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B\Semester 1\2. Sistem Pengenalan Pola\latihan\"/>
    </mc:Choice>
  </mc:AlternateContent>
  <xr:revisionPtr revIDLastSave="0" documentId="13_ncr:1_{C8B1760A-6688-4F26-9712-96747868D7EA}" xr6:coauthVersionLast="45" xr6:coauthVersionMax="45" xr10:uidLastSave="{00000000-0000-0000-0000-000000000000}"/>
  <bookViews>
    <workbookView xWindow="-110" yWindow="-110" windowWidth="19420" windowHeight="11020" xr2:uid="{186F415C-92E6-4D08-8BF9-6AF3C1987C82}"/>
  </bookViews>
  <sheets>
    <sheet name="normal" sheetId="11" r:id="rId1"/>
    <sheet name="fold (1)" sheetId="18" r:id="rId2"/>
    <sheet name="fold (2)" sheetId="19" r:id="rId3"/>
    <sheet name="fold (3)" sheetId="17" r:id="rId4"/>
    <sheet name="tabel_kfold" sheetId="2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1" l="1"/>
  <c r="N35" i="11"/>
  <c r="O35" i="11"/>
  <c r="P35" i="11"/>
  <c r="Q35" i="11"/>
  <c r="R35" i="11"/>
  <c r="S35" i="11"/>
  <c r="T35" i="11"/>
  <c r="U35" i="11"/>
  <c r="V35" i="11"/>
  <c r="W35" i="11"/>
  <c r="X35" i="11"/>
  <c r="Y35" i="11"/>
  <c r="L35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L3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L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" i="11"/>
  <c r="I22" i="11"/>
  <c r="I15" i="11"/>
  <c r="I4" i="11"/>
  <c r="I5" i="11"/>
  <c r="I6" i="11"/>
  <c r="I7" i="11"/>
  <c r="I8" i="11"/>
  <c r="I9" i="11"/>
  <c r="I10" i="11"/>
  <c r="I11" i="11"/>
  <c r="I12" i="11"/>
  <c r="I13" i="11"/>
  <c r="I14" i="11"/>
  <c r="I16" i="11"/>
  <c r="I17" i="11"/>
  <c r="I18" i="11"/>
  <c r="I19" i="11"/>
  <c r="I20" i="11"/>
  <c r="I21" i="11"/>
  <c r="I23" i="11"/>
  <c r="I24" i="11"/>
  <c r="I25" i="11"/>
  <c r="I26" i="11"/>
  <c r="I27" i="11"/>
  <c r="I28" i="11"/>
  <c r="I29" i="11"/>
  <c r="I30" i="11"/>
  <c r="I31" i="11"/>
  <c r="I3" i="11"/>
  <c r="F34" i="11"/>
  <c r="E34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F3" i="11"/>
  <c r="E3" i="11"/>
  <c r="D36" i="11"/>
  <c r="D37" i="11"/>
  <c r="D38" i="11"/>
  <c r="C38" i="11"/>
  <c r="C37" i="11"/>
  <c r="C36" i="11"/>
  <c r="D29" i="19" l="1"/>
  <c r="C29" i="19"/>
  <c r="D28" i="19"/>
  <c r="C28" i="19"/>
  <c r="E8" i="19" s="1"/>
  <c r="D27" i="19"/>
  <c r="C27" i="19"/>
  <c r="AU1" i="19"/>
  <c r="AQ1" i="19"/>
  <c r="AM1" i="19"/>
  <c r="AI1" i="19"/>
  <c r="AE1" i="19"/>
  <c r="AA1" i="19"/>
  <c r="W1" i="19"/>
  <c r="S1" i="19"/>
  <c r="O1" i="19"/>
  <c r="K1" i="19"/>
  <c r="D29" i="18"/>
  <c r="C29" i="18"/>
  <c r="E3" i="18" s="1"/>
  <c r="D28" i="18"/>
  <c r="F32" i="18" s="1"/>
  <c r="C28" i="18"/>
  <c r="E32" i="18" s="1"/>
  <c r="D27" i="18"/>
  <c r="C27" i="18"/>
  <c r="AU1" i="18"/>
  <c r="AQ1" i="18"/>
  <c r="AM1" i="18"/>
  <c r="AI1" i="18"/>
  <c r="AE1" i="18"/>
  <c r="AA1" i="18"/>
  <c r="W1" i="18"/>
  <c r="S1" i="18"/>
  <c r="O1" i="18"/>
  <c r="K1" i="18"/>
  <c r="AU1" i="17"/>
  <c r="AQ1" i="17"/>
  <c r="AM1" i="17"/>
  <c r="AI1" i="17"/>
  <c r="AE1" i="17"/>
  <c r="AA1" i="17"/>
  <c r="W1" i="17"/>
  <c r="S1" i="17"/>
  <c r="O1" i="17"/>
  <c r="K1" i="17"/>
  <c r="D29" i="17"/>
  <c r="C29" i="17"/>
  <c r="D28" i="17"/>
  <c r="C28" i="17"/>
  <c r="E9" i="17" s="1"/>
  <c r="D27" i="17"/>
  <c r="C27" i="17"/>
  <c r="F22" i="17" l="1"/>
  <c r="F5" i="18"/>
  <c r="F3" i="18"/>
  <c r="E16" i="17"/>
  <c r="E20" i="17"/>
  <c r="F9" i="18"/>
  <c r="E10" i="18"/>
  <c r="E15" i="17"/>
  <c r="E19" i="17"/>
  <c r="F15" i="17"/>
  <c r="F19" i="17"/>
  <c r="F16" i="17"/>
  <c r="F20" i="17"/>
  <c r="E13" i="17"/>
  <c r="E17" i="17"/>
  <c r="E21" i="17"/>
  <c r="E14" i="17"/>
  <c r="E18" i="17"/>
  <c r="E22" i="17"/>
  <c r="F13" i="17"/>
  <c r="F17" i="17"/>
  <c r="F21" i="17"/>
  <c r="F14" i="17"/>
  <c r="F18" i="17"/>
  <c r="E33" i="17"/>
  <c r="F41" i="19"/>
  <c r="F18" i="19"/>
  <c r="F4" i="19"/>
  <c r="F5" i="19"/>
  <c r="F8" i="19"/>
  <c r="F12" i="19"/>
  <c r="F16" i="19"/>
  <c r="F3" i="19"/>
  <c r="E17" i="19"/>
  <c r="E9" i="19"/>
  <c r="E10" i="19"/>
  <c r="E3" i="19"/>
  <c r="E15" i="19"/>
  <c r="E4" i="19"/>
  <c r="E11" i="19"/>
  <c r="E18" i="19"/>
  <c r="F7" i="19"/>
  <c r="E14" i="19"/>
  <c r="E21" i="19"/>
  <c r="E34" i="19"/>
  <c r="E40" i="19"/>
  <c r="E6" i="19"/>
  <c r="E13" i="19"/>
  <c r="E20" i="19"/>
  <c r="F14" i="19"/>
  <c r="F21" i="19"/>
  <c r="F34" i="19"/>
  <c r="E35" i="18"/>
  <c r="F6" i="18"/>
  <c r="F13" i="18"/>
  <c r="F34" i="18"/>
  <c r="E7" i="18"/>
  <c r="F14" i="18"/>
  <c r="E38" i="18"/>
  <c r="AG3" i="18" s="1"/>
  <c r="AH3" i="18" s="1"/>
  <c r="E34" i="18"/>
  <c r="F39" i="18"/>
  <c r="F35" i="18"/>
  <c r="E6" i="18"/>
  <c r="E12" i="18"/>
  <c r="E39" i="18"/>
  <c r="F38" i="18"/>
  <c r="E8" i="18"/>
  <c r="F41" i="18"/>
  <c r="F37" i="18"/>
  <c r="F33" i="18"/>
  <c r="E41" i="18"/>
  <c r="E37" i="18"/>
  <c r="E33" i="18"/>
  <c r="F40" i="18"/>
  <c r="F36" i="18"/>
  <c r="E11" i="18"/>
  <c r="E4" i="18"/>
  <c r="F10" i="18"/>
  <c r="E40" i="18"/>
  <c r="E36" i="18"/>
  <c r="F32" i="17"/>
  <c r="E5" i="19"/>
  <c r="E7" i="19"/>
  <c r="F10" i="19"/>
  <c r="F13" i="19"/>
  <c r="F17" i="19"/>
  <c r="F20" i="19"/>
  <c r="E41" i="19"/>
  <c r="AS4" i="19" s="1"/>
  <c r="AT4" i="19" s="1"/>
  <c r="E36" i="19"/>
  <c r="F36" i="19"/>
  <c r="E38" i="19"/>
  <c r="F38" i="19"/>
  <c r="F11" i="19"/>
  <c r="F15" i="19"/>
  <c r="E19" i="19"/>
  <c r="E22" i="19"/>
  <c r="E32" i="19"/>
  <c r="F6" i="19"/>
  <c r="F9" i="19"/>
  <c r="E12" i="19"/>
  <c r="E16" i="19"/>
  <c r="F19" i="19"/>
  <c r="F22" i="19"/>
  <c r="F32" i="19"/>
  <c r="F40" i="19"/>
  <c r="F4" i="18"/>
  <c r="F8" i="18"/>
  <c r="F12" i="18"/>
  <c r="E22" i="18"/>
  <c r="E5" i="18"/>
  <c r="E9" i="18"/>
  <c r="E13" i="18"/>
  <c r="F22" i="18"/>
  <c r="F15" i="18"/>
  <c r="F16" i="18"/>
  <c r="F7" i="18"/>
  <c r="F11" i="18"/>
  <c r="E33" i="19"/>
  <c r="E35" i="19"/>
  <c r="E37" i="19"/>
  <c r="E39" i="19"/>
  <c r="F33" i="19"/>
  <c r="F35" i="19"/>
  <c r="F37" i="19"/>
  <c r="F39" i="19"/>
  <c r="I3" i="18"/>
  <c r="J3" i="18" s="1"/>
  <c r="E14" i="18"/>
  <c r="E15" i="18"/>
  <c r="E16" i="18"/>
  <c r="E17" i="18"/>
  <c r="E18" i="18"/>
  <c r="E19" i="18"/>
  <c r="E20" i="18"/>
  <c r="E21" i="18"/>
  <c r="F17" i="18"/>
  <c r="F18" i="18"/>
  <c r="F19" i="18"/>
  <c r="F20" i="18"/>
  <c r="F21" i="18"/>
  <c r="F8" i="17"/>
  <c r="F4" i="17"/>
  <c r="E6" i="17"/>
  <c r="E40" i="17"/>
  <c r="E5" i="17"/>
  <c r="F39" i="17"/>
  <c r="F36" i="17"/>
  <c r="E36" i="17"/>
  <c r="F12" i="17"/>
  <c r="F35" i="17"/>
  <c r="F11" i="17"/>
  <c r="F7" i="17"/>
  <c r="E32" i="17"/>
  <c r="F38" i="17"/>
  <c r="F34" i="17"/>
  <c r="E12" i="17"/>
  <c r="E8" i="17"/>
  <c r="E4" i="17"/>
  <c r="E39" i="17"/>
  <c r="E35" i="17"/>
  <c r="E3" i="17"/>
  <c r="F3" i="17"/>
  <c r="E11" i="17"/>
  <c r="E7" i="17"/>
  <c r="E38" i="17"/>
  <c r="E34" i="17"/>
  <c r="F6" i="17"/>
  <c r="F41" i="17"/>
  <c r="F37" i="17"/>
  <c r="F33" i="17"/>
  <c r="E10" i="17"/>
  <c r="E41" i="17"/>
  <c r="E37" i="17"/>
  <c r="F10" i="17"/>
  <c r="F9" i="17"/>
  <c r="F5" i="17"/>
  <c r="F40" i="17"/>
  <c r="Y4" i="18" l="1"/>
  <c r="Z4" i="18" s="1"/>
  <c r="I9" i="19"/>
  <c r="J9" i="19" s="1"/>
  <c r="AS18" i="19"/>
  <c r="AT18" i="19" s="1"/>
  <c r="Y22" i="19"/>
  <c r="Z22" i="19" s="1"/>
  <c r="AS7" i="19"/>
  <c r="AT7" i="19" s="1"/>
  <c r="AS10" i="19"/>
  <c r="AT10" i="19" s="1"/>
  <c r="Q16" i="18"/>
  <c r="R16" i="18" s="1"/>
  <c r="M9" i="17"/>
  <c r="N9" i="17" s="1"/>
  <c r="M7" i="17"/>
  <c r="N7" i="17" s="1"/>
  <c r="M4" i="17"/>
  <c r="N4" i="17" s="1"/>
  <c r="M13" i="17"/>
  <c r="N13" i="17" s="1"/>
  <c r="AS12" i="19"/>
  <c r="AT12" i="19" s="1"/>
  <c r="AS22" i="19"/>
  <c r="AT22" i="19" s="1"/>
  <c r="I16" i="19"/>
  <c r="J16" i="19" s="1"/>
  <c r="AS13" i="19"/>
  <c r="AT13" i="19" s="1"/>
  <c r="AS3" i="19"/>
  <c r="AT3" i="19" s="1"/>
  <c r="I18" i="19"/>
  <c r="J18" i="19" s="1"/>
  <c r="Y16" i="19"/>
  <c r="Z16" i="19" s="1"/>
  <c r="AS21" i="19"/>
  <c r="AT21" i="19" s="1"/>
  <c r="AS6" i="19"/>
  <c r="AT6" i="19" s="1"/>
  <c r="AS8" i="19"/>
  <c r="AT8" i="19" s="1"/>
  <c r="AS15" i="19"/>
  <c r="AT15" i="19" s="1"/>
  <c r="Q21" i="19"/>
  <c r="R21" i="19" s="1"/>
  <c r="I11" i="19"/>
  <c r="J11" i="19" s="1"/>
  <c r="I7" i="19"/>
  <c r="J7" i="19" s="1"/>
  <c r="Y9" i="19"/>
  <c r="Z9" i="19" s="1"/>
  <c r="Y14" i="19"/>
  <c r="Z14" i="19" s="1"/>
  <c r="AO12" i="19"/>
  <c r="AP12" i="19" s="1"/>
  <c r="I4" i="19"/>
  <c r="J4" i="19" s="1"/>
  <c r="Y10" i="19"/>
  <c r="Z10" i="19" s="1"/>
  <c r="I8" i="19"/>
  <c r="J8" i="19" s="1"/>
  <c r="AG14" i="19"/>
  <c r="AH14" i="19" s="1"/>
  <c r="Q4" i="19"/>
  <c r="R4" i="19" s="1"/>
  <c r="Q8" i="19"/>
  <c r="R8" i="19" s="1"/>
  <c r="AS16" i="19"/>
  <c r="AT16" i="19" s="1"/>
  <c r="AO14" i="19"/>
  <c r="AP14" i="19" s="1"/>
  <c r="Q13" i="19"/>
  <c r="R13" i="19" s="1"/>
  <c r="Q14" i="19"/>
  <c r="R14" i="19" s="1"/>
  <c r="I20" i="19"/>
  <c r="J20" i="19" s="1"/>
  <c r="Y6" i="19"/>
  <c r="Z6" i="19" s="1"/>
  <c r="AG16" i="19"/>
  <c r="AH16" i="19" s="1"/>
  <c r="AO16" i="19"/>
  <c r="AP16" i="19" s="1"/>
  <c r="Q19" i="19"/>
  <c r="R19" i="19" s="1"/>
  <c r="Q15" i="19"/>
  <c r="R15" i="19" s="1"/>
  <c r="Q17" i="19"/>
  <c r="R17" i="19" s="1"/>
  <c r="AO20" i="19"/>
  <c r="AP20" i="19" s="1"/>
  <c r="Q3" i="19"/>
  <c r="R3" i="19" s="1"/>
  <c r="Y12" i="19"/>
  <c r="Z12" i="19" s="1"/>
  <c r="I12" i="19"/>
  <c r="J12" i="19" s="1"/>
  <c r="AO7" i="19"/>
  <c r="AP7" i="19" s="1"/>
  <c r="Q5" i="19"/>
  <c r="R5" i="19" s="1"/>
  <c r="AG7" i="19"/>
  <c r="AH7" i="19" s="1"/>
  <c r="AS14" i="19"/>
  <c r="AT14" i="19" s="1"/>
  <c r="I10" i="19"/>
  <c r="J10" i="19" s="1"/>
  <c r="Q7" i="19"/>
  <c r="R7" i="19" s="1"/>
  <c r="Y19" i="19"/>
  <c r="Z19" i="19" s="1"/>
  <c r="AS5" i="19"/>
  <c r="AT5" i="19" s="1"/>
  <c r="I15" i="19"/>
  <c r="J15" i="19" s="1"/>
  <c r="AO3" i="19"/>
  <c r="AP3" i="19" s="1"/>
  <c r="Y17" i="19"/>
  <c r="Z17" i="19" s="1"/>
  <c r="I17" i="19"/>
  <c r="J17" i="19" s="1"/>
  <c r="AO15" i="19"/>
  <c r="AP15" i="19" s="1"/>
  <c r="Y4" i="19"/>
  <c r="Z4" i="19" s="1"/>
  <c r="I21" i="19"/>
  <c r="J21" i="19" s="1"/>
  <c r="AO17" i="19"/>
  <c r="AP17" i="19" s="1"/>
  <c r="I13" i="19"/>
  <c r="J13" i="19" s="1"/>
  <c r="AO10" i="19"/>
  <c r="AP10" i="19" s="1"/>
  <c r="AS19" i="19"/>
  <c r="AT19" i="19" s="1"/>
  <c r="Q6" i="19"/>
  <c r="R6" i="19" s="1"/>
  <c r="Q16" i="19"/>
  <c r="R16" i="19" s="1"/>
  <c r="Q9" i="19"/>
  <c r="R9" i="19" s="1"/>
  <c r="I3" i="19"/>
  <c r="J3" i="19" s="1"/>
  <c r="AO13" i="19"/>
  <c r="AP13" i="19" s="1"/>
  <c r="AO6" i="19"/>
  <c r="AP6" i="19" s="1"/>
  <c r="AS11" i="19"/>
  <c r="AT11" i="19" s="1"/>
  <c r="AS20" i="19"/>
  <c r="AT20" i="19" s="1"/>
  <c r="Q18" i="19"/>
  <c r="R18" i="19" s="1"/>
  <c r="I6" i="19"/>
  <c r="J6" i="19" s="1"/>
  <c r="AO8" i="19"/>
  <c r="AP8" i="19" s="1"/>
  <c r="AG20" i="19"/>
  <c r="AH20" i="19" s="1"/>
  <c r="AO21" i="19"/>
  <c r="AP21" i="19" s="1"/>
  <c r="I19" i="19"/>
  <c r="J19" i="19" s="1"/>
  <c r="Q10" i="19"/>
  <c r="R10" i="19" s="1"/>
  <c r="Q20" i="19"/>
  <c r="R20" i="19" s="1"/>
  <c r="AO22" i="19"/>
  <c r="AP22" i="19" s="1"/>
  <c r="Y3" i="19"/>
  <c r="Z3" i="19" s="1"/>
  <c r="AG11" i="19"/>
  <c r="AH11" i="19" s="1"/>
  <c r="AO4" i="19"/>
  <c r="AP4" i="19" s="1"/>
  <c r="AG15" i="19"/>
  <c r="AH15" i="19" s="1"/>
  <c r="AO19" i="19"/>
  <c r="AP19" i="19" s="1"/>
  <c r="AO9" i="19"/>
  <c r="AP9" i="19" s="1"/>
  <c r="AO18" i="19"/>
  <c r="AP18" i="19" s="1"/>
  <c r="AG13" i="19"/>
  <c r="AH13" i="19" s="1"/>
  <c r="I14" i="19"/>
  <c r="J14" i="19" s="1"/>
  <c r="AO11" i="19"/>
  <c r="AP11" i="19" s="1"/>
  <c r="Q12" i="19"/>
  <c r="R12" i="19" s="1"/>
  <c r="Q12" i="18"/>
  <c r="R12" i="18" s="1"/>
  <c r="Q5" i="18"/>
  <c r="R5" i="18" s="1"/>
  <c r="Q15" i="18"/>
  <c r="R15" i="18" s="1"/>
  <c r="Q7" i="18"/>
  <c r="R7" i="18" s="1"/>
  <c r="AO3" i="18"/>
  <c r="AP3" i="18" s="1"/>
  <c r="AG21" i="18"/>
  <c r="AH21" i="18" s="1"/>
  <c r="AG19" i="18"/>
  <c r="AH19" i="18" s="1"/>
  <c r="Q13" i="18"/>
  <c r="R13" i="18" s="1"/>
  <c r="M10" i="17"/>
  <c r="N10" i="17" s="1"/>
  <c r="M3" i="17"/>
  <c r="N3" i="17" s="1"/>
  <c r="M21" i="17"/>
  <c r="N21" i="17" s="1"/>
  <c r="M20" i="17"/>
  <c r="N20" i="17" s="1"/>
  <c r="M18" i="17"/>
  <c r="N18" i="17" s="1"/>
  <c r="M17" i="17"/>
  <c r="N17" i="17" s="1"/>
  <c r="M6" i="17"/>
  <c r="N6" i="17" s="1"/>
  <c r="M22" i="17"/>
  <c r="N22" i="17" s="1"/>
  <c r="M15" i="17"/>
  <c r="N15" i="17" s="1"/>
  <c r="M12" i="17"/>
  <c r="N12" i="17" s="1"/>
  <c r="M19" i="17"/>
  <c r="N19" i="17" s="1"/>
  <c r="M11" i="17"/>
  <c r="N11" i="17" s="1"/>
  <c r="M16" i="17"/>
  <c r="N16" i="17" s="1"/>
  <c r="M5" i="17"/>
  <c r="N5" i="17" s="1"/>
  <c r="M14" i="17"/>
  <c r="N14" i="17" s="1"/>
  <c r="AS9" i="17"/>
  <c r="AT9" i="17" s="1"/>
  <c r="AS17" i="17"/>
  <c r="AT17" i="17" s="1"/>
  <c r="AS10" i="17"/>
  <c r="AT10" i="17" s="1"/>
  <c r="AS18" i="17"/>
  <c r="AT18" i="17" s="1"/>
  <c r="AS11" i="17"/>
  <c r="AT11" i="17" s="1"/>
  <c r="AS19" i="17"/>
  <c r="AT19" i="17" s="1"/>
  <c r="AS4" i="17"/>
  <c r="AT4" i="17" s="1"/>
  <c r="AS12" i="17"/>
  <c r="AT12" i="17" s="1"/>
  <c r="AS20" i="17"/>
  <c r="AT20" i="17" s="1"/>
  <c r="AS5" i="17"/>
  <c r="AT5" i="17" s="1"/>
  <c r="AS13" i="17"/>
  <c r="AT13" i="17" s="1"/>
  <c r="AS21" i="17"/>
  <c r="AT21" i="17" s="1"/>
  <c r="AS6" i="17"/>
  <c r="AT6" i="17" s="1"/>
  <c r="AS14" i="17"/>
  <c r="AT14" i="17" s="1"/>
  <c r="AS22" i="17"/>
  <c r="AT22" i="17" s="1"/>
  <c r="AS7" i="17"/>
  <c r="AT7" i="17" s="1"/>
  <c r="AS15" i="17"/>
  <c r="AT15" i="17" s="1"/>
  <c r="AS3" i="17"/>
  <c r="AT3" i="17" s="1"/>
  <c r="AS8" i="17"/>
  <c r="AT8" i="17" s="1"/>
  <c r="AS16" i="17"/>
  <c r="AT16" i="17" s="1"/>
  <c r="Q5" i="17"/>
  <c r="R5" i="17" s="1"/>
  <c r="Q13" i="17"/>
  <c r="R13" i="17" s="1"/>
  <c r="Q21" i="17"/>
  <c r="R21" i="17" s="1"/>
  <c r="Q7" i="17"/>
  <c r="R7" i="17" s="1"/>
  <c r="Q3" i="17"/>
  <c r="R3" i="17" s="1"/>
  <c r="Q6" i="17"/>
  <c r="R6" i="17" s="1"/>
  <c r="Q14" i="17"/>
  <c r="R14" i="17" s="1"/>
  <c r="Q22" i="17"/>
  <c r="R22" i="17" s="1"/>
  <c r="Q15" i="17"/>
  <c r="R15" i="17" s="1"/>
  <c r="Q8" i="17"/>
  <c r="R8" i="17" s="1"/>
  <c r="Q16" i="17"/>
  <c r="R16" i="17" s="1"/>
  <c r="Q9" i="17"/>
  <c r="R9" i="17" s="1"/>
  <c r="Q17" i="17"/>
  <c r="R17" i="17" s="1"/>
  <c r="Q10" i="17"/>
  <c r="R10" i="17" s="1"/>
  <c r="Q18" i="17"/>
  <c r="R18" i="17" s="1"/>
  <c r="Q11" i="17"/>
  <c r="R11" i="17" s="1"/>
  <c r="Q19" i="17"/>
  <c r="R19" i="17" s="1"/>
  <c r="Q4" i="17"/>
  <c r="R4" i="17" s="1"/>
  <c r="Q12" i="17"/>
  <c r="R12" i="17" s="1"/>
  <c r="Q20" i="17"/>
  <c r="R20" i="17" s="1"/>
  <c r="U9" i="17"/>
  <c r="V9" i="17" s="1"/>
  <c r="U17" i="17"/>
  <c r="V17" i="17" s="1"/>
  <c r="U11" i="17"/>
  <c r="V11" i="17" s="1"/>
  <c r="U10" i="17"/>
  <c r="V10" i="17" s="1"/>
  <c r="U18" i="17"/>
  <c r="V18" i="17" s="1"/>
  <c r="U19" i="17"/>
  <c r="V19" i="17" s="1"/>
  <c r="U4" i="17"/>
  <c r="V4" i="17" s="1"/>
  <c r="U12" i="17"/>
  <c r="V12" i="17" s="1"/>
  <c r="U20" i="17"/>
  <c r="V20" i="17" s="1"/>
  <c r="U5" i="17"/>
  <c r="V5" i="17" s="1"/>
  <c r="U13" i="17"/>
  <c r="V13" i="17" s="1"/>
  <c r="U21" i="17"/>
  <c r="V21" i="17" s="1"/>
  <c r="U6" i="17"/>
  <c r="V6" i="17" s="1"/>
  <c r="U14" i="17"/>
  <c r="V14" i="17" s="1"/>
  <c r="U22" i="17"/>
  <c r="V22" i="17" s="1"/>
  <c r="U7" i="17"/>
  <c r="V7" i="17" s="1"/>
  <c r="U15" i="17"/>
  <c r="V15" i="17" s="1"/>
  <c r="U3" i="17"/>
  <c r="V3" i="17" s="1"/>
  <c r="U8" i="17"/>
  <c r="V8" i="17" s="1"/>
  <c r="U16" i="17"/>
  <c r="V16" i="17" s="1"/>
  <c r="AK9" i="17"/>
  <c r="AL9" i="17" s="1"/>
  <c r="AK17" i="17"/>
  <c r="AL17" i="17" s="1"/>
  <c r="AK10" i="17"/>
  <c r="AL10" i="17" s="1"/>
  <c r="AK18" i="17"/>
  <c r="AL18" i="17" s="1"/>
  <c r="AK11" i="17"/>
  <c r="AL11" i="17" s="1"/>
  <c r="AK19" i="17"/>
  <c r="AL19" i="17" s="1"/>
  <c r="AK4" i="17"/>
  <c r="AL4" i="17" s="1"/>
  <c r="AK12" i="17"/>
  <c r="AL12" i="17" s="1"/>
  <c r="AK20" i="17"/>
  <c r="AL20" i="17" s="1"/>
  <c r="AK5" i="17"/>
  <c r="AL5" i="17" s="1"/>
  <c r="AK13" i="17"/>
  <c r="AL13" i="17" s="1"/>
  <c r="AK21" i="17"/>
  <c r="AL21" i="17" s="1"/>
  <c r="AK6" i="17"/>
  <c r="AL6" i="17" s="1"/>
  <c r="AK14" i="17"/>
  <c r="AL14" i="17" s="1"/>
  <c r="AK22" i="17"/>
  <c r="AL22" i="17" s="1"/>
  <c r="AK7" i="17"/>
  <c r="AL7" i="17" s="1"/>
  <c r="AK15" i="17"/>
  <c r="AL15" i="17" s="1"/>
  <c r="AK3" i="17"/>
  <c r="AL3" i="17" s="1"/>
  <c r="AK8" i="17"/>
  <c r="AL8" i="17" s="1"/>
  <c r="AK16" i="17"/>
  <c r="AL16" i="17" s="1"/>
  <c r="Y5" i="17"/>
  <c r="Z5" i="17" s="1"/>
  <c r="Y13" i="17"/>
  <c r="Z13" i="17" s="1"/>
  <c r="Y21" i="17"/>
  <c r="Z21" i="17" s="1"/>
  <c r="Y6" i="17"/>
  <c r="Z6" i="17" s="1"/>
  <c r="Y14" i="17"/>
  <c r="Z14" i="17" s="1"/>
  <c r="Y22" i="17"/>
  <c r="Z22" i="17" s="1"/>
  <c r="Y7" i="17"/>
  <c r="Z7" i="17" s="1"/>
  <c r="Y15" i="17"/>
  <c r="Z15" i="17" s="1"/>
  <c r="Y3" i="17"/>
  <c r="Z3" i="17" s="1"/>
  <c r="Y8" i="17"/>
  <c r="Z8" i="17" s="1"/>
  <c r="Y16" i="17"/>
  <c r="Z16" i="17" s="1"/>
  <c r="Y9" i="17"/>
  <c r="Z9" i="17" s="1"/>
  <c r="Y17" i="17"/>
  <c r="Z17" i="17" s="1"/>
  <c r="Y10" i="17"/>
  <c r="Z10" i="17" s="1"/>
  <c r="Y18" i="17"/>
  <c r="Z18" i="17" s="1"/>
  <c r="Y11" i="17"/>
  <c r="Z11" i="17" s="1"/>
  <c r="Y19" i="17"/>
  <c r="Z19" i="17" s="1"/>
  <c r="Y12" i="17"/>
  <c r="Z12" i="17" s="1"/>
  <c r="Y20" i="17"/>
  <c r="Z20" i="17" s="1"/>
  <c r="Y4" i="17"/>
  <c r="Z4" i="17" s="1"/>
  <c r="AC9" i="17"/>
  <c r="AD9" i="17" s="1"/>
  <c r="AC17" i="17"/>
  <c r="AD17" i="17" s="1"/>
  <c r="AC10" i="17"/>
  <c r="AD10" i="17" s="1"/>
  <c r="AC18" i="17"/>
  <c r="AD18" i="17" s="1"/>
  <c r="AC11" i="17"/>
  <c r="AD11" i="17" s="1"/>
  <c r="AC19" i="17"/>
  <c r="AD19" i="17" s="1"/>
  <c r="AC4" i="17"/>
  <c r="AD4" i="17" s="1"/>
  <c r="AC12" i="17"/>
  <c r="AD12" i="17" s="1"/>
  <c r="AC20" i="17"/>
  <c r="AD20" i="17" s="1"/>
  <c r="AC5" i="17"/>
  <c r="AD5" i="17" s="1"/>
  <c r="AC13" i="17"/>
  <c r="AD13" i="17" s="1"/>
  <c r="AC21" i="17"/>
  <c r="AD21" i="17" s="1"/>
  <c r="AC6" i="17"/>
  <c r="AD6" i="17" s="1"/>
  <c r="AC14" i="17"/>
  <c r="AD14" i="17" s="1"/>
  <c r="AC22" i="17"/>
  <c r="AD22" i="17" s="1"/>
  <c r="AC7" i="17"/>
  <c r="AD7" i="17" s="1"/>
  <c r="AC15" i="17"/>
  <c r="AD15" i="17" s="1"/>
  <c r="AC3" i="17"/>
  <c r="AD3" i="17" s="1"/>
  <c r="AC8" i="17"/>
  <c r="AD8" i="17" s="1"/>
  <c r="AC16" i="17"/>
  <c r="AD16" i="17" s="1"/>
  <c r="AO5" i="17"/>
  <c r="AP5" i="17" s="1"/>
  <c r="AO13" i="17"/>
  <c r="AP13" i="17" s="1"/>
  <c r="AO21" i="17"/>
  <c r="AP21" i="17" s="1"/>
  <c r="AO6" i="17"/>
  <c r="AP6" i="17" s="1"/>
  <c r="AO14" i="17"/>
  <c r="AP14" i="17" s="1"/>
  <c r="AO22" i="17"/>
  <c r="AP22" i="17" s="1"/>
  <c r="AO7" i="17"/>
  <c r="AP7" i="17" s="1"/>
  <c r="AO15" i="17"/>
  <c r="AP15" i="17" s="1"/>
  <c r="AO3" i="17"/>
  <c r="AP3" i="17" s="1"/>
  <c r="AO8" i="17"/>
  <c r="AP8" i="17" s="1"/>
  <c r="AO16" i="17"/>
  <c r="AP16" i="17" s="1"/>
  <c r="AO9" i="17"/>
  <c r="AP9" i="17" s="1"/>
  <c r="AO17" i="17"/>
  <c r="AP17" i="17" s="1"/>
  <c r="AO10" i="17"/>
  <c r="AP10" i="17" s="1"/>
  <c r="AO18" i="17"/>
  <c r="AP18" i="17" s="1"/>
  <c r="AO11" i="17"/>
  <c r="AP11" i="17" s="1"/>
  <c r="AO19" i="17"/>
  <c r="AP19" i="17" s="1"/>
  <c r="AO20" i="17"/>
  <c r="AP20" i="17" s="1"/>
  <c r="AO4" i="17"/>
  <c r="AP4" i="17" s="1"/>
  <c r="AO12" i="17"/>
  <c r="AP12" i="17" s="1"/>
  <c r="AG5" i="17"/>
  <c r="AH5" i="17" s="1"/>
  <c r="AG13" i="17"/>
  <c r="AH13" i="17" s="1"/>
  <c r="AG21" i="17"/>
  <c r="AH21" i="17" s="1"/>
  <c r="AG6" i="17"/>
  <c r="AH6" i="17" s="1"/>
  <c r="AG14" i="17"/>
  <c r="AH14" i="17" s="1"/>
  <c r="AG22" i="17"/>
  <c r="AH22" i="17" s="1"/>
  <c r="AG7" i="17"/>
  <c r="AH7" i="17" s="1"/>
  <c r="AG15" i="17"/>
  <c r="AH15" i="17" s="1"/>
  <c r="AG3" i="17"/>
  <c r="AH3" i="17" s="1"/>
  <c r="AG8" i="17"/>
  <c r="AH8" i="17" s="1"/>
  <c r="AG16" i="17"/>
  <c r="AH16" i="17" s="1"/>
  <c r="AG9" i="17"/>
  <c r="AH9" i="17" s="1"/>
  <c r="AG17" i="17"/>
  <c r="AH17" i="17" s="1"/>
  <c r="AG10" i="17"/>
  <c r="AH10" i="17" s="1"/>
  <c r="AG18" i="17"/>
  <c r="AH18" i="17" s="1"/>
  <c r="AG11" i="17"/>
  <c r="AH11" i="17" s="1"/>
  <c r="AG19" i="17"/>
  <c r="AH19" i="17" s="1"/>
  <c r="AG4" i="17"/>
  <c r="AH4" i="17" s="1"/>
  <c r="AG12" i="17"/>
  <c r="AH12" i="17" s="1"/>
  <c r="AG20" i="17"/>
  <c r="AH20" i="17" s="1"/>
  <c r="I5" i="17"/>
  <c r="J5" i="17" s="1"/>
  <c r="I13" i="17"/>
  <c r="J13" i="17" s="1"/>
  <c r="I21" i="17"/>
  <c r="J21" i="17" s="1"/>
  <c r="I15" i="17"/>
  <c r="J15" i="17" s="1"/>
  <c r="I3" i="17"/>
  <c r="J3" i="17" s="1"/>
  <c r="I6" i="17"/>
  <c r="J6" i="17" s="1"/>
  <c r="I14" i="17"/>
  <c r="J14" i="17" s="1"/>
  <c r="I22" i="17"/>
  <c r="J22" i="17" s="1"/>
  <c r="I7" i="17"/>
  <c r="J7" i="17" s="1"/>
  <c r="I8" i="17"/>
  <c r="J8" i="17" s="1"/>
  <c r="I16" i="17"/>
  <c r="J16" i="17" s="1"/>
  <c r="I9" i="17"/>
  <c r="J9" i="17" s="1"/>
  <c r="I17" i="17"/>
  <c r="J17" i="17" s="1"/>
  <c r="I10" i="17"/>
  <c r="J10" i="17" s="1"/>
  <c r="I18" i="17"/>
  <c r="J18" i="17" s="1"/>
  <c r="I11" i="17"/>
  <c r="J11" i="17" s="1"/>
  <c r="I19" i="17"/>
  <c r="J19" i="17" s="1"/>
  <c r="I4" i="17"/>
  <c r="J4" i="17" s="1"/>
  <c r="I12" i="17"/>
  <c r="J12" i="17" s="1"/>
  <c r="I20" i="17"/>
  <c r="J20" i="17" s="1"/>
  <c r="M8" i="17"/>
  <c r="N8" i="17" s="1"/>
  <c r="Y11" i="19"/>
  <c r="Z11" i="19" s="1"/>
  <c r="AG8" i="19"/>
  <c r="AH8" i="19" s="1"/>
  <c r="Y8" i="19"/>
  <c r="Z8" i="19" s="1"/>
  <c r="Y18" i="19"/>
  <c r="Z18" i="19" s="1"/>
  <c r="Y7" i="19"/>
  <c r="Z7" i="19" s="1"/>
  <c r="Y15" i="19"/>
  <c r="Z15" i="19" s="1"/>
  <c r="Q11" i="19"/>
  <c r="R11" i="19" s="1"/>
  <c r="AG12" i="19"/>
  <c r="AH12" i="19" s="1"/>
  <c r="Q22" i="19"/>
  <c r="R22" i="19" s="1"/>
  <c r="I22" i="19"/>
  <c r="J22" i="19" s="1"/>
  <c r="Y20" i="19"/>
  <c r="Z20" i="19" s="1"/>
  <c r="AG4" i="19"/>
  <c r="AH4" i="19" s="1"/>
  <c r="AG3" i="19"/>
  <c r="AH3" i="19" s="1"/>
  <c r="AG5" i="19"/>
  <c r="AH5" i="19" s="1"/>
  <c r="AG21" i="19"/>
  <c r="AH21" i="19" s="1"/>
  <c r="AG17" i="19"/>
  <c r="AH17" i="19" s="1"/>
  <c r="AG10" i="19"/>
  <c r="AH10" i="19" s="1"/>
  <c r="AG19" i="19"/>
  <c r="AH19" i="19" s="1"/>
  <c r="AG9" i="19"/>
  <c r="AH9" i="19" s="1"/>
  <c r="AG6" i="19"/>
  <c r="AH6" i="19" s="1"/>
  <c r="Y5" i="19"/>
  <c r="Z5" i="19" s="1"/>
  <c r="Y13" i="19"/>
  <c r="Z13" i="19" s="1"/>
  <c r="Y21" i="19"/>
  <c r="Z21" i="19" s="1"/>
  <c r="AG22" i="19"/>
  <c r="AH22" i="19" s="1"/>
  <c r="AG18" i="19"/>
  <c r="AH18" i="19" s="1"/>
  <c r="AS9" i="19"/>
  <c r="AT9" i="19" s="1"/>
  <c r="AS17" i="19"/>
  <c r="AT17" i="19" s="1"/>
  <c r="I5" i="19"/>
  <c r="J5" i="19" s="1"/>
  <c r="AO5" i="19"/>
  <c r="AP5" i="19" s="1"/>
  <c r="Q11" i="18"/>
  <c r="R11" i="18" s="1"/>
  <c r="Q8" i="18"/>
  <c r="R8" i="18" s="1"/>
  <c r="Q3" i="18"/>
  <c r="R3" i="18" s="1"/>
  <c r="Q17" i="18"/>
  <c r="R17" i="18" s="1"/>
  <c r="Y11" i="18"/>
  <c r="Z11" i="18" s="1"/>
  <c r="Q9" i="18"/>
  <c r="R9" i="18" s="1"/>
  <c r="AK22" i="19"/>
  <c r="AL22" i="19" s="1"/>
  <c r="AK21" i="19"/>
  <c r="AL21" i="19" s="1"/>
  <c r="AK20" i="19"/>
  <c r="AL20" i="19" s="1"/>
  <c r="AK19" i="19"/>
  <c r="AL19" i="19" s="1"/>
  <c r="AK18" i="19"/>
  <c r="AL18" i="19" s="1"/>
  <c r="AK17" i="19"/>
  <c r="AL17" i="19" s="1"/>
  <c r="AK16" i="19"/>
  <c r="AL16" i="19" s="1"/>
  <c r="AK15" i="19"/>
  <c r="AL15" i="19" s="1"/>
  <c r="AK14" i="19"/>
  <c r="AL14" i="19" s="1"/>
  <c r="AK13" i="19"/>
  <c r="AL13" i="19" s="1"/>
  <c r="AK12" i="19"/>
  <c r="AL12" i="19" s="1"/>
  <c r="AK11" i="19"/>
  <c r="AL11" i="19" s="1"/>
  <c r="AK10" i="19"/>
  <c r="AL10" i="19" s="1"/>
  <c r="AK9" i="19"/>
  <c r="AL9" i="19" s="1"/>
  <c r="AK8" i="19"/>
  <c r="AL8" i="19" s="1"/>
  <c r="AK7" i="19"/>
  <c r="AL7" i="19" s="1"/>
  <c r="AK6" i="19"/>
  <c r="AL6" i="19" s="1"/>
  <c r="AK5" i="19"/>
  <c r="AL5" i="19" s="1"/>
  <c r="AK4" i="19"/>
  <c r="AL4" i="19" s="1"/>
  <c r="AK3" i="19"/>
  <c r="AL3" i="19" s="1"/>
  <c r="AC3" i="19"/>
  <c r="AD3" i="19" s="1"/>
  <c r="AC22" i="19"/>
  <c r="AD22" i="19" s="1"/>
  <c r="AC21" i="19"/>
  <c r="AD21" i="19" s="1"/>
  <c r="AC20" i="19"/>
  <c r="AD20" i="19" s="1"/>
  <c r="AC19" i="19"/>
  <c r="AD19" i="19" s="1"/>
  <c r="AC18" i="19"/>
  <c r="AD18" i="19" s="1"/>
  <c r="AC17" i="19"/>
  <c r="AD17" i="19" s="1"/>
  <c r="AC16" i="19"/>
  <c r="AD16" i="19" s="1"/>
  <c r="AC15" i="19"/>
  <c r="AD15" i="19" s="1"/>
  <c r="AC14" i="19"/>
  <c r="AD14" i="19" s="1"/>
  <c r="AC13" i="19"/>
  <c r="AD13" i="19" s="1"/>
  <c r="AC12" i="19"/>
  <c r="AD12" i="19" s="1"/>
  <c r="AC11" i="19"/>
  <c r="AD11" i="19" s="1"/>
  <c r="AC10" i="19"/>
  <c r="AD10" i="19" s="1"/>
  <c r="AC9" i="19"/>
  <c r="AD9" i="19" s="1"/>
  <c r="AC8" i="19"/>
  <c r="AD8" i="19" s="1"/>
  <c r="AC7" i="19"/>
  <c r="AD7" i="19" s="1"/>
  <c r="AC6" i="19"/>
  <c r="AD6" i="19" s="1"/>
  <c r="AC5" i="19"/>
  <c r="AD5" i="19" s="1"/>
  <c r="AC4" i="19"/>
  <c r="AD4" i="19" s="1"/>
  <c r="U4" i="19"/>
  <c r="V4" i="19" s="1"/>
  <c r="U19" i="19"/>
  <c r="V19" i="19" s="1"/>
  <c r="U22" i="19"/>
  <c r="V22" i="19" s="1"/>
  <c r="U21" i="19"/>
  <c r="V21" i="19" s="1"/>
  <c r="U20" i="19"/>
  <c r="V20" i="19" s="1"/>
  <c r="U18" i="19"/>
  <c r="V18" i="19" s="1"/>
  <c r="U17" i="19"/>
  <c r="V17" i="19" s="1"/>
  <c r="U15" i="19"/>
  <c r="V15" i="19" s="1"/>
  <c r="U14" i="19"/>
  <c r="V14" i="19" s="1"/>
  <c r="U13" i="19"/>
  <c r="V13" i="19" s="1"/>
  <c r="U12" i="19"/>
  <c r="V12" i="19" s="1"/>
  <c r="U10" i="19"/>
  <c r="V10" i="19" s="1"/>
  <c r="U6" i="19"/>
  <c r="V6" i="19" s="1"/>
  <c r="U3" i="19"/>
  <c r="V3" i="19" s="1"/>
  <c r="U11" i="19"/>
  <c r="V11" i="19" s="1"/>
  <c r="U7" i="19"/>
  <c r="V7" i="19" s="1"/>
  <c r="U9" i="19"/>
  <c r="V9" i="19" s="1"/>
  <c r="U5" i="19"/>
  <c r="V5" i="19" s="1"/>
  <c r="U16" i="19"/>
  <c r="V16" i="19" s="1"/>
  <c r="U8" i="19"/>
  <c r="V8" i="19" s="1"/>
  <c r="M22" i="19"/>
  <c r="N22" i="19" s="1"/>
  <c r="M21" i="19"/>
  <c r="N21" i="19" s="1"/>
  <c r="M20" i="19"/>
  <c r="N20" i="19" s="1"/>
  <c r="M19" i="19"/>
  <c r="N19" i="19" s="1"/>
  <c r="M18" i="19"/>
  <c r="N18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M10" i="19"/>
  <c r="N10" i="19" s="1"/>
  <c r="M9" i="19"/>
  <c r="N9" i="19" s="1"/>
  <c r="M8" i="19"/>
  <c r="N8" i="19" s="1"/>
  <c r="M7" i="19"/>
  <c r="N7" i="19" s="1"/>
  <c r="M6" i="19"/>
  <c r="N6" i="19" s="1"/>
  <c r="M5" i="19"/>
  <c r="N5" i="19" s="1"/>
  <c r="M3" i="19"/>
  <c r="N3" i="19" s="1"/>
  <c r="M4" i="19"/>
  <c r="N4" i="19" s="1"/>
  <c r="AO20" i="18"/>
  <c r="AP20" i="18" s="1"/>
  <c r="I20" i="18"/>
  <c r="J20" i="18" s="1"/>
  <c r="AG20" i="18"/>
  <c r="AH20" i="18" s="1"/>
  <c r="Y20" i="18"/>
  <c r="Z20" i="18" s="1"/>
  <c r="AG15" i="18"/>
  <c r="AH15" i="18" s="1"/>
  <c r="Y15" i="18"/>
  <c r="Z15" i="18" s="1"/>
  <c r="AO15" i="18"/>
  <c r="AP15" i="18" s="1"/>
  <c r="I15" i="18"/>
  <c r="J15" i="18" s="1"/>
  <c r="AK10" i="18"/>
  <c r="AL10" i="18" s="1"/>
  <c r="AK5" i="18"/>
  <c r="AL5" i="18" s="1"/>
  <c r="AK14" i="18"/>
  <c r="AL14" i="18" s="1"/>
  <c r="AK13" i="18"/>
  <c r="AL13" i="18" s="1"/>
  <c r="AK9" i="18"/>
  <c r="AL9" i="18" s="1"/>
  <c r="AK7" i="18"/>
  <c r="AL7" i="18" s="1"/>
  <c r="AK22" i="18"/>
  <c r="AL22" i="18" s="1"/>
  <c r="AK20" i="18"/>
  <c r="AL20" i="18" s="1"/>
  <c r="AK18" i="18"/>
  <c r="AL18" i="18" s="1"/>
  <c r="AK16" i="18"/>
  <c r="AL16" i="18" s="1"/>
  <c r="AK21" i="18"/>
  <c r="AL21" i="18" s="1"/>
  <c r="AK17" i="18"/>
  <c r="AL17" i="18" s="1"/>
  <c r="AK6" i="18"/>
  <c r="AL6" i="18" s="1"/>
  <c r="AK8" i="18"/>
  <c r="AL8" i="18" s="1"/>
  <c r="AK11" i="18"/>
  <c r="AL11" i="18" s="1"/>
  <c r="AK19" i="18"/>
  <c r="AL19" i="18" s="1"/>
  <c r="AK12" i="18"/>
  <c r="AL12" i="18" s="1"/>
  <c r="AK15" i="18"/>
  <c r="AL15" i="18" s="1"/>
  <c r="AK4" i="18"/>
  <c r="AL4" i="18" s="1"/>
  <c r="AK3" i="18"/>
  <c r="AL3" i="18" s="1"/>
  <c r="I4" i="18"/>
  <c r="J4" i="18" s="1"/>
  <c r="I12" i="18"/>
  <c r="J12" i="18" s="1"/>
  <c r="I22" i="18"/>
  <c r="J22" i="18" s="1"/>
  <c r="I8" i="18"/>
  <c r="J8" i="18" s="1"/>
  <c r="I13" i="18"/>
  <c r="J13" i="18" s="1"/>
  <c r="I9" i="18"/>
  <c r="J9" i="18" s="1"/>
  <c r="I6" i="18"/>
  <c r="J6" i="18" s="1"/>
  <c r="Q21" i="18"/>
  <c r="R21" i="18" s="1"/>
  <c r="Y14" i="18"/>
  <c r="Z14" i="18" s="1"/>
  <c r="AO14" i="18"/>
  <c r="AP14" i="18" s="1"/>
  <c r="I14" i="18"/>
  <c r="J14" i="18" s="1"/>
  <c r="AG14" i="18"/>
  <c r="AH14" i="18" s="1"/>
  <c r="AC22" i="18"/>
  <c r="AD22" i="18" s="1"/>
  <c r="AC21" i="18"/>
  <c r="AD21" i="18" s="1"/>
  <c r="AC20" i="18"/>
  <c r="AD20" i="18" s="1"/>
  <c r="AC19" i="18"/>
  <c r="AD19" i="18" s="1"/>
  <c r="AC18" i="18"/>
  <c r="AD18" i="18" s="1"/>
  <c r="AC17" i="18"/>
  <c r="AD17" i="18" s="1"/>
  <c r="AC16" i="18"/>
  <c r="AD16" i="18" s="1"/>
  <c r="AC15" i="18"/>
  <c r="AD15" i="18" s="1"/>
  <c r="AC14" i="18"/>
  <c r="AD14" i="18" s="1"/>
  <c r="AC13" i="18"/>
  <c r="AD13" i="18" s="1"/>
  <c r="AC12" i="18"/>
  <c r="AD12" i="18" s="1"/>
  <c r="AC11" i="18"/>
  <c r="AD11" i="18" s="1"/>
  <c r="AC10" i="18"/>
  <c r="AD10" i="18" s="1"/>
  <c r="AC9" i="18"/>
  <c r="AD9" i="18" s="1"/>
  <c r="AC4" i="18"/>
  <c r="AD4" i="18" s="1"/>
  <c r="AC7" i="18"/>
  <c r="AD7" i="18" s="1"/>
  <c r="AC5" i="18"/>
  <c r="AD5" i="18" s="1"/>
  <c r="AC6" i="18"/>
  <c r="AD6" i="18" s="1"/>
  <c r="AC8" i="18"/>
  <c r="AD8" i="18" s="1"/>
  <c r="AC3" i="18"/>
  <c r="AD3" i="18" s="1"/>
  <c r="I5" i="18"/>
  <c r="J5" i="18" s="1"/>
  <c r="Q6" i="18"/>
  <c r="R6" i="18" s="1"/>
  <c r="Q14" i="18"/>
  <c r="R14" i="18" s="1"/>
  <c r="Q22" i="18"/>
  <c r="R22" i="18" s="1"/>
  <c r="U22" i="18"/>
  <c r="V22" i="18" s="1"/>
  <c r="U21" i="18"/>
  <c r="V21" i="18" s="1"/>
  <c r="U20" i="18"/>
  <c r="V20" i="18" s="1"/>
  <c r="U19" i="18"/>
  <c r="V19" i="18" s="1"/>
  <c r="U18" i="18"/>
  <c r="V18" i="18" s="1"/>
  <c r="U17" i="18"/>
  <c r="V17" i="18" s="1"/>
  <c r="U16" i="18"/>
  <c r="V16" i="18" s="1"/>
  <c r="U15" i="18"/>
  <c r="V15" i="18" s="1"/>
  <c r="U14" i="18"/>
  <c r="V14" i="18" s="1"/>
  <c r="U13" i="18"/>
  <c r="V13" i="18" s="1"/>
  <c r="U12" i="18"/>
  <c r="V12" i="18" s="1"/>
  <c r="U11" i="18"/>
  <c r="V11" i="18" s="1"/>
  <c r="U10" i="18"/>
  <c r="V10" i="18" s="1"/>
  <c r="U9" i="18"/>
  <c r="V9" i="18" s="1"/>
  <c r="U8" i="18"/>
  <c r="V8" i="18" s="1"/>
  <c r="U7" i="18"/>
  <c r="V7" i="18" s="1"/>
  <c r="U6" i="18"/>
  <c r="V6" i="18" s="1"/>
  <c r="U5" i="18"/>
  <c r="V5" i="18" s="1"/>
  <c r="U4" i="18"/>
  <c r="V4" i="18" s="1"/>
  <c r="U3" i="18"/>
  <c r="V3" i="18" s="1"/>
  <c r="AG17" i="18"/>
  <c r="AH17" i="18" s="1"/>
  <c r="Y10" i="18"/>
  <c r="Z10" i="18" s="1"/>
  <c r="I21" i="18"/>
  <c r="J21" i="18" s="1"/>
  <c r="AO21" i="18"/>
  <c r="AP21" i="18" s="1"/>
  <c r="M15" i="18"/>
  <c r="N15" i="18" s="1"/>
  <c r="M12" i="18"/>
  <c r="N12" i="18" s="1"/>
  <c r="M11" i="18"/>
  <c r="N11" i="18" s="1"/>
  <c r="M5" i="18"/>
  <c r="N5" i="18" s="1"/>
  <c r="M21" i="18"/>
  <c r="N21" i="18" s="1"/>
  <c r="M19" i="18"/>
  <c r="N19" i="18" s="1"/>
  <c r="M17" i="18"/>
  <c r="N17" i="18" s="1"/>
  <c r="M20" i="18"/>
  <c r="N20" i="18" s="1"/>
  <c r="M16" i="18"/>
  <c r="N16" i="18" s="1"/>
  <c r="M14" i="18"/>
  <c r="N14" i="18" s="1"/>
  <c r="M9" i="18"/>
  <c r="N9" i="18" s="1"/>
  <c r="M7" i="18"/>
  <c r="N7" i="18" s="1"/>
  <c r="M10" i="18"/>
  <c r="N10" i="18" s="1"/>
  <c r="M3" i="18"/>
  <c r="N3" i="18" s="1"/>
  <c r="M22" i="18"/>
  <c r="N22" i="18" s="1"/>
  <c r="M18" i="18"/>
  <c r="N18" i="18" s="1"/>
  <c r="M6" i="18"/>
  <c r="N6" i="18" s="1"/>
  <c r="M13" i="18"/>
  <c r="N13" i="18" s="1"/>
  <c r="M4" i="18"/>
  <c r="N4" i="18" s="1"/>
  <c r="M8" i="18"/>
  <c r="N8" i="18" s="1"/>
  <c r="I19" i="18"/>
  <c r="J19" i="18" s="1"/>
  <c r="AO19" i="18"/>
  <c r="AP19" i="18" s="1"/>
  <c r="AO11" i="18"/>
  <c r="AP11" i="18" s="1"/>
  <c r="AO22" i="18"/>
  <c r="AP22" i="18" s="1"/>
  <c r="AO5" i="18"/>
  <c r="AP5" i="18" s="1"/>
  <c r="AO9" i="18"/>
  <c r="AP9" i="18" s="1"/>
  <c r="AO8" i="18"/>
  <c r="AP8" i="18" s="1"/>
  <c r="AO6" i="18"/>
  <c r="AP6" i="18" s="1"/>
  <c r="AO10" i="18"/>
  <c r="AP10" i="18" s="1"/>
  <c r="AO7" i="18"/>
  <c r="AP7" i="18" s="1"/>
  <c r="AO12" i="18"/>
  <c r="AP12" i="18" s="1"/>
  <c r="AO13" i="18"/>
  <c r="AP13" i="18" s="1"/>
  <c r="AO4" i="18"/>
  <c r="AP4" i="18" s="1"/>
  <c r="Y21" i="18"/>
  <c r="Z21" i="18" s="1"/>
  <c r="AO18" i="18"/>
  <c r="AP18" i="18" s="1"/>
  <c r="Y18" i="18"/>
  <c r="Z18" i="18" s="1"/>
  <c r="I18" i="18"/>
  <c r="J18" i="18" s="1"/>
  <c r="AG18" i="18"/>
  <c r="AH18" i="18" s="1"/>
  <c r="AG8" i="18"/>
  <c r="AH8" i="18" s="1"/>
  <c r="AG13" i="18"/>
  <c r="AH13" i="18" s="1"/>
  <c r="AG9" i="18"/>
  <c r="AH9" i="18" s="1"/>
  <c r="AG10" i="18"/>
  <c r="AH10" i="18" s="1"/>
  <c r="AG6" i="18"/>
  <c r="AH6" i="18" s="1"/>
  <c r="AG11" i="18"/>
  <c r="AH11" i="18" s="1"/>
  <c r="AG22" i="18"/>
  <c r="AH22" i="18" s="1"/>
  <c r="AG12" i="18"/>
  <c r="AH12" i="18" s="1"/>
  <c r="AG7" i="18"/>
  <c r="AH7" i="18" s="1"/>
  <c r="AG5" i="18"/>
  <c r="AH5" i="18" s="1"/>
  <c r="AG4" i="18"/>
  <c r="AH4" i="18" s="1"/>
  <c r="Y19" i="18"/>
  <c r="Z19" i="18" s="1"/>
  <c r="Q10" i="18"/>
  <c r="R10" i="18" s="1"/>
  <c r="Q18" i="18"/>
  <c r="R18" i="18" s="1"/>
  <c r="I10" i="18"/>
  <c r="J10" i="18" s="1"/>
  <c r="I11" i="18"/>
  <c r="J11" i="18" s="1"/>
  <c r="I17" i="18"/>
  <c r="J17" i="18" s="1"/>
  <c r="AO17" i="18"/>
  <c r="AP17" i="18" s="1"/>
  <c r="Y17" i="18"/>
  <c r="Z17" i="18" s="1"/>
  <c r="Q19" i="18"/>
  <c r="R19" i="18" s="1"/>
  <c r="I7" i="18"/>
  <c r="J7" i="18" s="1"/>
  <c r="Y12" i="18"/>
  <c r="Z12" i="18" s="1"/>
  <c r="Y5" i="18"/>
  <c r="Z5" i="18" s="1"/>
  <c r="Y22" i="18"/>
  <c r="Z22" i="18" s="1"/>
  <c r="Y13" i="18"/>
  <c r="Z13" i="18" s="1"/>
  <c r="Y8" i="18"/>
  <c r="Z8" i="18" s="1"/>
  <c r="Y7" i="18"/>
  <c r="Z7" i="18" s="1"/>
  <c r="Y9" i="18"/>
  <c r="Z9" i="18" s="1"/>
  <c r="AO16" i="18"/>
  <c r="AP16" i="18" s="1"/>
  <c r="AG16" i="18"/>
  <c r="AH16" i="18" s="1"/>
  <c r="I16" i="18"/>
  <c r="J16" i="18" s="1"/>
  <c r="Y16" i="18"/>
  <c r="Z16" i="18" s="1"/>
  <c r="AS21" i="18"/>
  <c r="AT21" i="18" s="1"/>
  <c r="AS19" i="18"/>
  <c r="AT19" i="18" s="1"/>
  <c r="AS17" i="18"/>
  <c r="AT17" i="18" s="1"/>
  <c r="AS15" i="18"/>
  <c r="AT15" i="18" s="1"/>
  <c r="AS12" i="18"/>
  <c r="AT12" i="18" s="1"/>
  <c r="AS14" i="18"/>
  <c r="AT14" i="18" s="1"/>
  <c r="AS3" i="18"/>
  <c r="AT3" i="18" s="1"/>
  <c r="AS10" i="18"/>
  <c r="AT10" i="18" s="1"/>
  <c r="AS16" i="18"/>
  <c r="AT16" i="18" s="1"/>
  <c r="AS11" i="18"/>
  <c r="AT11" i="18" s="1"/>
  <c r="AS13" i="18"/>
  <c r="AT13" i="18" s="1"/>
  <c r="AS4" i="18"/>
  <c r="AT4" i="18" s="1"/>
  <c r="AS20" i="18"/>
  <c r="AT20" i="18" s="1"/>
  <c r="AS22" i="18"/>
  <c r="AT22" i="18" s="1"/>
  <c r="AS18" i="18"/>
  <c r="AT18" i="18" s="1"/>
  <c r="AS9" i="18"/>
  <c r="AT9" i="18" s="1"/>
  <c r="AS8" i="18"/>
  <c r="AT8" i="18" s="1"/>
  <c r="AS6" i="18"/>
  <c r="AT6" i="18" s="1"/>
  <c r="AS7" i="18"/>
  <c r="AT7" i="18" s="1"/>
  <c r="AS5" i="18"/>
  <c r="AT5" i="18" s="1"/>
  <c r="Q4" i="18"/>
  <c r="R4" i="18" s="1"/>
  <c r="Q20" i="18"/>
  <c r="R20" i="18" s="1"/>
  <c r="Y6" i="18"/>
  <c r="Z6" i="18" s="1"/>
  <c r="Y3" i="18"/>
  <c r="Z3" i="18" s="1"/>
  <c r="AU7" i="19" l="1"/>
  <c r="O8" i="17"/>
  <c r="S13" i="19"/>
  <c r="AU21" i="19"/>
  <c r="AA3" i="18"/>
  <c r="AQ3" i="18"/>
  <c r="O19" i="17"/>
  <c r="O21" i="17"/>
  <c r="O17" i="17"/>
  <c r="AI19" i="17"/>
  <c r="O14" i="17"/>
  <c r="O12" i="17"/>
  <c r="AQ4" i="17"/>
  <c r="AQ16" i="17"/>
  <c r="AA20" i="17"/>
  <c r="AA16" i="17"/>
  <c r="W8" i="17"/>
  <c r="S18" i="17"/>
  <c r="AU8" i="17"/>
  <c r="O15" i="17"/>
  <c r="O16" i="17"/>
  <c r="O18" i="17"/>
  <c r="W3" i="17"/>
  <c r="AU3" i="17"/>
  <c r="O9" i="17"/>
  <c r="O11" i="17"/>
  <c r="O20" i="17"/>
  <c r="AQ3" i="17"/>
  <c r="AA3" i="17"/>
  <c r="W15" i="17"/>
  <c r="S17" i="17"/>
  <c r="S3" i="17"/>
  <c r="AU15" i="17"/>
  <c r="O4" i="17"/>
  <c r="AI3" i="17"/>
  <c r="O5" i="17"/>
  <c r="O10" i="17"/>
  <c r="O3" i="17"/>
  <c r="O13" i="17"/>
  <c r="O6" i="17"/>
  <c r="AI4" i="17"/>
  <c r="AI8" i="17"/>
  <c r="AI13" i="17"/>
  <c r="AE3" i="17"/>
  <c r="AM3" i="17"/>
  <c r="O7" i="17"/>
  <c r="O22" i="17"/>
  <c r="AQ21" i="17"/>
  <c r="AA21" i="17"/>
  <c r="AQ20" i="17"/>
  <c r="AQ8" i="17"/>
  <c r="AA12" i="17"/>
  <c r="S10" i="17"/>
  <c r="AQ10" i="17"/>
  <c r="AQ22" i="17"/>
  <c r="AA10" i="17"/>
  <c r="AA22" i="17"/>
  <c r="W14" i="17"/>
  <c r="W19" i="17"/>
  <c r="S4" i="17"/>
  <c r="S8" i="17"/>
  <c r="S13" i="17"/>
  <c r="AU14" i="17"/>
  <c r="AU19" i="17"/>
  <c r="AU22" i="19"/>
  <c r="AU3" i="19"/>
  <c r="AU10" i="19"/>
  <c r="AI14" i="19"/>
  <c r="AI11" i="19"/>
  <c r="AU11" i="19"/>
  <c r="S17" i="19"/>
  <c r="AA4" i="19"/>
  <c r="AQ16" i="19"/>
  <c r="AU14" i="19"/>
  <c r="AU13" i="19"/>
  <c r="AQ4" i="19"/>
  <c r="AA3" i="19"/>
  <c r="AI17" i="19"/>
  <c r="AU6" i="19"/>
  <c r="AA15" i="19"/>
  <c r="AA22" i="19"/>
  <c r="S11" i="19"/>
  <c r="S4" i="19"/>
  <c r="S16" i="19"/>
  <c r="K8" i="19"/>
  <c r="AU20" i="19"/>
  <c r="AU15" i="19"/>
  <c r="AQ5" i="19"/>
  <c r="S21" i="19"/>
  <c r="AU12" i="19"/>
  <c r="AU8" i="19"/>
  <c r="K14" i="19"/>
  <c r="AA19" i="19"/>
  <c r="AU19" i="19"/>
  <c r="AU17" i="19"/>
  <c r="AA18" i="19"/>
  <c r="K22" i="19"/>
  <c r="AA8" i="19"/>
  <c r="AQ14" i="19"/>
  <c r="AQ8" i="19"/>
  <c r="AI4" i="19"/>
  <c r="K6" i="19"/>
  <c r="AI20" i="19"/>
  <c r="K21" i="19"/>
  <c r="AI8" i="19"/>
  <c r="AA9" i="19"/>
  <c r="AI19" i="19"/>
  <c r="AI10" i="19"/>
  <c r="AQ12" i="19"/>
  <c r="K12" i="19"/>
  <c r="S20" i="19"/>
  <c r="AQ15" i="19"/>
  <c r="AQ20" i="19"/>
  <c r="AA14" i="19"/>
  <c r="S8" i="19"/>
  <c r="AQ9" i="19"/>
  <c r="AA21" i="19"/>
  <c r="S22" i="19"/>
  <c r="S12" i="19"/>
  <c r="AQ17" i="19"/>
  <c r="AU4" i="19"/>
  <c r="K4" i="19"/>
  <c r="AU18" i="19"/>
  <c r="AA6" i="19"/>
  <c r="K16" i="19"/>
  <c r="AA13" i="19"/>
  <c r="S14" i="19"/>
  <c r="S6" i="19"/>
  <c r="AA10" i="19"/>
  <c r="K19" i="19"/>
  <c r="AE15" i="19"/>
  <c r="K15" i="19"/>
  <c r="AQ18" i="19"/>
  <c r="K20" i="19"/>
  <c r="S15" i="19"/>
  <c r="AA12" i="19"/>
  <c r="S5" i="19"/>
  <c r="K10" i="19"/>
  <c r="AQ10" i="19"/>
  <c r="S18" i="19"/>
  <c r="AI16" i="19"/>
  <c r="AQ6" i="19"/>
  <c r="S7" i="19"/>
  <c r="AQ7" i="19"/>
  <c r="K5" i="19"/>
  <c r="AI15" i="19"/>
  <c r="AI13" i="19"/>
  <c r="K9" i="19"/>
  <c r="AQ3" i="19"/>
  <c r="AQ19" i="19"/>
  <c r="K3" i="19"/>
  <c r="K11" i="19"/>
  <c r="AI9" i="19"/>
  <c r="S19" i="19"/>
  <c r="AI6" i="19"/>
  <c r="AA5" i="19"/>
  <c r="AQ22" i="19"/>
  <c r="AA11" i="19"/>
  <c r="AQ11" i="19"/>
  <c r="S9" i="19"/>
  <c r="AI22" i="19"/>
  <c r="S3" i="19"/>
  <c r="AA17" i="19"/>
  <c r="K17" i="19"/>
  <c r="K7" i="19"/>
  <c r="AQ21" i="19"/>
  <c r="S10" i="19"/>
  <c r="AQ13" i="19"/>
  <c r="K13" i="19"/>
  <c r="AU5" i="19"/>
  <c r="AA16" i="19"/>
  <c r="AI21" i="19"/>
  <c r="K18" i="19"/>
  <c r="AU16" i="19"/>
  <c r="AU9" i="19"/>
  <c r="AA20" i="19"/>
  <c r="AA7" i="19"/>
  <c r="S12" i="18"/>
  <c r="AI10" i="18"/>
  <c r="AQ9" i="18"/>
  <c r="K9" i="18"/>
  <c r="AI19" i="18"/>
  <c r="S22" i="18"/>
  <c r="AU10" i="18"/>
  <c r="AE5" i="17"/>
  <c r="AM17" i="17"/>
  <c r="AI5" i="17"/>
  <c r="AQ17" i="17"/>
  <c r="AQ14" i="17"/>
  <c r="AA17" i="17"/>
  <c r="AA14" i="17"/>
  <c r="W6" i="17"/>
  <c r="W18" i="17"/>
  <c r="S19" i="17"/>
  <c r="S15" i="17"/>
  <c r="S5" i="17"/>
  <c r="AU6" i="17"/>
  <c r="AU11" i="17"/>
  <c r="AQ13" i="17"/>
  <c r="AA8" i="17"/>
  <c r="AA13" i="17"/>
  <c r="S6" i="17"/>
  <c r="AE17" i="17"/>
  <c r="AM5" i="17"/>
  <c r="AE20" i="17"/>
  <c r="AE9" i="17"/>
  <c r="AM15" i="17"/>
  <c r="AM20" i="17"/>
  <c r="AM9" i="17"/>
  <c r="AI11" i="17"/>
  <c r="AI15" i="17"/>
  <c r="AQ12" i="17"/>
  <c r="AQ9" i="17"/>
  <c r="AQ6" i="17"/>
  <c r="AE7" i="17"/>
  <c r="AE12" i="17"/>
  <c r="AA4" i="17"/>
  <c r="AA9" i="17"/>
  <c r="AA6" i="17"/>
  <c r="AM7" i="17"/>
  <c r="AM12" i="17"/>
  <c r="W16" i="17"/>
  <c r="W21" i="17"/>
  <c r="W10" i="17"/>
  <c r="S11" i="17"/>
  <c r="S22" i="17"/>
  <c r="AU16" i="17"/>
  <c r="AU21" i="17"/>
  <c r="AU18" i="17"/>
  <c r="AE22" i="17"/>
  <c r="AE4" i="17"/>
  <c r="AM22" i="17"/>
  <c r="AM4" i="17"/>
  <c r="W13" i="17"/>
  <c r="W11" i="17"/>
  <c r="S14" i="17"/>
  <c r="AU13" i="17"/>
  <c r="AU10" i="17"/>
  <c r="AI22" i="17"/>
  <c r="AM14" i="17"/>
  <c r="AM19" i="17"/>
  <c r="W5" i="17"/>
  <c r="W17" i="17"/>
  <c r="AU5" i="17"/>
  <c r="AU17" i="17"/>
  <c r="AI18" i="17"/>
  <c r="AM11" i="17"/>
  <c r="W20" i="17"/>
  <c r="W9" i="17"/>
  <c r="AU20" i="17"/>
  <c r="AU9" i="17"/>
  <c r="AI10" i="17"/>
  <c r="AE14" i="17"/>
  <c r="AI17" i="17"/>
  <c r="AI14" i="17"/>
  <c r="AQ5" i="17"/>
  <c r="AA19" i="17"/>
  <c r="AM6" i="17"/>
  <c r="AI20" i="17"/>
  <c r="AI9" i="17"/>
  <c r="AI6" i="17"/>
  <c r="AQ11" i="17"/>
  <c r="AQ15" i="17"/>
  <c r="AE16" i="17"/>
  <c r="AE21" i="17"/>
  <c r="AE18" i="17"/>
  <c r="AA11" i="17"/>
  <c r="AA15" i="17"/>
  <c r="AM16" i="17"/>
  <c r="AM21" i="17"/>
  <c r="AM18" i="17"/>
  <c r="W7" i="17"/>
  <c r="W12" i="17"/>
  <c r="S20" i="17"/>
  <c r="S9" i="17"/>
  <c r="S7" i="17"/>
  <c r="AU7" i="17"/>
  <c r="AU12" i="17"/>
  <c r="AE15" i="17"/>
  <c r="AI7" i="17"/>
  <c r="AE19" i="17"/>
  <c r="AQ19" i="17"/>
  <c r="AE6" i="17"/>
  <c r="AE11" i="17"/>
  <c r="AA5" i="17"/>
  <c r="AI12" i="17"/>
  <c r="AI16" i="17"/>
  <c r="AI21" i="17"/>
  <c r="AQ18" i="17"/>
  <c r="AQ7" i="17"/>
  <c r="AE8" i="17"/>
  <c r="AE13" i="17"/>
  <c r="AE10" i="17"/>
  <c r="AA18" i="17"/>
  <c r="AA7" i="17"/>
  <c r="AM8" i="17"/>
  <c r="AM13" i="17"/>
  <c r="AM10" i="17"/>
  <c r="W22" i="17"/>
  <c r="W4" i="17"/>
  <c r="S12" i="17"/>
  <c r="S16" i="17"/>
  <c r="S21" i="17"/>
  <c r="AU22" i="17"/>
  <c r="AU4" i="17"/>
  <c r="AI18" i="19"/>
  <c r="AI5" i="19"/>
  <c r="AI12" i="19"/>
  <c r="AI7" i="19"/>
  <c r="AI3" i="19"/>
  <c r="O10" i="19"/>
  <c r="W7" i="19"/>
  <c r="W15" i="19"/>
  <c r="AM10" i="19"/>
  <c r="O4" i="18"/>
  <c r="O11" i="18"/>
  <c r="AM15" i="18"/>
  <c r="W15" i="18"/>
  <c r="AE7" i="18"/>
  <c r="O19" i="19"/>
  <c r="AE3" i="19"/>
  <c r="AE8" i="19"/>
  <c r="AM3" i="19"/>
  <c r="AM11" i="19"/>
  <c r="AM19" i="19"/>
  <c r="O11" i="19"/>
  <c r="W11" i="19"/>
  <c r="AM18" i="19"/>
  <c r="O5" i="19"/>
  <c r="O21" i="19"/>
  <c r="W20" i="19"/>
  <c r="AE9" i="19"/>
  <c r="AE17" i="19"/>
  <c r="AM4" i="19"/>
  <c r="AM12" i="19"/>
  <c r="AM20" i="19"/>
  <c r="O3" i="19"/>
  <c r="O13" i="19"/>
  <c r="W6" i="19"/>
  <c r="O6" i="19"/>
  <c r="O14" i="19"/>
  <c r="O22" i="19"/>
  <c r="W8" i="19"/>
  <c r="W10" i="19"/>
  <c r="W21" i="19"/>
  <c r="AE10" i="19"/>
  <c r="AE18" i="19"/>
  <c r="AM5" i="19"/>
  <c r="AM13" i="19"/>
  <c r="AM21" i="19"/>
  <c r="W12" i="19"/>
  <c r="AM6" i="19"/>
  <c r="AM14" i="19"/>
  <c r="AM22" i="19"/>
  <c r="O4" i="19"/>
  <c r="W17" i="19"/>
  <c r="O12" i="19"/>
  <c r="W18" i="19"/>
  <c r="O7" i="19"/>
  <c r="O15" i="19"/>
  <c r="O8" i="19"/>
  <c r="O16" i="19"/>
  <c r="W5" i="19"/>
  <c r="W13" i="19"/>
  <c r="W19" i="19"/>
  <c r="AE4" i="19"/>
  <c r="AE12" i="19"/>
  <c r="AE20" i="19"/>
  <c r="AM7" i="19"/>
  <c r="AM15" i="19"/>
  <c r="O18" i="19"/>
  <c r="AE7" i="19"/>
  <c r="O20" i="19"/>
  <c r="W3" i="19"/>
  <c r="AE16" i="19"/>
  <c r="W16" i="19"/>
  <c r="W22" i="19"/>
  <c r="AE11" i="19"/>
  <c r="AE19" i="19"/>
  <c r="O9" i="19"/>
  <c r="O17" i="19"/>
  <c r="W9" i="19"/>
  <c r="W14" i="19"/>
  <c r="W4" i="19"/>
  <c r="AE5" i="19"/>
  <c r="AE13" i="19"/>
  <c r="AE21" i="19"/>
  <c r="AM8" i="19"/>
  <c r="AM16" i="19"/>
  <c r="AE6" i="19"/>
  <c r="AE14" i="19"/>
  <c r="AE22" i="19"/>
  <c r="AM9" i="19"/>
  <c r="AM17" i="19"/>
  <c r="AU9" i="18"/>
  <c r="AA13" i="18"/>
  <c r="O9" i="18"/>
  <c r="W7" i="18"/>
  <c r="AM16" i="18"/>
  <c r="AM5" i="18"/>
  <c r="K20" i="18"/>
  <c r="AA6" i="18"/>
  <c r="AU18" i="18"/>
  <c r="AU3" i="18"/>
  <c r="K16" i="18"/>
  <c r="AA22" i="18"/>
  <c r="AQ17" i="18"/>
  <c r="AI4" i="18"/>
  <c r="AI9" i="18"/>
  <c r="AQ4" i="18"/>
  <c r="AQ5" i="18"/>
  <c r="O13" i="18"/>
  <c r="O14" i="18"/>
  <c r="O12" i="18"/>
  <c r="S16" i="18"/>
  <c r="W8" i="18"/>
  <c r="W16" i="18"/>
  <c r="S14" i="18"/>
  <c r="AE4" i="18"/>
  <c r="AE16" i="18"/>
  <c r="K14" i="18"/>
  <c r="K13" i="18"/>
  <c r="AM12" i="18"/>
  <c r="AM18" i="18"/>
  <c r="AM10" i="18"/>
  <c r="AQ20" i="18"/>
  <c r="K17" i="18"/>
  <c r="AI13" i="18"/>
  <c r="AQ13" i="18"/>
  <c r="AQ22" i="18"/>
  <c r="O6" i="18"/>
  <c r="O16" i="18"/>
  <c r="O15" i="18"/>
  <c r="K3" i="18"/>
  <c r="W9" i="18"/>
  <c r="W17" i="18"/>
  <c r="S6" i="18"/>
  <c r="AE9" i="18"/>
  <c r="AE17" i="18"/>
  <c r="AQ14" i="18"/>
  <c r="K8" i="18"/>
  <c r="AM19" i="18"/>
  <c r="AM20" i="18"/>
  <c r="K15" i="18"/>
  <c r="AA4" i="18"/>
  <c r="AI14" i="18"/>
  <c r="AQ16" i="18"/>
  <c r="AQ12" i="18"/>
  <c r="AQ11" i="18"/>
  <c r="O18" i="18"/>
  <c r="O20" i="18"/>
  <c r="W10" i="18"/>
  <c r="W18" i="18"/>
  <c r="K5" i="18"/>
  <c r="AE10" i="18"/>
  <c r="AE18" i="18"/>
  <c r="AA14" i="18"/>
  <c r="K22" i="18"/>
  <c r="AM11" i="18"/>
  <c r="AM22" i="18"/>
  <c r="AQ15" i="18"/>
  <c r="AI21" i="18"/>
  <c r="AU14" i="18"/>
  <c r="AU20" i="18"/>
  <c r="S15" i="18"/>
  <c r="S3" i="18"/>
  <c r="AQ7" i="18"/>
  <c r="O17" i="18"/>
  <c r="W3" i="18"/>
  <c r="W11" i="18"/>
  <c r="W19" i="18"/>
  <c r="AE3" i="18"/>
  <c r="AE11" i="18"/>
  <c r="AE19" i="18"/>
  <c r="S21" i="18"/>
  <c r="K12" i="18"/>
  <c r="AM8" i="18"/>
  <c r="AM7" i="18"/>
  <c r="AA15" i="18"/>
  <c r="AI3" i="18"/>
  <c r="AA16" i="18"/>
  <c r="AA19" i="18"/>
  <c r="S20" i="18"/>
  <c r="AI16" i="18"/>
  <c r="AI5" i="18"/>
  <c r="AU12" i="18"/>
  <c r="AI7" i="18"/>
  <c r="AU5" i="18"/>
  <c r="AU15" i="18"/>
  <c r="K11" i="18"/>
  <c r="AI18" i="18"/>
  <c r="AQ21" i="18"/>
  <c r="AU7" i="18"/>
  <c r="AU13" i="18"/>
  <c r="AU17" i="18"/>
  <c r="AA9" i="18"/>
  <c r="K7" i="18"/>
  <c r="K10" i="18"/>
  <c r="AI22" i="18"/>
  <c r="K18" i="18"/>
  <c r="AQ10" i="18"/>
  <c r="K19" i="18"/>
  <c r="O3" i="18"/>
  <c r="O19" i="18"/>
  <c r="K21" i="18"/>
  <c r="W4" i="18"/>
  <c r="W12" i="18"/>
  <c r="W20" i="18"/>
  <c r="AE8" i="18"/>
  <c r="AE12" i="18"/>
  <c r="AE20" i="18"/>
  <c r="S13" i="18"/>
  <c r="K4" i="18"/>
  <c r="AM6" i="18"/>
  <c r="AM9" i="18"/>
  <c r="AI15" i="18"/>
  <c r="AI17" i="18"/>
  <c r="AE15" i="18"/>
  <c r="AU22" i="18"/>
  <c r="AA5" i="18"/>
  <c r="S4" i="18"/>
  <c r="AA12" i="18"/>
  <c r="AI8" i="18"/>
  <c r="AU4" i="18"/>
  <c r="S7" i="18"/>
  <c r="AI12" i="18"/>
  <c r="AQ19" i="18"/>
  <c r="O22" i="18"/>
  <c r="AU6" i="18"/>
  <c r="AU11" i="18"/>
  <c r="AU19" i="18"/>
  <c r="AA7" i="18"/>
  <c r="S19" i="18"/>
  <c r="S18" i="18"/>
  <c r="AI11" i="18"/>
  <c r="AA18" i="18"/>
  <c r="AQ6" i="18"/>
  <c r="S8" i="18"/>
  <c r="O10" i="18"/>
  <c r="O21" i="18"/>
  <c r="AA10" i="18"/>
  <c r="W5" i="18"/>
  <c r="W13" i="18"/>
  <c r="W21" i="18"/>
  <c r="AE6" i="18"/>
  <c r="AE13" i="18"/>
  <c r="AE21" i="18"/>
  <c r="S5" i="18"/>
  <c r="AM3" i="18"/>
  <c r="AM17" i="18"/>
  <c r="AM13" i="18"/>
  <c r="AA20" i="18"/>
  <c r="AA11" i="18"/>
  <c r="AA17" i="18"/>
  <c r="AA21" i="18"/>
  <c r="AU8" i="18"/>
  <c r="AU16" i="18"/>
  <c r="AU21" i="18"/>
  <c r="AA8" i="18"/>
  <c r="S11" i="18"/>
  <c r="S10" i="18"/>
  <c r="AI6" i="18"/>
  <c r="AQ18" i="18"/>
  <c r="AQ8" i="18"/>
  <c r="O8" i="18"/>
  <c r="O7" i="18"/>
  <c r="O5" i="18"/>
  <c r="S9" i="18"/>
  <c r="W6" i="18"/>
  <c r="W14" i="18"/>
  <c r="W22" i="18"/>
  <c r="AE5" i="18"/>
  <c r="AE14" i="18"/>
  <c r="AE22" i="18"/>
  <c r="K6" i="18"/>
  <c r="AM4" i="18"/>
  <c r="AM21" i="18"/>
  <c r="AM14" i="18"/>
  <c r="AI20" i="18"/>
  <c r="S17" i="18"/>
  <c r="K3" i="17"/>
  <c r="K18" i="17"/>
  <c r="K6" i="17"/>
  <c r="K9" i="17"/>
  <c r="K12" i="17"/>
  <c r="K21" i="17"/>
  <c r="K17" i="17"/>
  <c r="K10" i="17"/>
  <c r="K14" i="17"/>
  <c r="K5" i="17"/>
  <c r="K15" i="17"/>
  <c r="K22" i="17"/>
  <c r="K8" i="17"/>
  <c r="K13" i="17"/>
  <c r="K16" i="17"/>
  <c r="K20" i="17"/>
  <c r="K11" i="17"/>
  <c r="K4" i="17"/>
  <c r="K19" i="17"/>
  <c r="K7" i="17"/>
  <c r="AQ23" i="19" l="1"/>
  <c r="I40" i="19" s="1"/>
  <c r="AA23" i="19"/>
  <c r="I36" i="19" s="1"/>
  <c r="K23" i="19"/>
  <c r="I32" i="19" s="1"/>
  <c r="S23" i="19"/>
  <c r="I34" i="19" s="1"/>
  <c r="AU23" i="19"/>
  <c r="I41" i="19" s="1"/>
  <c r="AI23" i="19"/>
  <c r="I38" i="19" s="1"/>
  <c r="AA23" i="18"/>
  <c r="I36" i="18" s="1"/>
  <c r="W23" i="19"/>
  <c r="I35" i="19" s="1"/>
  <c r="O23" i="19"/>
  <c r="I33" i="19" s="1"/>
  <c r="AM23" i="19"/>
  <c r="I39" i="19" s="1"/>
  <c r="AQ24" i="19"/>
  <c r="J40" i="19" s="1"/>
  <c r="AE23" i="19"/>
  <c r="I37" i="19" s="1"/>
  <c r="O23" i="18"/>
  <c r="I33" i="18" s="1"/>
  <c r="AI23" i="18"/>
  <c r="I38" i="18" s="1"/>
  <c r="AE23" i="18"/>
  <c r="I37" i="18" s="1"/>
  <c r="AM23" i="18"/>
  <c r="I39" i="18" s="1"/>
  <c r="W23" i="18"/>
  <c r="I35" i="18" s="1"/>
  <c r="AU23" i="18"/>
  <c r="I41" i="18" s="1"/>
  <c r="S23" i="18"/>
  <c r="I34" i="18" s="1"/>
  <c r="K23" i="18"/>
  <c r="I32" i="18" s="1"/>
  <c r="AQ23" i="18"/>
  <c r="I40" i="18" s="1"/>
  <c r="S23" i="17"/>
  <c r="I34" i="17" s="1"/>
  <c r="AM23" i="17"/>
  <c r="I39" i="17" s="1"/>
  <c r="AQ23" i="17"/>
  <c r="I40" i="17" s="1"/>
  <c r="W23" i="17"/>
  <c r="I35" i="17" s="1"/>
  <c r="O23" i="17"/>
  <c r="I33" i="17" s="1"/>
  <c r="AE23" i="17"/>
  <c r="I37" i="17" s="1"/>
  <c r="AU23" i="17"/>
  <c r="I41" i="17" s="1"/>
  <c r="AI23" i="17"/>
  <c r="I38" i="17" s="1"/>
  <c r="AA23" i="17"/>
  <c r="I36" i="17" s="1"/>
  <c r="K23" i="17"/>
  <c r="K24" i="19" l="1"/>
  <c r="J32" i="19" s="1"/>
  <c r="AA24" i="18"/>
  <c r="J36" i="18" s="1"/>
  <c r="AA24" i="19"/>
  <c r="J36" i="19" s="1"/>
  <c r="AI24" i="19"/>
  <c r="S24" i="19"/>
  <c r="J34" i="19" s="1"/>
  <c r="W24" i="19"/>
  <c r="J35" i="19" s="1"/>
  <c r="AU24" i="19"/>
  <c r="J41" i="19" s="1"/>
  <c r="AU24" i="18"/>
  <c r="J41" i="18" s="1"/>
  <c r="AE24" i="18"/>
  <c r="J37" i="18" s="1"/>
  <c r="W24" i="18"/>
  <c r="J35" i="18" s="1"/>
  <c r="AM24" i="19"/>
  <c r="O24" i="19"/>
  <c r="J33" i="19" s="1"/>
  <c r="AI24" i="18"/>
  <c r="O24" i="18"/>
  <c r="J33" i="18" s="1"/>
  <c r="AE24" i="19"/>
  <c r="K24" i="18"/>
  <c r="J32" i="18" s="1"/>
  <c r="AM24" i="18"/>
  <c r="S24" i="18"/>
  <c r="J34" i="18" s="1"/>
  <c r="AQ24" i="18"/>
  <c r="J40" i="18" s="1"/>
  <c r="AE24" i="17"/>
  <c r="J38" i="17" s="1"/>
  <c r="AU24" i="17"/>
  <c r="J41" i="17" s="1"/>
  <c r="AQ24" i="17"/>
  <c r="J40" i="17" s="1"/>
  <c r="S24" i="17"/>
  <c r="J34" i="17" s="1"/>
  <c r="AM24" i="17"/>
  <c r="W24" i="17"/>
  <c r="J35" i="17" s="1"/>
  <c r="AI24" i="17"/>
  <c r="O24" i="17"/>
  <c r="J33" i="17" s="1"/>
  <c r="K24" i="17"/>
  <c r="J32" i="17" s="1"/>
  <c r="I32" i="17"/>
  <c r="AA24" i="17"/>
  <c r="J36" i="17" s="1"/>
  <c r="J39" i="18" l="1"/>
  <c r="J38" i="18"/>
  <c r="J39" i="19"/>
  <c r="J37" i="19"/>
  <c r="J38" i="19"/>
  <c r="J39" i="17"/>
  <c r="J37" i="17"/>
</calcChain>
</file>

<file path=xl/sharedStrings.xml><?xml version="1.0" encoding="utf-8"?>
<sst xmlns="http://schemas.openxmlformats.org/spreadsheetml/2006/main" count="545" uniqueCount="57">
  <si>
    <t>No</t>
  </si>
  <si>
    <t>Kelas</t>
  </si>
  <si>
    <t>K</t>
  </si>
  <si>
    <t>Jenis</t>
  </si>
  <si>
    <t>A</t>
  </si>
  <si>
    <t>B</t>
  </si>
  <si>
    <t>Distance</t>
  </si>
  <si>
    <t>mg</t>
  </si>
  <si>
    <t>mL</t>
  </si>
  <si>
    <t>VOUNTING</t>
  </si>
  <si>
    <t>A(Tidak Memenuhi Baku Mutu)/B(Memenuhi Baku Mutu)</t>
  </si>
  <si>
    <t>Sampel air 1</t>
  </si>
  <si>
    <t>Sampel air 2</t>
  </si>
  <si>
    <t>Sampel air 3</t>
  </si>
  <si>
    <t>Sampel air 4</t>
  </si>
  <si>
    <t>Sampel air 5</t>
  </si>
  <si>
    <t>Sampel air 6</t>
  </si>
  <si>
    <t>Sampel air 7</t>
  </si>
  <si>
    <t>Sampel air 8</t>
  </si>
  <si>
    <t>Sampel air 9</t>
  </si>
  <si>
    <t>Sampel air 10</t>
  </si>
  <si>
    <t>Sampel air 11</t>
  </si>
  <si>
    <t>Sampel air 12</t>
  </si>
  <si>
    <t>Sampel air 13</t>
  </si>
  <si>
    <t>Sampel air 14</t>
  </si>
  <si>
    <t>Sampel air 15</t>
  </si>
  <si>
    <t>Sampel air 16</t>
  </si>
  <si>
    <t>Sampel air 17</t>
  </si>
  <si>
    <t>Sampel air 18</t>
  </si>
  <si>
    <t>Sampel air 19</t>
  </si>
  <si>
    <t>Sampel air 20</t>
  </si>
  <si>
    <t>Sampel air 21</t>
  </si>
  <si>
    <t>Sampel air 22</t>
  </si>
  <si>
    <t>Sampel air 23</t>
  </si>
  <si>
    <t>Sampel air 24</t>
  </si>
  <si>
    <t>Sampel air 25</t>
  </si>
  <si>
    <t>Sampel air 26</t>
  </si>
  <si>
    <t>Sampel air 27</t>
  </si>
  <si>
    <t>Sampel air 28</t>
  </si>
  <si>
    <t>Sampel air 29</t>
  </si>
  <si>
    <t>Sampel air 30</t>
  </si>
  <si>
    <t>F1 (Data)</t>
  </si>
  <si>
    <t>F1 (Normalisasi)</t>
  </si>
  <si>
    <t>F2 (Data)</t>
  </si>
  <si>
    <t>F2 (Normalisasi)</t>
  </si>
  <si>
    <t>Jumlah</t>
  </si>
  <si>
    <t>Rata-rata</t>
  </si>
  <si>
    <t>Standar Deviasi</t>
  </si>
  <si>
    <t>Distance SQRT</t>
  </si>
  <si>
    <t>HASIL</t>
  </si>
  <si>
    <t>PREDIKSI</t>
  </si>
  <si>
    <t>Hasil Pengujian</t>
  </si>
  <si>
    <t>Hasil Prediksi</t>
  </si>
  <si>
    <t>a</t>
  </si>
  <si>
    <t xml:space="preserve">K Fold Cross validation </t>
  </si>
  <si>
    <t xml:space="preserve">Confusion Matrix 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</si>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</sst>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>
      <alignment horizontal="right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/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/>
    <xf numFmtId="164" fontId="0" fillId="0" borderId="0" xfId="1" applyNumberFormat="1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2" fontId="1" fillId="0" borderId="1" xfId="0" applyNumberFormat="1" applyFont="1" applyFill="1" applyBorder="1" applyAlignment="1">
      <alignment horizontal="center"/>
    </xf>
    <xf numFmtId="2" fontId="0" fillId="0" borderId="0" xfId="0" applyNumberFormat="1" applyBorder="1" applyAlignment="1"/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9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118488</xdr:rowOff>
    </xdr:from>
    <xdr:to>
      <xdr:col>8</xdr:col>
      <xdr:colOff>145676</xdr:colOff>
      <xdr:row>26</xdr:row>
      <xdr:rowOff>152189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E8ABE9-766A-45B6-8D6F-666430688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7017"/>
          <a:ext cx="6107205" cy="1341054"/>
        </a:xfrm>
        <a:prstGeom prst="rect">
          <a:avLst/>
        </a:prstGeom>
      </xdr:spPr>
    </xdr:pic>
    <xdr:clientData/>
  </xdr:twoCellAnchor>
  <xdr:twoCellAnchor editAs="oneCell">
    <xdr:from>
      <xdr:col>8</xdr:col>
      <xdr:colOff>974912</xdr:colOff>
      <xdr:row>19</xdr:row>
      <xdr:rowOff>172650</xdr:rowOff>
    </xdr:from>
    <xdr:to>
      <xdr:col>20</xdr:col>
      <xdr:colOff>685934</xdr:colOff>
      <xdr:row>40</xdr:row>
      <xdr:rowOff>2972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C36748-107F-472E-B27E-A32A6F12B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6441" y="3721179"/>
          <a:ext cx="7876375" cy="3752381"/>
        </a:xfrm>
        <a:prstGeom prst="rect">
          <a:avLst/>
        </a:prstGeom>
      </xdr:spPr>
    </xdr:pic>
    <xdr:clientData/>
  </xdr:twoCellAnchor>
  <xdr:twoCellAnchor editAs="oneCell">
    <xdr:from>
      <xdr:col>22</xdr:col>
      <xdr:colOff>20542</xdr:colOff>
      <xdr:row>21</xdr:row>
      <xdr:rowOff>86737</xdr:rowOff>
    </xdr:from>
    <xdr:to>
      <xdr:col>30</xdr:col>
      <xdr:colOff>140906</xdr:colOff>
      <xdr:row>35</xdr:row>
      <xdr:rowOff>62507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87B537-652A-4575-BEDA-6F662B9D4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04189" y="4008796"/>
          <a:ext cx="5021070" cy="2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8724-79E7-4EEF-BAFA-CEC08E4AFD7B}">
  <sheetPr codeName="Sheet5"/>
  <dimension ref="A1:AA134"/>
  <sheetViews>
    <sheetView tabSelected="1" zoomScale="55" zoomScaleNormal="55" workbookViewId="0">
      <selection activeCell="A35" sqref="A35:G35"/>
    </sheetView>
  </sheetViews>
  <sheetFormatPr defaultRowHeight="14.5" x14ac:dyDescent="0.35"/>
  <cols>
    <col min="1" max="1" width="34.7265625" bestFit="1" customWidth="1"/>
    <col min="4" max="4" width="16.7265625" bestFit="1" customWidth="1"/>
    <col min="5" max="6" width="16.7265625" customWidth="1"/>
    <col min="7" max="7" width="17.26953125" customWidth="1"/>
    <col min="8" max="8" width="9.26953125" bestFit="1" customWidth="1"/>
    <col min="9" max="9" width="17.54296875" bestFit="1" customWidth="1"/>
    <col min="11" max="11" width="12" bestFit="1" customWidth="1"/>
    <col min="12" max="25" width="9.81640625" bestFit="1" customWidth="1"/>
  </cols>
  <sheetData>
    <row r="1" spans="1:26" x14ac:dyDescent="0.35">
      <c r="A1" s="50" t="s">
        <v>3</v>
      </c>
      <c r="B1" s="50" t="s">
        <v>0</v>
      </c>
      <c r="C1" s="16" t="s">
        <v>41</v>
      </c>
      <c r="D1" s="16" t="s">
        <v>43</v>
      </c>
      <c r="E1" s="16" t="s">
        <v>42</v>
      </c>
      <c r="F1" s="16" t="s">
        <v>44</v>
      </c>
      <c r="G1" s="11" t="s">
        <v>1</v>
      </c>
      <c r="H1" s="1"/>
      <c r="I1" s="51" t="s">
        <v>6</v>
      </c>
      <c r="K1" s="51" t="s">
        <v>6</v>
      </c>
      <c r="L1" s="48" t="s">
        <v>2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8"/>
    </row>
    <row r="2" spans="1:26" ht="56.5" x14ac:dyDescent="0.35">
      <c r="A2" s="50"/>
      <c r="B2" s="50"/>
      <c r="C2" s="16" t="s">
        <v>7</v>
      </c>
      <c r="D2" s="16" t="s">
        <v>8</v>
      </c>
      <c r="E2" s="16" t="s">
        <v>7</v>
      </c>
      <c r="F2" s="16" t="s">
        <v>8</v>
      </c>
      <c r="G2" s="13" t="s">
        <v>10</v>
      </c>
      <c r="H2" s="15"/>
      <c r="I2" s="51"/>
      <c r="K2" s="51"/>
      <c r="L2" s="17">
        <v>1</v>
      </c>
      <c r="M2" s="17">
        <v>3</v>
      </c>
      <c r="N2" s="17">
        <v>5</v>
      </c>
      <c r="O2" s="17">
        <v>7</v>
      </c>
      <c r="P2" s="17">
        <v>9</v>
      </c>
      <c r="Q2" s="19">
        <v>11</v>
      </c>
      <c r="R2" s="19">
        <v>13</v>
      </c>
      <c r="S2" s="19">
        <v>15</v>
      </c>
      <c r="T2" s="19">
        <v>17</v>
      </c>
      <c r="U2" s="19">
        <v>19</v>
      </c>
      <c r="V2" s="19">
        <v>21</v>
      </c>
      <c r="W2" s="19">
        <v>23</v>
      </c>
      <c r="X2" s="19">
        <v>25</v>
      </c>
      <c r="Y2" s="19">
        <v>27</v>
      </c>
      <c r="Z2" s="12"/>
    </row>
    <row r="3" spans="1:26" x14ac:dyDescent="0.35">
      <c r="A3" s="5" t="s">
        <v>11</v>
      </c>
      <c r="B3" s="11">
        <v>1</v>
      </c>
      <c r="C3" s="11">
        <v>35</v>
      </c>
      <c r="D3" s="11">
        <v>1000</v>
      </c>
      <c r="E3" s="24">
        <f>(C3-$C$37)/$C$38</f>
        <v>1.9312037438709651</v>
      </c>
      <c r="F3" s="24">
        <f>(D3-$D$37)/$D$38</f>
        <v>1.8470991676247119</v>
      </c>
      <c r="G3" s="6" t="s">
        <v>4</v>
      </c>
      <c r="H3">
        <v>1</v>
      </c>
      <c r="I3" s="25">
        <f>(E3-$E$34)^2+(F3-$F$34)^2</f>
        <v>0.77944753636657826</v>
      </c>
      <c r="J3">
        <f>RANK(K3,$K$3:$K$31,-1)</f>
        <v>1</v>
      </c>
      <c r="K3" s="2">
        <f>SQRT(I3)</f>
        <v>0.88286326028812545</v>
      </c>
      <c r="L3" s="3" t="str">
        <f>IF($K3&lt;=SMALL($K$3:$K$31,L$2),$G3,"")</f>
        <v>A</v>
      </c>
      <c r="M3" s="3" t="str">
        <f t="shared" ref="M3:Y18" si="0">IF($K3&lt;=SMALL($K$3:$K$31,M$2),$G3,"")</f>
        <v>A</v>
      </c>
      <c r="N3" s="3" t="str">
        <f t="shared" si="0"/>
        <v>A</v>
      </c>
      <c r="O3" s="3" t="str">
        <f t="shared" si="0"/>
        <v>A</v>
      </c>
      <c r="P3" s="3" t="str">
        <f t="shared" si="0"/>
        <v>A</v>
      </c>
      <c r="Q3" s="3" t="str">
        <f t="shared" si="0"/>
        <v>A</v>
      </c>
      <c r="R3" s="3" t="str">
        <f t="shared" si="0"/>
        <v>A</v>
      </c>
      <c r="S3" s="3" t="str">
        <f t="shared" si="0"/>
        <v>A</v>
      </c>
      <c r="T3" s="3" t="str">
        <f t="shared" si="0"/>
        <v>A</v>
      </c>
      <c r="U3" s="3" t="str">
        <f t="shared" si="0"/>
        <v>A</v>
      </c>
      <c r="V3" s="3" t="str">
        <f t="shared" si="0"/>
        <v>A</v>
      </c>
      <c r="W3" s="3" t="str">
        <f t="shared" si="0"/>
        <v>A</v>
      </c>
      <c r="X3" s="3" t="str">
        <f t="shared" si="0"/>
        <v>A</v>
      </c>
      <c r="Y3" s="3" t="str">
        <f t="shared" si="0"/>
        <v>A</v>
      </c>
      <c r="Z3" s="9"/>
    </row>
    <row r="4" spans="1:26" x14ac:dyDescent="0.35">
      <c r="A4" s="5" t="s">
        <v>12</v>
      </c>
      <c r="B4" s="11">
        <v>2</v>
      </c>
      <c r="C4" s="11">
        <v>32.1</v>
      </c>
      <c r="D4" s="11">
        <v>950</v>
      </c>
      <c r="E4" s="24">
        <f t="shared" ref="E4:E31" si="1">(C4-$C$37)/$C$38</f>
        <v>1.4906986316942683</v>
      </c>
      <c r="F4" s="24">
        <f t="shared" ref="F4:F31" si="2">(D4-$D$37)/$D$38</f>
        <v>1.6220324623259024</v>
      </c>
      <c r="G4" s="6" t="s">
        <v>4</v>
      </c>
      <c r="H4">
        <v>2</v>
      </c>
      <c r="I4" s="25">
        <f t="shared" ref="I4:I31" si="3">(E4-$E$34)^2+(F4-$F$34)^2</f>
        <v>1.4906470655933859</v>
      </c>
      <c r="J4">
        <f t="shared" ref="J4:J31" si="4">RANK(K4,$K$3:$K$31,-1)</f>
        <v>2</v>
      </c>
      <c r="K4" s="2">
        <f t="shared" ref="K4:K31" si="5">SQRT(I4)</f>
        <v>1.2209205811982144</v>
      </c>
      <c r="L4" s="3" t="str">
        <f t="shared" ref="L4:Y31" si="6">IF($K4&lt;=SMALL($K$3:$K$31,L$2),$G4,"")</f>
        <v/>
      </c>
      <c r="M4" s="3" t="str">
        <f t="shared" si="0"/>
        <v>A</v>
      </c>
      <c r="N4" s="3" t="str">
        <f t="shared" si="0"/>
        <v>A</v>
      </c>
      <c r="O4" s="3" t="str">
        <f t="shared" si="0"/>
        <v>A</v>
      </c>
      <c r="P4" s="3" t="str">
        <f t="shared" si="0"/>
        <v>A</v>
      </c>
      <c r="Q4" s="3" t="str">
        <f t="shared" si="0"/>
        <v>A</v>
      </c>
      <c r="R4" s="3" t="str">
        <f t="shared" si="0"/>
        <v>A</v>
      </c>
      <c r="S4" s="3" t="str">
        <f t="shared" si="0"/>
        <v>A</v>
      </c>
      <c r="T4" s="3" t="str">
        <f t="shared" si="0"/>
        <v>A</v>
      </c>
      <c r="U4" s="3" t="str">
        <f t="shared" si="0"/>
        <v>A</v>
      </c>
      <c r="V4" s="3" t="str">
        <f t="shared" si="0"/>
        <v>A</v>
      </c>
      <c r="W4" s="3" t="str">
        <f t="shared" si="0"/>
        <v>A</v>
      </c>
      <c r="X4" s="3" t="str">
        <f t="shared" si="0"/>
        <v>A</v>
      </c>
      <c r="Y4" s="3" t="str">
        <f t="shared" si="0"/>
        <v>A</v>
      </c>
      <c r="Z4" s="9"/>
    </row>
    <row r="5" spans="1:26" x14ac:dyDescent="0.35">
      <c r="A5" s="5" t="s">
        <v>13</v>
      </c>
      <c r="B5" s="11">
        <v>3</v>
      </c>
      <c r="C5" s="11">
        <v>31</v>
      </c>
      <c r="D5" s="11">
        <v>900</v>
      </c>
      <c r="E5" s="24">
        <f t="shared" si="1"/>
        <v>1.3236104856962108</v>
      </c>
      <c r="F5" s="24">
        <f t="shared" si="2"/>
        <v>1.396965757027093</v>
      </c>
      <c r="G5" s="6" t="s">
        <v>4</v>
      </c>
      <c r="H5">
        <v>3</v>
      </c>
      <c r="I5" s="25">
        <f t="shared" si="3"/>
        <v>1.8689209348582814</v>
      </c>
      <c r="J5">
        <f t="shared" si="4"/>
        <v>3</v>
      </c>
      <c r="K5" s="2">
        <f t="shared" si="5"/>
        <v>1.3670848308931971</v>
      </c>
      <c r="L5" s="3" t="str">
        <f t="shared" si="6"/>
        <v/>
      </c>
      <c r="M5" s="3" t="str">
        <f t="shared" si="0"/>
        <v>A</v>
      </c>
      <c r="N5" s="3" t="str">
        <f t="shared" si="0"/>
        <v>A</v>
      </c>
      <c r="O5" s="3" t="str">
        <f t="shared" si="0"/>
        <v>A</v>
      </c>
      <c r="P5" s="3" t="str">
        <f t="shared" si="0"/>
        <v>A</v>
      </c>
      <c r="Q5" s="3" t="str">
        <f t="shared" si="0"/>
        <v>A</v>
      </c>
      <c r="R5" s="3" t="str">
        <f t="shared" si="0"/>
        <v>A</v>
      </c>
      <c r="S5" s="3" t="str">
        <f t="shared" si="0"/>
        <v>A</v>
      </c>
      <c r="T5" s="3" t="str">
        <f t="shared" si="0"/>
        <v>A</v>
      </c>
      <c r="U5" s="3" t="str">
        <f t="shared" si="0"/>
        <v>A</v>
      </c>
      <c r="V5" s="3" t="str">
        <f t="shared" si="0"/>
        <v>A</v>
      </c>
      <c r="W5" s="3" t="str">
        <f t="shared" si="0"/>
        <v>A</v>
      </c>
      <c r="X5" s="3" t="str">
        <f t="shared" si="0"/>
        <v>A</v>
      </c>
      <c r="Y5" s="3" t="str">
        <f t="shared" si="0"/>
        <v>A</v>
      </c>
      <c r="Z5" s="9"/>
    </row>
    <row r="6" spans="1:26" x14ac:dyDescent="0.35">
      <c r="A6" s="5" t="s">
        <v>14</v>
      </c>
      <c r="B6" s="11">
        <v>4</v>
      </c>
      <c r="C6" s="11">
        <v>29.7</v>
      </c>
      <c r="D6" s="11">
        <v>850</v>
      </c>
      <c r="E6" s="24">
        <f t="shared" si="1"/>
        <v>1.1261426767894156</v>
      </c>
      <c r="F6" s="24">
        <f t="shared" si="2"/>
        <v>1.1718990517282835</v>
      </c>
      <c r="G6" s="6" t="s">
        <v>4</v>
      </c>
      <c r="H6">
        <v>4</v>
      </c>
      <c r="I6" s="25">
        <f t="shared" si="3"/>
        <v>2.4984799845391854</v>
      </c>
      <c r="J6">
        <f t="shared" si="4"/>
        <v>4</v>
      </c>
      <c r="K6" s="2">
        <f t="shared" si="5"/>
        <v>1.5806580859057362</v>
      </c>
      <c r="L6" s="3" t="str">
        <f t="shared" si="6"/>
        <v/>
      </c>
      <c r="M6" s="3" t="str">
        <f t="shared" si="0"/>
        <v/>
      </c>
      <c r="N6" s="3" t="str">
        <f t="shared" si="0"/>
        <v>A</v>
      </c>
      <c r="O6" s="3" t="str">
        <f t="shared" si="0"/>
        <v>A</v>
      </c>
      <c r="P6" s="3" t="str">
        <f t="shared" si="0"/>
        <v>A</v>
      </c>
      <c r="Q6" s="3" t="str">
        <f t="shared" si="0"/>
        <v>A</v>
      </c>
      <c r="R6" s="3" t="str">
        <f t="shared" si="0"/>
        <v>A</v>
      </c>
      <c r="S6" s="3" t="str">
        <f t="shared" si="0"/>
        <v>A</v>
      </c>
      <c r="T6" s="3" t="str">
        <f t="shared" si="0"/>
        <v>A</v>
      </c>
      <c r="U6" s="3" t="str">
        <f t="shared" si="0"/>
        <v>A</v>
      </c>
      <c r="V6" s="3" t="str">
        <f t="shared" si="0"/>
        <v>A</v>
      </c>
      <c r="W6" s="3" t="str">
        <f t="shared" si="0"/>
        <v>A</v>
      </c>
      <c r="X6" s="3" t="str">
        <f t="shared" si="0"/>
        <v>A</v>
      </c>
      <c r="Y6" s="3" t="str">
        <f t="shared" si="0"/>
        <v>A</v>
      </c>
      <c r="Z6" s="9"/>
    </row>
    <row r="7" spans="1:26" x14ac:dyDescent="0.35">
      <c r="A7" s="5" t="s">
        <v>15</v>
      </c>
      <c r="B7" s="11">
        <v>5</v>
      </c>
      <c r="C7" s="11">
        <v>29</v>
      </c>
      <c r="D7" s="11">
        <v>800</v>
      </c>
      <c r="E7" s="24">
        <f t="shared" si="1"/>
        <v>1.0198138566088337</v>
      </c>
      <c r="F7" s="24">
        <f t="shared" si="2"/>
        <v>0.94683234642947411</v>
      </c>
      <c r="G7" s="6" t="s">
        <v>4</v>
      </c>
      <c r="H7">
        <v>5</v>
      </c>
      <c r="I7" s="25">
        <f t="shared" si="3"/>
        <v>2.9944649406430592</v>
      </c>
      <c r="J7">
        <f t="shared" si="4"/>
        <v>5</v>
      </c>
      <c r="K7" s="2">
        <f t="shared" si="5"/>
        <v>1.7304522358745009</v>
      </c>
      <c r="L7" s="3" t="str">
        <f t="shared" si="6"/>
        <v/>
      </c>
      <c r="M7" s="3" t="str">
        <f t="shared" si="0"/>
        <v/>
      </c>
      <c r="N7" s="3" t="str">
        <f t="shared" si="0"/>
        <v>A</v>
      </c>
      <c r="O7" s="3" t="str">
        <f t="shared" si="0"/>
        <v>A</v>
      </c>
      <c r="P7" s="3" t="str">
        <f t="shared" si="0"/>
        <v>A</v>
      </c>
      <c r="Q7" s="3" t="str">
        <f t="shared" si="0"/>
        <v>A</v>
      </c>
      <c r="R7" s="3" t="str">
        <f t="shared" si="0"/>
        <v>A</v>
      </c>
      <c r="S7" s="3" t="str">
        <f t="shared" si="0"/>
        <v>A</v>
      </c>
      <c r="T7" s="3" t="str">
        <f t="shared" si="0"/>
        <v>A</v>
      </c>
      <c r="U7" s="3" t="str">
        <f t="shared" si="0"/>
        <v>A</v>
      </c>
      <c r="V7" s="3" t="str">
        <f t="shared" si="0"/>
        <v>A</v>
      </c>
      <c r="W7" s="3" t="str">
        <f t="shared" si="0"/>
        <v>A</v>
      </c>
      <c r="X7" s="3" t="str">
        <f t="shared" si="0"/>
        <v>A</v>
      </c>
      <c r="Y7" s="3" t="str">
        <f t="shared" si="0"/>
        <v>A</v>
      </c>
      <c r="Z7" s="9"/>
    </row>
    <row r="8" spans="1:26" x14ac:dyDescent="0.35">
      <c r="A8" s="5" t="s">
        <v>16</v>
      </c>
      <c r="B8" s="11">
        <v>6</v>
      </c>
      <c r="C8" s="11">
        <v>28.5</v>
      </c>
      <c r="D8" s="11">
        <v>750</v>
      </c>
      <c r="E8" s="24">
        <f t="shared" si="1"/>
        <v>0.94386469933698935</v>
      </c>
      <c r="F8" s="24">
        <f t="shared" si="2"/>
        <v>0.72176564113066466</v>
      </c>
      <c r="G8" s="6" t="s">
        <v>4</v>
      </c>
      <c r="H8">
        <v>6</v>
      </c>
      <c r="I8" s="25">
        <f t="shared" si="3"/>
        <v>3.5073124018770159</v>
      </c>
      <c r="J8">
        <f t="shared" si="4"/>
        <v>6</v>
      </c>
      <c r="K8" s="2">
        <f t="shared" si="5"/>
        <v>1.8727819952885643</v>
      </c>
      <c r="L8" s="3" t="str">
        <f t="shared" si="6"/>
        <v/>
      </c>
      <c r="M8" s="3" t="str">
        <f t="shared" si="0"/>
        <v/>
      </c>
      <c r="N8" s="3" t="str">
        <f t="shared" si="0"/>
        <v/>
      </c>
      <c r="O8" s="3" t="str">
        <f t="shared" si="0"/>
        <v>A</v>
      </c>
      <c r="P8" s="3" t="str">
        <f t="shared" si="0"/>
        <v>A</v>
      </c>
      <c r="Q8" s="3" t="str">
        <f t="shared" si="0"/>
        <v>A</v>
      </c>
      <c r="R8" s="3" t="str">
        <f t="shared" si="0"/>
        <v>A</v>
      </c>
      <c r="S8" s="3" t="str">
        <f t="shared" si="0"/>
        <v>A</v>
      </c>
      <c r="T8" s="3" t="str">
        <f t="shared" si="0"/>
        <v>A</v>
      </c>
      <c r="U8" s="3" t="str">
        <f t="shared" si="0"/>
        <v>A</v>
      </c>
      <c r="V8" s="3" t="str">
        <f t="shared" si="0"/>
        <v>A</v>
      </c>
      <c r="W8" s="3" t="str">
        <f t="shared" si="0"/>
        <v>A</v>
      </c>
      <c r="X8" s="3" t="str">
        <f t="shared" si="0"/>
        <v>A</v>
      </c>
      <c r="Y8" s="3" t="str">
        <f t="shared" si="0"/>
        <v>A</v>
      </c>
      <c r="Z8" s="9"/>
    </row>
    <row r="9" spans="1:26" x14ac:dyDescent="0.35">
      <c r="A9" s="5" t="s">
        <v>17</v>
      </c>
      <c r="B9" s="11">
        <v>7</v>
      </c>
      <c r="C9" s="11">
        <v>28.2</v>
      </c>
      <c r="D9" s="11">
        <v>700</v>
      </c>
      <c r="E9" s="24">
        <f t="shared" si="1"/>
        <v>0.89829520497388271</v>
      </c>
      <c r="F9" s="24">
        <f t="shared" si="2"/>
        <v>0.4966989358318552</v>
      </c>
      <c r="G9" s="6" t="s">
        <v>4</v>
      </c>
      <c r="H9">
        <v>7</v>
      </c>
      <c r="I9" s="25">
        <f t="shared" si="3"/>
        <v>4.0231785094643246</v>
      </c>
      <c r="J9">
        <f t="shared" si="4"/>
        <v>7</v>
      </c>
      <c r="K9" s="2">
        <f t="shared" si="5"/>
        <v>2.0057862571730629</v>
      </c>
      <c r="L9" s="3" t="str">
        <f t="shared" si="6"/>
        <v/>
      </c>
      <c r="M9" s="3" t="str">
        <f t="shared" si="0"/>
        <v/>
      </c>
      <c r="N9" s="3" t="str">
        <f t="shared" si="0"/>
        <v/>
      </c>
      <c r="O9" s="3" t="str">
        <f t="shared" si="0"/>
        <v>A</v>
      </c>
      <c r="P9" s="3" t="str">
        <f t="shared" si="0"/>
        <v>A</v>
      </c>
      <c r="Q9" s="3" t="str">
        <f t="shared" si="0"/>
        <v>A</v>
      </c>
      <c r="R9" s="3" t="str">
        <f t="shared" si="0"/>
        <v>A</v>
      </c>
      <c r="S9" s="3" t="str">
        <f t="shared" si="0"/>
        <v>A</v>
      </c>
      <c r="T9" s="3" t="str">
        <f t="shared" si="0"/>
        <v>A</v>
      </c>
      <c r="U9" s="3" t="str">
        <f t="shared" si="0"/>
        <v>A</v>
      </c>
      <c r="V9" s="3" t="str">
        <f t="shared" si="0"/>
        <v>A</v>
      </c>
      <c r="W9" s="3" t="str">
        <f t="shared" si="0"/>
        <v>A</v>
      </c>
      <c r="X9" s="3" t="str">
        <f t="shared" si="0"/>
        <v>A</v>
      </c>
      <c r="Y9" s="3" t="str">
        <f t="shared" si="0"/>
        <v>A</v>
      </c>
      <c r="Z9" s="9"/>
    </row>
    <row r="10" spans="1:26" x14ac:dyDescent="0.35">
      <c r="A10" s="5" t="s">
        <v>18</v>
      </c>
      <c r="B10" s="11">
        <v>8</v>
      </c>
      <c r="C10" s="11">
        <v>27.6</v>
      </c>
      <c r="D10" s="11">
        <v>650</v>
      </c>
      <c r="E10" s="24">
        <f t="shared" si="1"/>
        <v>0.80715621624766987</v>
      </c>
      <c r="F10" s="24">
        <f t="shared" si="2"/>
        <v>0.27163223053304575</v>
      </c>
      <c r="G10" s="6" t="s">
        <v>4</v>
      </c>
      <c r="H10">
        <v>8</v>
      </c>
      <c r="I10" s="25">
        <f t="shared" si="3"/>
        <v>4.8140950883676918</v>
      </c>
      <c r="J10">
        <f t="shared" si="4"/>
        <v>8</v>
      </c>
      <c r="K10" s="2">
        <f t="shared" si="5"/>
        <v>2.1941046211080484</v>
      </c>
      <c r="L10" s="3" t="str">
        <f t="shared" si="6"/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>A</v>
      </c>
      <c r="Q10" s="3" t="str">
        <f t="shared" si="0"/>
        <v>A</v>
      </c>
      <c r="R10" s="3" t="str">
        <f t="shared" si="0"/>
        <v>A</v>
      </c>
      <c r="S10" s="3" t="str">
        <f t="shared" si="0"/>
        <v>A</v>
      </c>
      <c r="T10" s="3" t="str">
        <f t="shared" si="0"/>
        <v>A</v>
      </c>
      <c r="U10" s="3" t="str">
        <f t="shared" si="0"/>
        <v>A</v>
      </c>
      <c r="V10" s="3" t="str">
        <f t="shared" si="0"/>
        <v>A</v>
      </c>
      <c r="W10" s="3" t="str">
        <f t="shared" si="0"/>
        <v>A</v>
      </c>
      <c r="X10" s="3" t="str">
        <f t="shared" si="0"/>
        <v>A</v>
      </c>
      <c r="Y10" s="3" t="str">
        <f t="shared" si="0"/>
        <v>A</v>
      </c>
      <c r="Z10" s="9"/>
    </row>
    <row r="11" spans="1:26" x14ac:dyDescent="0.35">
      <c r="A11" s="5" t="s">
        <v>19</v>
      </c>
      <c r="B11" s="11">
        <v>9</v>
      </c>
      <c r="C11" s="11">
        <v>27.3</v>
      </c>
      <c r="D11" s="11">
        <v>600</v>
      </c>
      <c r="E11" s="24">
        <f t="shared" si="1"/>
        <v>0.76158672188456322</v>
      </c>
      <c r="F11" s="24">
        <f t="shared" si="2"/>
        <v>4.656552523423628E-2</v>
      </c>
      <c r="G11" s="6" t="s">
        <v>4</v>
      </c>
      <c r="H11">
        <v>9</v>
      </c>
      <c r="I11" s="25">
        <f t="shared" si="3"/>
        <v>5.5450407561903017</v>
      </c>
      <c r="J11">
        <f t="shared" si="4"/>
        <v>9</v>
      </c>
      <c r="K11" s="2">
        <f t="shared" si="5"/>
        <v>2.3547910217661143</v>
      </c>
      <c r="L11" s="3" t="str">
        <f t="shared" si="6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>A</v>
      </c>
      <c r="Q11" s="3" t="str">
        <f t="shared" si="0"/>
        <v>A</v>
      </c>
      <c r="R11" s="3" t="str">
        <f t="shared" si="0"/>
        <v>A</v>
      </c>
      <c r="S11" s="3" t="str">
        <f t="shared" si="0"/>
        <v>A</v>
      </c>
      <c r="T11" s="3" t="str">
        <f t="shared" si="0"/>
        <v>A</v>
      </c>
      <c r="U11" s="3" t="str">
        <f t="shared" si="0"/>
        <v>A</v>
      </c>
      <c r="V11" s="3" t="str">
        <f t="shared" si="0"/>
        <v>A</v>
      </c>
      <c r="W11" s="3" t="str">
        <f t="shared" si="0"/>
        <v>A</v>
      </c>
      <c r="X11" s="3" t="str">
        <f t="shared" si="0"/>
        <v>A</v>
      </c>
      <c r="Y11" s="3" t="str">
        <f t="shared" si="0"/>
        <v>A</v>
      </c>
      <c r="Z11" s="9"/>
    </row>
    <row r="12" spans="1:26" x14ac:dyDescent="0.35">
      <c r="A12" s="5" t="s">
        <v>20</v>
      </c>
      <c r="B12" s="11">
        <v>10</v>
      </c>
      <c r="C12" s="11">
        <v>26.9</v>
      </c>
      <c r="D12" s="11">
        <v>550</v>
      </c>
      <c r="E12" s="24">
        <f t="shared" si="1"/>
        <v>0.70082739606708744</v>
      </c>
      <c r="F12" s="24">
        <f t="shared" si="2"/>
        <v>-0.17850118006457316</v>
      </c>
      <c r="G12" s="6" t="s">
        <v>4</v>
      </c>
      <c r="H12">
        <v>10</v>
      </c>
      <c r="I12" s="25">
        <f t="shared" si="3"/>
        <v>6.4416704109928196</v>
      </c>
      <c r="J12">
        <f t="shared" si="4"/>
        <v>10</v>
      </c>
      <c r="K12" s="2">
        <f t="shared" si="5"/>
        <v>2.5380446038225606</v>
      </c>
      <c r="L12" s="3" t="str">
        <f t="shared" si="6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0"/>
        <v>A</v>
      </c>
      <c r="R12" s="3" t="str">
        <f t="shared" si="0"/>
        <v>A</v>
      </c>
      <c r="S12" s="3" t="str">
        <f t="shared" si="0"/>
        <v>A</v>
      </c>
      <c r="T12" s="3" t="str">
        <f t="shared" si="0"/>
        <v>A</v>
      </c>
      <c r="U12" s="3" t="str">
        <f t="shared" si="0"/>
        <v>A</v>
      </c>
      <c r="V12" s="3" t="str">
        <f t="shared" si="0"/>
        <v>A</v>
      </c>
      <c r="W12" s="3" t="str">
        <f t="shared" si="0"/>
        <v>A</v>
      </c>
      <c r="X12" s="3" t="str">
        <f t="shared" si="0"/>
        <v>A</v>
      </c>
      <c r="Y12" s="3" t="str">
        <f t="shared" si="0"/>
        <v>A</v>
      </c>
      <c r="Z12" s="9"/>
    </row>
    <row r="13" spans="1:26" x14ac:dyDescent="0.35">
      <c r="A13" s="5" t="s">
        <v>21</v>
      </c>
      <c r="B13" s="11">
        <v>11</v>
      </c>
      <c r="C13" s="11">
        <v>25.7</v>
      </c>
      <c r="D13" s="11">
        <v>500</v>
      </c>
      <c r="E13" s="24">
        <f t="shared" si="1"/>
        <v>0.5185494186146612</v>
      </c>
      <c r="F13" s="24">
        <f t="shared" si="2"/>
        <v>-0.40356788536338262</v>
      </c>
      <c r="G13" s="6" t="s">
        <v>4</v>
      </c>
      <c r="H13">
        <v>11</v>
      </c>
      <c r="I13" s="25">
        <f t="shared" si="3"/>
        <v>7.960139199468431</v>
      </c>
      <c r="J13">
        <f t="shared" si="4"/>
        <v>11</v>
      </c>
      <c r="K13" s="2">
        <f t="shared" si="5"/>
        <v>2.8213718647970585</v>
      </c>
      <c r="L13" s="3" t="str">
        <f t="shared" si="6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0"/>
        <v>A</v>
      </c>
      <c r="R13" s="3" t="str">
        <f t="shared" si="0"/>
        <v>A</v>
      </c>
      <c r="S13" s="3" t="str">
        <f t="shared" si="0"/>
        <v>A</v>
      </c>
      <c r="T13" s="3" t="str">
        <f t="shared" si="0"/>
        <v>A</v>
      </c>
      <c r="U13" s="3" t="str">
        <f t="shared" si="0"/>
        <v>A</v>
      </c>
      <c r="V13" s="3" t="str">
        <f t="shared" si="0"/>
        <v>A</v>
      </c>
      <c r="W13" s="3" t="str">
        <f t="shared" si="0"/>
        <v>A</v>
      </c>
      <c r="X13" s="3" t="str">
        <f t="shared" si="0"/>
        <v>A</v>
      </c>
      <c r="Y13" s="3" t="str">
        <f t="shared" si="0"/>
        <v>A</v>
      </c>
      <c r="Z13" s="9"/>
    </row>
    <row r="14" spans="1:26" x14ac:dyDescent="0.35">
      <c r="A14" s="5" t="s">
        <v>22</v>
      </c>
      <c r="B14" s="11">
        <v>12</v>
      </c>
      <c r="C14" s="11">
        <v>25.1</v>
      </c>
      <c r="D14" s="11">
        <v>450</v>
      </c>
      <c r="E14" s="24">
        <f t="shared" si="1"/>
        <v>0.42741042988844841</v>
      </c>
      <c r="F14" s="24">
        <f t="shared" si="2"/>
        <v>-0.62863459066219207</v>
      </c>
      <c r="G14" s="6" t="s">
        <v>4</v>
      </c>
      <c r="H14">
        <v>12</v>
      </c>
      <c r="I14" s="25">
        <f t="shared" si="3"/>
        <v>9.2255152469279267</v>
      </c>
      <c r="J14">
        <f t="shared" si="4"/>
        <v>12</v>
      </c>
      <c r="K14" s="2">
        <f t="shared" si="5"/>
        <v>3.0373533292865234</v>
      </c>
      <c r="L14" s="3" t="str">
        <f t="shared" si="6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0"/>
        <v/>
      </c>
      <c r="R14" s="3" t="str">
        <f t="shared" si="0"/>
        <v>A</v>
      </c>
      <c r="S14" s="3" t="str">
        <f t="shared" si="0"/>
        <v>A</v>
      </c>
      <c r="T14" s="3" t="str">
        <f t="shared" si="0"/>
        <v>A</v>
      </c>
      <c r="U14" s="3" t="str">
        <f t="shared" si="0"/>
        <v>A</v>
      </c>
      <c r="V14" s="3" t="str">
        <f t="shared" si="0"/>
        <v>A</v>
      </c>
      <c r="W14" s="3" t="str">
        <f t="shared" si="0"/>
        <v>A</v>
      </c>
      <c r="X14" s="3" t="str">
        <f t="shared" si="0"/>
        <v>A</v>
      </c>
      <c r="Y14" s="3" t="str">
        <f t="shared" si="0"/>
        <v>A</v>
      </c>
      <c r="Z14" s="9"/>
    </row>
    <row r="15" spans="1:26" x14ac:dyDescent="0.35">
      <c r="A15" s="5" t="s">
        <v>23</v>
      </c>
      <c r="B15" s="11">
        <v>13</v>
      </c>
      <c r="C15" s="11">
        <v>24.3</v>
      </c>
      <c r="D15" s="11">
        <v>400</v>
      </c>
      <c r="E15" s="24">
        <f t="shared" si="1"/>
        <v>0.30589177825349745</v>
      </c>
      <c r="F15" s="24">
        <f t="shared" si="2"/>
        <v>-0.85370129596100153</v>
      </c>
      <c r="G15" s="6" t="s">
        <v>4</v>
      </c>
      <c r="H15">
        <v>13</v>
      </c>
      <c r="I15" s="25">
        <f>(E15-$E$34)^2+(F15-$F$34)^2</f>
        <v>10.752790099865592</v>
      </c>
      <c r="J15">
        <f t="shared" si="4"/>
        <v>13</v>
      </c>
      <c r="K15" s="2">
        <f t="shared" si="5"/>
        <v>3.2791447207870519</v>
      </c>
      <c r="L15" s="3" t="str">
        <f t="shared" si="6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0"/>
        <v/>
      </c>
      <c r="R15" s="3" t="str">
        <f t="shared" si="0"/>
        <v>A</v>
      </c>
      <c r="S15" s="3" t="str">
        <f t="shared" si="0"/>
        <v>A</v>
      </c>
      <c r="T15" s="3" t="str">
        <f t="shared" si="0"/>
        <v>A</v>
      </c>
      <c r="U15" s="3" t="str">
        <f t="shared" si="0"/>
        <v>A</v>
      </c>
      <c r="V15" s="3" t="str">
        <f t="shared" si="0"/>
        <v>A</v>
      </c>
      <c r="W15" s="3" t="str">
        <f t="shared" si="0"/>
        <v>A</v>
      </c>
      <c r="X15" s="3" t="str">
        <f t="shared" si="0"/>
        <v>A</v>
      </c>
      <c r="Y15" s="3" t="str">
        <f t="shared" si="0"/>
        <v>A</v>
      </c>
      <c r="Z15" s="9"/>
    </row>
    <row r="16" spans="1:26" x14ac:dyDescent="0.35">
      <c r="A16" s="5" t="s">
        <v>24</v>
      </c>
      <c r="B16" s="11">
        <v>14</v>
      </c>
      <c r="C16" s="11">
        <v>24</v>
      </c>
      <c r="D16" s="11">
        <v>350</v>
      </c>
      <c r="E16" s="24">
        <f t="shared" si="1"/>
        <v>0.2603222838903908</v>
      </c>
      <c r="F16" s="24">
        <f t="shared" si="2"/>
        <v>-1.0787680012598109</v>
      </c>
      <c r="G16" s="6" t="s">
        <v>4</v>
      </c>
      <c r="H16">
        <v>14</v>
      </c>
      <c r="I16" s="25">
        <f t="shared" si="3"/>
        <v>12.035970719992015</v>
      </c>
      <c r="J16">
        <f t="shared" si="4"/>
        <v>16</v>
      </c>
      <c r="K16" s="2">
        <f t="shared" si="5"/>
        <v>3.4692896563982685</v>
      </c>
      <c r="L16" s="3" t="str">
        <f t="shared" si="6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0"/>
        <v/>
      </c>
      <c r="R16" s="3" t="str">
        <f t="shared" si="0"/>
        <v/>
      </c>
      <c r="S16" s="3" t="str">
        <f t="shared" si="0"/>
        <v/>
      </c>
      <c r="T16" s="3" t="str">
        <f t="shared" si="0"/>
        <v>A</v>
      </c>
      <c r="U16" s="3" t="str">
        <f t="shared" si="0"/>
        <v>A</v>
      </c>
      <c r="V16" s="3" t="str">
        <f t="shared" si="0"/>
        <v>A</v>
      </c>
      <c r="W16" s="3" t="str">
        <f t="shared" si="0"/>
        <v>A</v>
      </c>
      <c r="X16" s="3" t="str">
        <f t="shared" si="0"/>
        <v>A</v>
      </c>
      <c r="Y16" s="3" t="str">
        <f t="shared" si="0"/>
        <v>A</v>
      </c>
      <c r="Z16" s="9"/>
    </row>
    <row r="17" spans="1:26" x14ac:dyDescent="0.35">
      <c r="A17" s="5" t="s">
        <v>25</v>
      </c>
      <c r="B17" s="11">
        <v>15</v>
      </c>
      <c r="C17" s="6">
        <v>23.7</v>
      </c>
      <c r="D17" s="6">
        <v>300</v>
      </c>
      <c r="E17" s="24">
        <f t="shared" si="1"/>
        <v>0.2147527895272841</v>
      </c>
      <c r="F17" s="24">
        <f t="shared" si="2"/>
        <v>-1.3038347065586204</v>
      </c>
      <c r="G17" s="6" t="s">
        <v>4</v>
      </c>
      <c r="H17">
        <v>15</v>
      </c>
      <c r="I17" s="25">
        <f t="shared" si="3"/>
        <v>13.424614541419579</v>
      </c>
      <c r="J17">
        <f t="shared" si="4"/>
        <v>18</v>
      </c>
      <c r="K17" s="2">
        <f t="shared" si="5"/>
        <v>3.6639615911496097</v>
      </c>
      <c r="L17" s="3" t="str">
        <f t="shared" si="6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0"/>
        <v/>
      </c>
      <c r="R17" s="3" t="str">
        <f t="shared" si="0"/>
        <v/>
      </c>
      <c r="S17" s="3" t="str">
        <f t="shared" si="0"/>
        <v/>
      </c>
      <c r="T17" s="3" t="str">
        <f t="shared" si="0"/>
        <v/>
      </c>
      <c r="U17" s="3" t="str">
        <f t="shared" si="0"/>
        <v>A</v>
      </c>
      <c r="V17" s="3" t="str">
        <f t="shared" si="0"/>
        <v>A</v>
      </c>
      <c r="W17" s="3" t="str">
        <f t="shared" si="0"/>
        <v>A</v>
      </c>
      <c r="X17" s="3" t="str">
        <f t="shared" si="0"/>
        <v>A</v>
      </c>
      <c r="Y17" s="3" t="str">
        <f t="shared" si="0"/>
        <v>A</v>
      </c>
      <c r="Z17" s="9"/>
    </row>
    <row r="18" spans="1:26" x14ac:dyDescent="0.35">
      <c r="A18" s="5" t="s">
        <v>26</v>
      </c>
      <c r="B18" s="11">
        <v>16</v>
      </c>
      <c r="C18" s="6">
        <v>22</v>
      </c>
      <c r="D18" s="6">
        <v>250</v>
      </c>
      <c r="E18" s="24">
        <f t="shared" si="1"/>
        <v>-4.3474345196986362E-2</v>
      </c>
      <c r="F18" s="24">
        <f t="shared" si="2"/>
        <v>-1.5289014118574298</v>
      </c>
      <c r="G18" s="6" t="s">
        <v>4</v>
      </c>
      <c r="H18">
        <v>16</v>
      </c>
      <c r="I18" s="25">
        <f t="shared" si="3"/>
        <v>16.036382429389455</v>
      </c>
      <c r="J18">
        <f t="shared" si="4"/>
        <v>21</v>
      </c>
      <c r="K18" s="2">
        <f t="shared" si="5"/>
        <v>4.0045452212941051</v>
      </c>
      <c r="L18" s="3" t="str">
        <f t="shared" si="6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0"/>
        <v/>
      </c>
      <c r="R18" s="3" t="str">
        <f t="shared" si="0"/>
        <v/>
      </c>
      <c r="S18" s="3" t="str">
        <f t="shared" si="0"/>
        <v/>
      </c>
      <c r="T18" s="3" t="str">
        <f t="shared" si="0"/>
        <v/>
      </c>
      <c r="U18" s="3" t="str">
        <f t="shared" si="0"/>
        <v/>
      </c>
      <c r="V18" s="3" t="str">
        <f t="shared" si="0"/>
        <v>A</v>
      </c>
      <c r="W18" s="3" t="str">
        <f t="shared" si="0"/>
        <v>A</v>
      </c>
      <c r="X18" s="3" t="str">
        <f t="shared" si="0"/>
        <v>A</v>
      </c>
      <c r="Y18" s="3" t="str">
        <f t="shared" si="0"/>
        <v>A</v>
      </c>
      <c r="Z18" s="9"/>
    </row>
    <row r="19" spans="1:26" x14ac:dyDescent="0.35">
      <c r="A19" s="5" t="s">
        <v>27</v>
      </c>
      <c r="B19" s="11">
        <v>17</v>
      </c>
      <c r="C19" s="6">
        <v>21.7</v>
      </c>
      <c r="D19" s="6">
        <v>200</v>
      </c>
      <c r="E19" s="24">
        <f t="shared" si="1"/>
        <v>-8.9043839560093041E-2</v>
      </c>
      <c r="F19" s="24">
        <f t="shared" si="2"/>
        <v>-1.7539681171562393</v>
      </c>
      <c r="G19" s="6" t="s">
        <v>4</v>
      </c>
      <c r="H19">
        <v>17</v>
      </c>
      <c r="I19" s="25">
        <f t="shared" si="3"/>
        <v>17.655334055706724</v>
      </c>
      <c r="J19">
        <f t="shared" si="4"/>
        <v>24</v>
      </c>
      <c r="K19" s="2">
        <f t="shared" si="5"/>
        <v>4.2018250862817608</v>
      </c>
      <c r="L19" s="3" t="str">
        <f t="shared" si="6"/>
        <v/>
      </c>
      <c r="M19" s="3" t="str">
        <f t="shared" si="6"/>
        <v/>
      </c>
      <c r="N19" s="3" t="str">
        <f t="shared" si="6"/>
        <v/>
      </c>
      <c r="O19" s="3" t="str">
        <f t="shared" si="6"/>
        <v/>
      </c>
      <c r="P19" s="3" t="str">
        <f t="shared" si="6"/>
        <v/>
      </c>
      <c r="Q19" s="3" t="str">
        <f t="shared" si="6"/>
        <v/>
      </c>
      <c r="R19" s="3" t="str">
        <f t="shared" si="6"/>
        <v/>
      </c>
      <c r="S19" s="3" t="str">
        <f t="shared" si="6"/>
        <v/>
      </c>
      <c r="T19" s="3" t="str">
        <f t="shared" si="6"/>
        <v/>
      </c>
      <c r="U19" s="3" t="str">
        <f t="shared" si="6"/>
        <v/>
      </c>
      <c r="V19" s="3" t="str">
        <f t="shared" si="6"/>
        <v/>
      </c>
      <c r="W19" s="3" t="str">
        <f t="shared" si="6"/>
        <v/>
      </c>
      <c r="X19" s="3" t="str">
        <f t="shared" si="6"/>
        <v>A</v>
      </c>
      <c r="Y19" s="3" t="str">
        <f t="shared" si="6"/>
        <v>A</v>
      </c>
      <c r="Z19" s="9"/>
    </row>
    <row r="20" spans="1:26" x14ac:dyDescent="0.35">
      <c r="A20" s="5" t="s">
        <v>28</v>
      </c>
      <c r="B20" s="11">
        <v>18</v>
      </c>
      <c r="C20" s="6">
        <v>18</v>
      </c>
      <c r="D20" s="6">
        <v>850</v>
      </c>
      <c r="E20" s="24">
        <f t="shared" si="1"/>
        <v>-0.65106760337174063</v>
      </c>
      <c r="F20" s="24">
        <f t="shared" si="2"/>
        <v>1.1718990517282835</v>
      </c>
      <c r="G20" s="6" t="s">
        <v>5</v>
      </c>
      <c r="H20">
        <v>18</v>
      </c>
      <c r="I20" s="25">
        <f t="shared" si="3"/>
        <v>11.21803443506132</v>
      </c>
      <c r="J20">
        <f t="shared" si="4"/>
        <v>14</v>
      </c>
      <c r="K20" s="2">
        <f t="shared" si="5"/>
        <v>3.3493334314548799</v>
      </c>
      <c r="L20" s="3" t="str">
        <f t="shared" si="6"/>
        <v/>
      </c>
      <c r="M20" s="3" t="str">
        <f t="shared" si="6"/>
        <v/>
      </c>
      <c r="N20" s="3" t="str">
        <f t="shared" si="6"/>
        <v/>
      </c>
      <c r="O20" s="3" t="str">
        <f t="shared" si="6"/>
        <v/>
      </c>
      <c r="P20" s="3" t="str">
        <f t="shared" si="6"/>
        <v/>
      </c>
      <c r="Q20" s="3" t="str">
        <f t="shared" si="6"/>
        <v/>
      </c>
      <c r="R20" s="3" t="str">
        <f t="shared" si="6"/>
        <v/>
      </c>
      <c r="S20" s="3" t="str">
        <f t="shared" si="6"/>
        <v>B</v>
      </c>
      <c r="T20" s="3" t="str">
        <f t="shared" si="6"/>
        <v>B</v>
      </c>
      <c r="U20" s="3" t="str">
        <f t="shared" si="6"/>
        <v>B</v>
      </c>
      <c r="V20" s="3" t="str">
        <f t="shared" si="6"/>
        <v>B</v>
      </c>
      <c r="W20" s="3" t="str">
        <f t="shared" si="6"/>
        <v>B</v>
      </c>
      <c r="X20" s="3" t="str">
        <f t="shared" si="6"/>
        <v>B</v>
      </c>
      <c r="Y20" s="3" t="str">
        <f t="shared" si="6"/>
        <v>B</v>
      </c>
      <c r="Z20" s="9"/>
    </row>
    <row r="21" spans="1:26" x14ac:dyDescent="0.35">
      <c r="A21" s="5" t="s">
        <v>29</v>
      </c>
      <c r="B21" s="11">
        <v>19</v>
      </c>
      <c r="C21" s="6">
        <v>17.7</v>
      </c>
      <c r="D21" s="11">
        <v>800</v>
      </c>
      <c r="E21" s="24">
        <f t="shared" si="1"/>
        <v>-0.69663709773484728</v>
      </c>
      <c r="F21" s="24">
        <f t="shared" si="2"/>
        <v>0.94683234642947411</v>
      </c>
      <c r="G21" s="6" t="s">
        <v>5</v>
      </c>
      <c r="H21">
        <v>19</v>
      </c>
      <c r="I21" s="25">
        <f t="shared" si="3"/>
        <v>11.676640972468032</v>
      </c>
      <c r="J21">
        <f t="shared" si="4"/>
        <v>15</v>
      </c>
      <c r="K21" s="2">
        <f t="shared" si="5"/>
        <v>3.4171100322447963</v>
      </c>
      <c r="L21" s="3" t="str">
        <f t="shared" si="6"/>
        <v/>
      </c>
      <c r="M21" s="3" t="str">
        <f t="shared" si="6"/>
        <v/>
      </c>
      <c r="N21" s="3" t="str">
        <f t="shared" si="6"/>
        <v/>
      </c>
      <c r="O21" s="3" t="str">
        <f t="shared" si="6"/>
        <v/>
      </c>
      <c r="P21" s="3" t="str">
        <f t="shared" si="6"/>
        <v/>
      </c>
      <c r="Q21" s="3" t="str">
        <f t="shared" si="6"/>
        <v/>
      </c>
      <c r="R21" s="3" t="str">
        <f t="shared" si="6"/>
        <v/>
      </c>
      <c r="S21" s="3" t="str">
        <f t="shared" si="6"/>
        <v>B</v>
      </c>
      <c r="T21" s="3" t="str">
        <f t="shared" si="6"/>
        <v>B</v>
      </c>
      <c r="U21" s="3" t="str">
        <f t="shared" si="6"/>
        <v>B</v>
      </c>
      <c r="V21" s="3" t="str">
        <f t="shared" si="6"/>
        <v>B</v>
      </c>
      <c r="W21" s="3" t="str">
        <f t="shared" si="6"/>
        <v>B</v>
      </c>
      <c r="X21" s="3" t="str">
        <f t="shared" si="6"/>
        <v>B</v>
      </c>
      <c r="Y21" s="3" t="str">
        <f t="shared" si="6"/>
        <v>B</v>
      </c>
      <c r="Z21" s="9"/>
    </row>
    <row r="22" spans="1:26" x14ac:dyDescent="0.35">
      <c r="A22" s="5" t="s">
        <v>30</v>
      </c>
      <c r="B22" s="11">
        <v>20</v>
      </c>
      <c r="C22" s="6">
        <v>17.5</v>
      </c>
      <c r="D22" s="11">
        <v>750</v>
      </c>
      <c r="E22" s="24">
        <f t="shared" si="1"/>
        <v>-0.72701676064358489</v>
      </c>
      <c r="F22" s="24">
        <f t="shared" si="2"/>
        <v>0.72176564113066466</v>
      </c>
      <c r="G22" s="6" t="s">
        <v>5</v>
      </c>
      <c r="H22">
        <v>20</v>
      </c>
      <c r="I22" s="25">
        <f>(E22-$E$34)^2+(F22-$F$34)^2</f>
        <v>12.136651039370808</v>
      </c>
      <c r="J22">
        <f t="shared" si="4"/>
        <v>17</v>
      </c>
      <c r="K22" s="2">
        <f t="shared" si="5"/>
        <v>3.4837696593447172</v>
      </c>
      <c r="L22" s="3" t="str">
        <f t="shared" si="6"/>
        <v/>
      </c>
      <c r="M22" s="3" t="str">
        <f t="shared" si="6"/>
        <v/>
      </c>
      <c r="N22" s="3" t="str">
        <f t="shared" si="6"/>
        <v/>
      </c>
      <c r="O22" s="3" t="str">
        <f t="shared" si="6"/>
        <v/>
      </c>
      <c r="P22" s="3" t="str">
        <f t="shared" si="6"/>
        <v/>
      </c>
      <c r="Q22" s="3" t="str">
        <f t="shared" si="6"/>
        <v/>
      </c>
      <c r="R22" s="3" t="str">
        <f t="shared" si="6"/>
        <v/>
      </c>
      <c r="S22" s="3" t="str">
        <f t="shared" si="6"/>
        <v/>
      </c>
      <c r="T22" s="3" t="str">
        <f t="shared" si="6"/>
        <v>B</v>
      </c>
      <c r="U22" s="3" t="str">
        <f t="shared" si="6"/>
        <v>B</v>
      </c>
      <c r="V22" s="3" t="str">
        <f t="shared" si="6"/>
        <v>B</v>
      </c>
      <c r="W22" s="3" t="str">
        <f t="shared" si="6"/>
        <v>B</v>
      </c>
      <c r="X22" s="3" t="str">
        <f t="shared" si="6"/>
        <v>B</v>
      </c>
      <c r="Y22" s="3" t="str">
        <f t="shared" si="6"/>
        <v>B</v>
      </c>
      <c r="Z22" s="9"/>
    </row>
    <row r="23" spans="1:26" x14ac:dyDescent="0.35">
      <c r="A23" s="5" t="s">
        <v>31</v>
      </c>
      <c r="B23" s="11">
        <v>21</v>
      </c>
      <c r="C23" s="6">
        <v>16.3</v>
      </c>
      <c r="D23" s="11">
        <v>700</v>
      </c>
      <c r="E23" s="24">
        <f t="shared" si="1"/>
        <v>-0.90929473809601113</v>
      </c>
      <c r="F23" s="24">
        <f t="shared" si="2"/>
        <v>0.4966989358318552</v>
      </c>
      <c r="G23" s="6" t="s">
        <v>5</v>
      </c>
      <c r="H23">
        <v>21</v>
      </c>
      <c r="I23" s="25">
        <f t="shared" si="3"/>
        <v>13.770408743178903</v>
      </c>
      <c r="J23">
        <f t="shared" si="4"/>
        <v>19</v>
      </c>
      <c r="K23" s="2">
        <f t="shared" si="5"/>
        <v>3.7108501375262923</v>
      </c>
      <c r="L23" s="3" t="str">
        <f t="shared" si="6"/>
        <v/>
      </c>
      <c r="M23" s="3" t="str">
        <f t="shared" si="6"/>
        <v/>
      </c>
      <c r="N23" s="3" t="str">
        <f t="shared" si="6"/>
        <v/>
      </c>
      <c r="O23" s="3" t="str">
        <f t="shared" si="6"/>
        <v/>
      </c>
      <c r="P23" s="3" t="str">
        <f t="shared" si="6"/>
        <v/>
      </c>
      <c r="Q23" s="3" t="str">
        <f t="shared" si="6"/>
        <v/>
      </c>
      <c r="R23" s="3" t="str">
        <f t="shared" si="6"/>
        <v/>
      </c>
      <c r="S23" s="3" t="str">
        <f t="shared" si="6"/>
        <v/>
      </c>
      <c r="T23" s="3" t="str">
        <f t="shared" si="6"/>
        <v/>
      </c>
      <c r="U23" s="3" t="str">
        <f t="shared" si="6"/>
        <v>B</v>
      </c>
      <c r="V23" s="3" t="str">
        <f t="shared" si="6"/>
        <v>B</v>
      </c>
      <c r="W23" s="3" t="str">
        <f t="shared" si="6"/>
        <v>B</v>
      </c>
      <c r="X23" s="3" t="str">
        <f t="shared" si="6"/>
        <v>B</v>
      </c>
      <c r="Y23" s="3" t="str">
        <f t="shared" si="6"/>
        <v>B</v>
      </c>
      <c r="Z23" s="9"/>
    </row>
    <row r="24" spans="1:26" x14ac:dyDescent="0.35">
      <c r="A24" s="5" t="s">
        <v>32</v>
      </c>
      <c r="B24" s="11">
        <v>22</v>
      </c>
      <c r="C24" s="6">
        <v>15.4</v>
      </c>
      <c r="D24" s="11">
        <v>650</v>
      </c>
      <c r="E24" s="24">
        <f t="shared" si="1"/>
        <v>-1.046003221185331</v>
      </c>
      <c r="F24" s="24">
        <f t="shared" si="2"/>
        <v>0.27163223053304575</v>
      </c>
      <c r="G24" s="6" t="s">
        <v>5</v>
      </c>
      <c r="H24">
        <v>22</v>
      </c>
      <c r="I24" s="25">
        <f t="shared" si="3"/>
        <v>15.229291508059402</v>
      </c>
      <c r="J24">
        <f t="shared" si="4"/>
        <v>20</v>
      </c>
      <c r="K24" s="2">
        <f t="shared" si="5"/>
        <v>3.9024724865217695</v>
      </c>
      <c r="L24" s="3" t="str">
        <f t="shared" si="6"/>
        <v/>
      </c>
      <c r="M24" s="3" t="str">
        <f t="shared" si="6"/>
        <v/>
      </c>
      <c r="N24" s="3" t="str">
        <f t="shared" si="6"/>
        <v/>
      </c>
      <c r="O24" s="3" t="str">
        <f t="shared" si="6"/>
        <v/>
      </c>
      <c r="P24" s="3" t="str">
        <f t="shared" si="6"/>
        <v/>
      </c>
      <c r="Q24" s="3" t="str">
        <f t="shared" si="6"/>
        <v/>
      </c>
      <c r="R24" s="3" t="str">
        <f t="shared" si="6"/>
        <v/>
      </c>
      <c r="S24" s="3" t="str">
        <f t="shared" si="6"/>
        <v/>
      </c>
      <c r="T24" s="3" t="str">
        <f t="shared" si="6"/>
        <v/>
      </c>
      <c r="U24" s="3" t="str">
        <f t="shared" si="6"/>
        <v/>
      </c>
      <c r="V24" s="3" t="str">
        <f t="shared" si="6"/>
        <v>B</v>
      </c>
      <c r="W24" s="3" t="str">
        <f t="shared" si="6"/>
        <v>B</v>
      </c>
      <c r="X24" s="3" t="str">
        <f t="shared" si="6"/>
        <v>B</v>
      </c>
      <c r="Y24" s="3" t="str">
        <f t="shared" si="6"/>
        <v>B</v>
      </c>
      <c r="Z24" s="9"/>
    </row>
    <row r="25" spans="1:26" x14ac:dyDescent="0.35">
      <c r="A25" s="5" t="s">
        <v>33</v>
      </c>
      <c r="B25" s="11">
        <v>23</v>
      </c>
      <c r="C25" s="6">
        <v>15</v>
      </c>
      <c r="D25" s="11">
        <v>600</v>
      </c>
      <c r="E25" s="24">
        <f t="shared" si="1"/>
        <v>-1.1067625470028064</v>
      </c>
      <c r="F25" s="24">
        <f t="shared" si="2"/>
        <v>4.656552523423628E-2</v>
      </c>
      <c r="G25" s="6" t="s">
        <v>5</v>
      </c>
      <c r="H25">
        <v>23</v>
      </c>
      <c r="I25" s="25">
        <f t="shared" si="3"/>
        <v>16.244267011784544</v>
      </c>
      <c r="J25">
        <f t="shared" si="4"/>
        <v>22</v>
      </c>
      <c r="K25" s="2">
        <f t="shared" si="5"/>
        <v>4.0304177217485213</v>
      </c>
      <c r="L25" s="3" t="str">
        <f t="shared" si="6"/>
        <v/>
      </c>
      <c r="M25" s="3" t="str">
        <f t="shared" si="6"/>
        <v/>
      </c>
      <c r="N25" s="3" t="str">
        <f t="shared" si="6"/>
        <v/>
      </c>
      <c r="O25" s="3" t="str">
        <f t="shared" si="6"/>
        <v/>
      </c>
      <c r="P25" s="3" t="str">
        <f t="shared" si="6"/>
        <v/>
      </c>
      <c r="Q25" s="3" t="str">
        <f t="shared" si="6"/>
        <v/>
      </c>
      <c r="R25" s="3" t="str">
        <f t="shared" si="6"/>
        <v/>
      </c>
      <c r="S25" s="3" t="str">
        <f t="shared" si="6"/>
        <v/>
      </c>
      <c r="T25" s="3" t="str">
        <f t="shared" si="6"/>
        <v/>
      </c>
      <c r="U25" s="3" t="str">
        <f t="shared" si="6"/>
        <v/>
      </c>
      <c r="V25" s="3" t="str">
        <f t="shared" si="6"/>
        <v/>
      </c>
      <c r="W25" s="3" t="str">
        <f t="shared" si="6"/>
        <v>B</v>
      </c>
      <c r="X25" s="3" t="str">
        <f t="shared" si="6"/>
        <v>B</v>
      </c>
      <c r="Y25" s="3" t="str">
        <f t="shared" si="6"/>
        <v>B</v>
      </c>
      <c r="Z25" s="9"/>
    </row>
    <row r="26" spans="1:26" x14ac:dyDescent="0.35">
      <c r="A26" s="5" t="s">
        <v>34</v>
      </c>
      <c r="B26" s="11">
        <v>24</v>
      </c>
      <c r="C26" s="6">
        <v>14.9</v>
      </c>
      <c r="D26" s="11">
        <v>550</v>
      </c>
      <c r="E26" s="24">
        <f t="shared" si="1"/>
        <v>-1.1219523784571752</v>
      </c>
      <c r="F26" s="24">
        <f t="shared" si="2"/>
        <v>-0.17850118006457316</v>
      </c>
      <c r="G26" s="6" t="s">
        <v>5</v>
      </c>
      <c r="H26">
        <v>24</v>
      </c>
      <c r="I26" s="25">
        <f t="shared" si="3"/>
        <v>17.018378516413019</v>
      </c>
      <c r="J26">
        <f t="shared" si="4"/>
        <v>23</v>
      </c>
      <c r="K26" s="2">
        <f t="shared" si="5"/>
        <v>4.125333746063828</v>
      </c>
      <c r="L26" s="3" t="str">
        <f t="shared" si="6"/>
        <v/>
      </c>
      <c r="M26" s="3" t="str">
        <f t="shared" si="6"/>
        <v/>
      </c>
      <c r="N26" s="3" t="str">
        <f t="shared" si="6"/>
        <v/>
      </c>
      <c r="O26" s="3" t="str">
        <f t="shared" si="6"/>
        <v/>
      </c>
      <c r="P26" s="3" t="str">
        <f t="shared" si="6"/>
        <v/>
      </c>
      <c r="Q26" s="3" t="str">
        <f t="shared" si="6"/>
        <v/>
      </c>
      <c r="R26" s="3" t="str">
        <f t="shared" si="6"/>
        <v/>
      </c>
      <c r="S26" s="3" t="str">
        <f t="shared" si="6"/>
        <v/>
      </c>
      <c r="T26" s="3" t="str">
        <f t="shared" si="6"/>
        <v/>
      </c>
      <c r="U26" s="3" t="str">
        <f t="shared" si="6"/>
        <v/>
      </c>
      <c r="V26" s="3" t="str">
        <f t="shared" si="6"/>
        <v/>
      </c>
      <c r="W26" s="3" t="str">
        <f t="shared" si="6"/>
        <v>B</v>
      </c>
      <c r="X26" s="3" t="str">
        <f t="shared" si="6"/>
        <v>B</v>
      </c>
      <c r="Y26" s="3" t="str">
        <f t="shared" si="6"/>
        <v>B</v>
      </c>
      <c r="Z26" s="9"/>
    </row>
    <row r="27" spans="1:26" x14ac:dyDescent="0.35">
      <c r="A27" s="5" t="s">
        <v>35</v>
      </c>
      <c r="B27" s="11">
        <v>25</v>
      </c>
      <c r="C27" s="6">
        <v>14.6</v>
      </c>
      <c r="D27" s="11">
        <v>500</v>
      </c>
      <c r="E27" s="24">
        <f t="shared" si="1"/>
        <v>-1.1675218728202819</v>
      </c>
      <c r="F27" s="24">
        <f t="shared" si="2"/>
        <v>-0.40356788536338262</v>
      </c>
      <c r="G27" s="6" t="s">
        <v>5</v>
      </c>
      <c r="H27">
        <v>25</v>
      </c>
      <c r="I27" s="25">
        <f t="shared" si="3"/>
        <v>18.127761278036317</v>
      </c>
      <c r="J27">
        <f t="shared" si="4"/>
        <v>25</v>
      </c>
      <c r="K27" s="2">
        <f t="shared" si="5"/>
        <v>4.2576708747901497</v>
      </c>
      <c r="L27" s="3" t="str">
        <f t="shared" si="6"/>
        <v/>
      </c>
      <c r="M27" s="3" t="str">
        <f t="shared" si="6"/>
        <v/>
      </c>
      <c r="N27" s="3" t="str">
        <f t="shared" si="6"/>
        <v/>
      </c>
      <c r="O27" s="3" t="str">
        <f t="shared" si="6"/>
        <v/>
      </c>
      <c r="P27" s="3" t="str">
        <f t="shared" si="6"/>
        <v/>
      </c>
      <c r="Q27" s="3" t="str">
        <f t="shared" si="6"/>
        <v/>
      </c>
      <c r="R27" s="3" t="str">
        <f t="shared" si="6"/>
        <v/>
      </c>
      <c r="S27" s="3" t="str">
        <f t="shared" si="6"/>
        <v/>
      </c>
      <c r="T27" s="3" t="str">
        <f t="shared" si="6"/>
        <v/>
      </c>
      <c r="U27" s="3" t="str">
        <f t="shared" si="6"/>
        <v/>
      </c>
      <c r="V27" s="3" t="str">
        <f t="shared" si="6"/>
        <v/>
      </c>
      <c r="W27" s="3" t="str">
        <f t="shared" si="6"/>
        <v/>
      </c>
      <c r="X27" s="3" t="str">
        <f t="shared" si="6"/>
        <v>B</v>
      </c>
      <c r="Y27" s="3" t="str">
        <f t="shared" si="6"/>
        <v>B</v>
      </c>
      <c r="Z27" s="9"/>
    </row>
    <row r="28" spans="1:26" x14ac:dyDescent="0.35">
      <c r="A28" s="5" t="s">
        <v>36</v>
      </c>
      <c r="B28" s="11">
        <v>26</v>
      </c>
      <c r="C28" s="6">
        <v>14.1</v>
      </c>
      <c r="D28" s="11">
        <v>450</v>
      </c>
      <c r="E28" s="24">
        <f t="shared" si="1"/>
        <v>-1.2434710300921261</v>
      </c>
      <c r="F28" s="24">
        <f t="shared" si="2"/>
        <v>-0.62863459066219207</v>
      </c>
      <c r="G28" s="6" t="s">
        <v>5</v>
      </c>
      <c r="H28">
        <v>26</v>
      </c>
      <c r="I28" s="25">
        <f t="shared" si="3"/>
        <v>19.580721611920481</v>
      </c>
      <c r="J28">
        <f t="shared" si="4"/>
        <v>26</v>
      </c>
      <c r="K28" s="2">
        <f t="shared" si="5"/>
        <v>4.4250109165877189</v>
      </c>
      <c r="L28" s="3" t="str">
        <f t="shared" si="6"/>
        <v/>
      </c>
      <c r="M28" s="3" t="str">
        <f t="shared" si="6"/>
        <v/>
      </c>
      <c r="N28" s="3" t="str">
        <f t="shared" si="6"/>
        <v/>
      </c>
      <c r="O28" s="3" t="str">
        <f t="shared" si="6"/>
        <v/>
      </c>
      <c r="P28" s="3" t="str">
        <f t="shared" si="6"/>
        <v/>
      </c>
      <c r="Q28" s="3" t="str">
        <f t="shared" si="6"/>
        <v/>
      </c>
      <c r="R28" s="3" t="str">
        <f t="shared" si="6"/>
        <v/>
      </c>
      <c r="S28" s="3" t="str">
        <f t="shared" si="6"/>
        <v/>
      </c>
      <c r="T28" s="3" t="str">
        <f t="shared" si="6"/>
        <v/>
      </c>
      <c r="U28" s="3" t="str">
        <f t="shared" si="6"/>
        <v/>
      </c>
      <c r="V28" s="3" t="str">
        <f t="shared" si="6"/>
        <v/>
      </c>
      <c r="W28" s="3" t="str">
        <f t="shared" si="6"/>
        <v/>
      </c>
      <c r="X28" s="3" t="str">
        <f t="shared" si="6"/>
        <v/>
      </c>
      <c r="Y28" s="3" t="str">
        <f t="shared" si="6"/>
        <v>B</v>
      </c>
      <c r="Z28" s="9"/>
    </row>
    <row r="29" spans="1:26" x14ac:dyDescent="0.35">
      <c r="A29" s="5" t="s">
        <v>37</v>
      </c>
      <c r="B29" s="11">
        <v>27</v>
      </c>
      <c r="C29" s="6">
        <v>14</v>
      </c>
      <c r="D29" s="11">
        <v>400</v>
      </c>
      <c r="E29" s="24">
        <f t="shared" si="1"/>
        <v>-1.2586608615464949</v>
      </c>
      <c r="F29" s="24">
        <f t="shared" si="2"/>
        <v>-0.85370129596100153</v>
      </c>
      <c r="G29" s="6" t="s">
        <v>5</v>
      </c>
      <c r="H29">
        <v>27</v>
      </c>
      <c r="I29" s="25">
        <f t="shared" si="3"/>
        <v>20.662916405186341</v>
      </c>
      <c r="J29">
        <f t="shared" si="4"/>
        <v>27</v>
      </c>
      <c r="K29" s="2">
        <f t="shared" si="5"/>
        <v>4.5456480731779427</v>
      </c>
      <c r="L29" s="3" t="str">
        <f t="shared" si="6"/>
        <v/>
      </c>
      <c r="M29" s="3" t="str">
        <f t="shared" si="6"/>
        <v/>
      </c>
      <c r="N29" s="3" t="str">
        <f t="shared" si="6"/>
        <v/>
      </c>
      <c r="O29" s="3" t="str">
        <f t="shared" si="6"/>
        <v/>
      </c>
      <c r="P29" s="3" t="str">
        <f t="shared" si="6"/>
        <v/>
      </c>
      <c r="Q29" s="3" t="str">
        <f t="shared" si="6"/>
        <v/>
      </c>
      <c r="R29" s="3" t="str">
        <f t="shared" si="6"/>
        <v/>
      </c>
      <c r="S29" s="3" t="str">
        <f t="shared" si="6"/>
        <v/>
      </c>
      <c r="T29" s="3" t="str">
        <f t="shared" si="6"/>
        <v/>
      </c>
      <c r="U29" s="3" t="str">
        <f t="shared" si="6"/>
        <v/>
      </c>
      <c r="V29" s="3" t="str">
        <f t="shared" si="6"/>
        <v/>
      </c>
      <c r="W29" s="3" t="str">
        <f t="shared" si="6"/>
        <v/>
      </c>
      <c r="X29" s="3" t="str">
        <f t="shared" si="6"/>
        <v/>
      </c>
      <c r="Y29" s="3" t="str">
        <f t="shared" si="6"/>
        <v>B</v>
      </c>
      <c r="Z29" s="9"/>
    </row>
    <row r="30" spans="1:26" x14ac:dyDescent="0.35">
      <c r="A30" s="5" t="s">
        <v>38</v>
      </c>
      <c r="B30" s="11">
        <v>28</v>
      </c>
      <c r="C30" s="6">
        <v>13.6</v>
      </c>
      <c r="D30" s="11">
        <v>350</v>
      </c>
      <c r="E30" s="24">
        <f t="shared" si="1"/>
        <v>-1.3194201873639704</v>
      </c>
      <c r="F30" s="24">
        <f t="shared" si="2"/>
        <v>-1.0787680012598109</v>
      </c>
      <c r="G30" s="6" t="s">
        <v>5</v>
      </c>
      <c r="H30">
        <v>28</v>
      </c>
      <c r="I30" s="25">
        <f t="shared" si="3"/>
        <v>22.210283996968656</v>
      </c>
      <c r="J30">
        <f t="shared" si="4"/>
        <v>28</v>
      </c>
      <c r="K30" s="2">
        <f t="shared" si="5"/>
        <v>4.7127787977973945</v>
      </c>
      <c r="L30" s="3" t="str">
        <f t="shared" si="6"/>
        <v/>
      </c>
      <c r="M30" s="3" t="str">
        <f t="shared" si="6"/>
        <v/>
      </c>
      <c r="N30" s="3" t="str">
        <f t="shared" si="6"/>
        <v/>
      </c>
      <c r="O30" s="3" t="str">
        <f t="shared" si="6"/>
        <v/>
      </c>
      <c r="P30" s="3" t="str">
        <f t="shared" si="6"/>
        <v/>
      </c>
      <c r="Q30" s="3" t="str">
        <f t="shared" si="6"/>
        <v/>
      </c>
      <c r="R30" s="3" t="str">
        <f t="shared" si="6"/>
        <v/>
      </c>
      <c r="S30" s="3" t="str">
        <f t="shared" si="6"/>
        <v/>
      </c>
      <c r="T30" s="3" t="str">
        <f t="shared" si="6"/>
        <v/>
      </c>
      <c r="U30" s="3" t="str">
        <f t="shared" si="6"/>
        <v/>
      </c>
      <c r="V30" s="3" t="str">
        <f t="shared" si="6"/>
        <v/>
      </c>
      <c r="W30" s="3" t="str">
        <f t="shared" si="6"/>
        <v/>
      </c>
      <c r="X30" s="3" t="str">
        <f t="shared" si="6"/>
        <v/>
      </c>
      <c r="Y30" s="3" t="str">
        <f t="shared" si="6"/>
        <v/>
      </c>
      <c r="Z30" s="9"/>
    </row>
    <row r="31" spans="1:26" x14ac:dyDescent="0.35">
      <c r="A31" s="5" t="s">
        <v>39</v>
      </c>
      <c r="B31" s="11">
        <v>29</v>
      </c>
      <c r="C31" s="6">
        <v>13.4</v>
      </c>
      <c r="D31" s="11">
        <v>300</v>
      </c>
      <c r="E31" s="24">
        <f t="shared" si="1"/>
        <v>-1.349799850272708</v>
      </c>
      <c r="F31" s="24">
        <f t="shared" si="2"/>
        <v>-1.3038347065586204</v>
      </c>
      <c r="G31" s="6" t="s">
        <v>5</v>
      </c>
      <c r="H31">
        <v>29</v>
      </c>
      <c r="I31" s="25">
        <f t="shared" si="3"/>
        <v>23.619924337540922</v>
      </c>
      <c r="J31">
        <f t="shared" si="4"/>
        <v>29</v>
      </c>
      <c r="K31" s="2">
        <f t="shared" si="5"/>
        <v>4.8600333679452161</v>
      </c>
      <c r="L31" s="3" t="str">
        <f t="shared" si="6"/>
        <v/>
      </c>
      <c r="M31" s="3" t="str">
        <f t="shared" si="6"/>
        <v/>
      </c>
      <c r="N31" s="3" t="str">
        <f t="shared" si="6"/>
        <v/>
      </c>
      <c r="O31" s="3" t="str">
        <f t="shared" si="6"/>
        <v/>
      </c>
      <c r="P31" s="3" t="str">
        <f t="shared" si="6"/>
        <v/>
      </c>
      <c r="Q31" s="3" t="str">
        <f t="shared" si="6"/>
        <v/>
      </c>
      <c r="R31" s="3" t="str">
        <f t="shared" si="6"/>
        <v/>
      </c>
      <c r="S31" s="3" t="str">
        <f t="shared" si="6"/>
        <v/>
      </c>
      <c r="T31" s="3" t="str">
        <f t="shared" si="6"/>
        <v/>
      </c>
      <c r="U31" s="3" t="str">
        <f t="shared" si="6"/>
        <v/>
      </c>
      <c r="V31" s="3" t="str">
        <f t="shared" si="6"/>
        <v/>
      </c>
      <c r="W31" s="3" t="str">
        <f t="shared" si="6"/>
        <v/>
      </c>
      <c r="X31" s="3" t="str">
        <f t="shared" si="6"/>
        <v/>
      </c>
      <c r="Y31" s="3" t="str">
        <f t="shared" si="6"/>
        <v/>
      </c>
      <c r="Z31" s="9"/>
    </row>
    <row r="32" spans="1:26" x14ac:dyDescent="0.35">
      <c r="A32" s="47"/>
      <c r="B32" s="47"/>
      <c r="C32" s="47"/>
      <c r="D32" s="47"/>
      <c r="E32" s="47"/>
      <c r="F32" s="47"/>
      <c r="G32" s="47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9"/>
    </row>
    <row r="33" spans="1:26" x14ac:dyDescent="0.35">
      <c r="A33" s="47"/>
      <c r="B33" s="47"/>
      <c r="C33" s="47"/>
      <c r="D33" s="47"/>
      <c r="E33" s="47"/>
      <c r="F33" s="47"/>
      <c r="G33" s="47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12"/>
    </row>
    <row r="34" spans="1:26" x14ac:dyDescent="0.35">
      <c r="A34" s="5" t="s">
        <v>40</v>
      </c>
      <c r="B34" s="11">
        <v>30</v>
      </c>
      <c r="C34" s="11">
        <v>40</v>
      </c>
      <c r="D34" s="11">
        <v>900</v>
      </c>
      <c r="E34" s="24">
        <f>(C34-$C$37)/$C$38</f>
        <v>2.6906953165894079</v>
      </c>
      <c r="F34" s="24">
        <f>(D34-$D$37)/$D$38</f>
        <v>1.396965757027093</v>
      </c>
      <c r="G34" s="6" t="s">
        <v>4</v>
      </c>
      <c r="K34" s="20" t="s">
        <v>4</v>
      </c>
      <c r="L34" s="3">
        <f>COUNTIF(L3:L31,"A")</f>
        <v>1</v>
      </c>
      <c r="M34" s="3">
        <f t="shared" ref="M34:Y34" si="7">COUNTIF(M3:M31,"A")</f>
        <v>3</v>
      </c>
      <c r="N34" s="3">
        <f t="shared" si="7"/>
        <v>5</v>
      </c>
      <c r="O34" s="3">
        <f t="shared" si="7"/>
        <v>7</v>
      </c>
      <c r="P34" s="3">
        <f t="shared" si="7"/>
        <v>9</v>
      </c>
      <c r="Q34" s="3">
        <f t="shared" si="7"/>
        <v>11</v>
      </c>
      <c r="R34" s="3">
        <f t="shared" si="7"/>
        <v>13</v>
      </c>
      <c r="S34" s="3">
        <f t="shared" si="7"/>
        <v>13</v>
      </c>
      <c r="T34" s="3">
        <f t="shared" si="7"/>
        <v>14</v>
      </c>
      <c r="U34" s="3">
        <f t="shared" si="7"/>
        <v>15</v>
      </c>
      <c r="V34" s="3">
        <f t="shared" si="7"/>
        <v>16</v>
      </c>
      <c r="W34" s="3">
        <f t="shared" si="7"/>
        <v>16</v>
      </c>
      <c r="X34" s="3">
        <f t="shared" si="7"/>
        <v>17</v>
      </c>
      <c r="Y34" s="3">
        <f t="shared" si="7"/>
        <v>17</v>
      </c>
      <c r="Z34" s="10"/>
    </row>
    <row r="35" spans="1:26" x14ac:dyDescent="0.35">
      <c r="A35" s="54"/>
      <c r="B35" s="54"/>
      <c r="C35" s="54"/>
      <c r="D35" s="54"/>
      <c r="E35" s="54"/>
      <c r="F35" s="54"/>
      <c r="G35" s="54"/>
      <c r="K35" s="7" t="s">
        <v>5</v>
      </c>
      <c r="L35" s="3">
        <f>COUNTIF(L4:L32,"B")</f>
        <v>0</v>
      </c>
      <c r="M35" s="3">
        <f t="shared" ref="M35:Y35" si="8">COUNTIF(M4:M32,"B")</f>
        <v>0</v>
      </c>
      <c r="N35" s="3">
        <f t="shared" si="8"/>
        <v>0</v>
      </c>
      <c r="O35" s="3">
        <f t="shared" si="8"/>
        <v>0</v>
      </c>
      <c r="P35" s="3">
        <f t="shared" si="8"/>
        <v>0</v>
      </c>
      <c r="Q35" s="3">
        <f t="shared" si="8"/>
        <v>0</v>
      </c>
      <c r="R35" s="3">
        <f t="shared" si="8"/>
        <v>0</v>
      </c>
      <c r="S35" s="3">
        <f t="shared" si="8"/>
        <v>2</v>
      </c>
      <c r="T35" s="3">
        <f t="shared" si="8"/>
        <v>3</v>
      </c>
      <c r="U35" s="3">
        <f t="shared" si="8"/>
        <v>4</v>
      </c>
      <c r="V35" s="3">
        <f t="shared" si="8"/>
        <v>5</v>
      </c>
      <c r="W35" s="3">
        <f t="shared" si="8"/>
        <v>7</v>
      </c>
      <c r="X35" s="3">
        <f t="shared" si="8"/>
        <v>8</v>
      </c>
      <c r="Y35" s="3">
        <f t="shared" si="8"/>
        <v>10</v>
      </c>
      <c r="Z35" s="10"/>
    </row>
    <row r="36" spans="1:26" x14ac:dyDescent="0.35">
      <c r="A36" s="21" t="s">
        <v>45</v>
      </c>
      <c r="B36" s="55"/>
      <c r="C36" s="2">
        <f>SUM(C3:C31)</f>
        <v>646.29999999999995</v>
      </c>
      <c r="D36" s="2">
        <f>SUM(D3:D31)</f>
        <v>17100</v>
      </c>
      <c r="E36" s="58"/>
      <c r="F36" s="59"/>
      <c r="G36" s="60"/>
      <c r="H36" s="8"/>
      <c r="I36" s="8"/>
      <c r="K36" s="14" t="s">
        <v>9</v>
      </c>
      <c r="L36" s="3" t="s">
        <v>53</v>
      </c>
      <c r="M36" s="3" t="s">
        <v>53</v>
      </c>
      <c r="N36" s="3" t="s">
        <v>53</v>
      </c>
      <c r="O36" s="3" t="s">
        <v>53</v>
      </c>
      <c r="P36" s="3" t="s">
        <v>53</v>
      </c>
      <c r="Q36" s="3" t="s">
        <v>53</v>
      </c>
      <c r="R36" s="3" t="s">
        <v>53</v>
      </c>
      <c r="S36" s="3" t="s">
        <v>53</v>
      </c>
      <c r="T36" s="3" t="s">
        <v>53</v>
      </c>
      <c r="U36" s="3" t="s">
        <v>53</v>
      </c>
      <c r="V36" s="3" t="s">
        <v>53</v>
      </c>
      <c r="W36" s="3" t="s">
        <v>53</v>
      </c>
      <c r="X36" s="3" t="s">
        <v>53</v>
      </c>
      <c r="Y36" s="3" t="s">
        <v>53</v>
      </c>
    </row>
    <row r="37" spans="1:26" x14ac:dyDescent="0.35">
      <c r="A37" s="22" t="s">
        <v>46</v>
      </c>
      <c r="B37" s="56"/>
      <c r="C37" s="23">
        <f>AVERAGE(C3:C31)</f>
        <v>22.286206896551722</v>
      </c>
      <c r="D37" s="23">
        <f>AVERAGE(D3:D31)</f>
        <v>589.65517241379314</v>
      </c>
      <c r="E37" s="61"/>
      <c r="F37" s="62"/>
      <c r="G37" s="63"/>
      <c r="H37" s="8"/>
      <c r="I37" s="8"/>
      <c r="K37" s="15"/>
    </row>
    <row r="38" spans="1:26" x14ac:dyDescent="0.35">
      <c r="A38" s="22" t="s">
        <v>47</v>
      </c>
      <c r="B38" s="57"/>
      <c r="C38" s="23">
        <f>_xlfn.STDEV.S(C3:C31)</f>
        <v>6.5833515204171853</v>
      </c>
      <c r="D38" s="23">
        <f>_xlfn.STDEV.S(D3:D31)</f>
        <v>222.15635997166964</v>
      </c>
      <c r="E38" s="64"/>
      <c r="F38" s="65"/>
      <c r="G38" s="66"/>
      <c r="H38" s="9"/>
      <c r="I38" s="10"/>
      <c r="J38" s="53"/>
      <c r="K38" s="10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10"/>
    </row>
    <row r="39" spans="1:26" x14ac:dyDescent="0.35">
      <c r="A39" s="9"/>
      <c r="B39" s="8"/>
      <c r="C39" s="8"/>
      <c r="D39" s="8"/>
      <c r="E39" s="8"/>
      <c r="F39" s="8"/>
      <c r="G39" s="8"/>
      <c r="H39" s="9"/>
      <c r="I39" s="10"/>
      <c r="J39" s="53"/>
      <c r="K39" s="10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10"/>
    </row>
    <row r="40" spans="1:26" x14ac:dyDescent="0.35">
      <c r="A40" s="9"/>
      <c r="B40" s="9"/>
      <c r="C40" s="9"/>
      <c r="D40" s="9"/>
      <c r="E40" s="9"/>
      <c r="F40" s="9"/>
      <c r="G40" s="9"/>
      <c r="H40" s="9"/>
      <c r="I40" s="10"/>
      <c r="J40" s="53"/>
      <c r="K40" s="53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10"/>
    </row>
    <row r="41" spans="1:26" x14ac:dyDescent="0.35">
      <c r="A41" s="9"/>
      <c r="D41" s="26"/>
      <c r="E41" s="26"/>
      <c r="F41" s="26"/>
      <c r="G41" s="9"/>
      <c r="H41" s="9"/>
      <c r="I41" s="3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35">
      <c r="A42" s="9"/>
      <c r="D42" s="26"/>
      <c r="E42" s="26"/>
      <c r="F42" s="26"/>
      <c r="G42" s="9"/>
      <c r="H42" s="9"/>
      <c r="I42" s="26"/>
    </row>
    <row r="43" spans="1:26" x14ac:dyDescent="0.35">
      <c r="A43" s="8"/>
      <c r="D43" s="37"/>
      <c r="E43" s="26"/>
      <c r="F43" s="26"/>
      <c r="G43" s="40"/>
      <c r="H43" s="9"/>
      <c r="I43" s="18"/>
    </row>
    <row r="44" spans="1:26" x14ac:dyDescent="0.35">
      <c r="A44" s="41"/>
      <c r="B44" s="52"/>
      <c r="C44" s="37"/>
      <c r="D44" s="37"/>
      <c r="E44" s="26"/>
      <c r="F44" s="26"/>
      <c r="G44" s="40"/>
      <c r="H44" s="10"/>
      <c r="I44" s="18"/>
    </row>
    <row r="45" spans="1:26" x14ac:dyDescent="0.35">
      <c r="A45" s="41"/>
      <c r="B45" s="52"/>
      <c r="C45" s="37"/>
      <c r="D45" s="37"/>
      <c r="E45" s="26"/>
      <c r="F45" s="26"/>
      <c r="G45" s="40"/>
      <c r="H45" s="10"/>
      <c r="I45" s="18"/>
    </row>
    <row r="46" spans="1:26" x14ac:dyDescent="0.35">
      <c r="A46" s="38"/>
      <c r="B46" s="18"/>
      <c r="C46" s="18"/>
      <c r="D46" s="37"/>
      <c r="E46" s="26"/>
      <c r="F46" s="26"/>
      <c r="G46" s="40"/>
      <c r="H46" s="10"/>
      <c r="I46" s="18"/>
    </row>
    <row r="47" spans="1:26" x14ac:dyDescent="0.35">
      <c r="A47" s="38"/>
      <c r="B47" s="18"/>
      <c r="C47" s="18"/>
      <c r="D47" s="37"/>
      <c r="E47" s="26"/>
      <c r="F47" s="26"/>
      <c r="G47" s="40"/>
      <c r="H47" s="10"/>
      <c r="I47" s="18"/>
    </row>
    <row r="48" spans="1:26" x14ac:dyDescent="0.35">
      <c r="A48" s="38"/>
      <c r="B48" s="18"/>
      <c r="C48" s="18"/>
      <c r="D48" s="37"/>
      <c r="E48" s="26"/>
      <c r="F48" s="26"/>
      <c r="G48" s="40"/>
      <c r="H48" s="10"/>
      <c r="I48" s="18"/>
    </row>
    <row r="49" spans="1:9" x14ac:dyDescent="0.35">
      <c r="A49" s="38"/>
      <c r="B49" s="18"/>
      <c r="C49" s="18"/>
      <c r="D49" s="37"/>
      <c r="E49" s="26"/>
      <c r="F49" s="26"/>
      <c r="G49" s="40"/>
      <c r="H49" s="10"/>
      <c r="I49" s="18"/>
    </row>
    <row r="50" spans="1:9" x14ac:dyDescent="0.35">
      <c r="A50" s="38"/>
      <c r="B50" s="18"/>
      <c r="C50" s="18"/>
      <c r="D50" s="37"/>
      <c r="E50" s="26"/>
      <c r="F50" s="26"/>
      <c r="G50" s="40"/>
      <c r="H50" s="10"/>
      <c r="I50" s="18"/>
    </row>
    <row r="51" spans="1:9" x14ac:dyDescent="0.35">
      <c r="A51" s="38"/>
      <c r="B51" s="18"/>
      <c r="C51" s="18"/>
      <c r="D51" s="37"/>
      <c r="E51" s="26"/>
      <c r="F51" s="26"/>
      <c r="G51" s="40"/>
      <c r="H51" s="10"/>
      <c r="I51" s="18"/>
    </row>
    <row r="52" spans="1:9" x14ac:dyDescent="0.35">
      <c r="A52" s="38"/>
      <c r="B52" s="18"/>
      <c r="C52" s="18"/>
      <c r="D52" s="37"/>
      <c r="E52" s="26"/>
      <c r="F52" s="26"/>
      <c r="G52" s="40"/>
      <c r="H52" s="10"/>
      <c r="I52" s="18"/>
    </row>
    <row r="53" spans="1:9" x14ac:dyDescent="0.35">
      <c r="A53" s="38"/>
      <c r="B53" s="18"/>
      <c r="C53" s="18"/>
      <c r="D53" s="37"/>
      <c r="E53" s="26"/>
      <c r="F53" s="26"/>
      <c r="G53" s="40"/>
      <c r="H53" s="10"/>
      <c r="I53" s="18"/>
    </row>
    <row r="54" spans="1:9" x14ac:dyDescent="0.35">
      <c r="A54" s="38"/>
      <c r="B54" s="18"/>
      <c r="C54" s="18"/>
      <c r="D54" s="37"/>
      <c r="E54" s="26"/>
      <c r="F54" s="26"/>
      <c r="G54" s="40"/>
      <c r="H54" s="10"/>
      <c r="I54" s="18"/>
    </row>
    <row r="55" spans="1:9" x14ac:dyDescent="0.35">
      <c r="A55" s="38"/>
      <c r="B55" s="18"/>
      <c r="C55" s="18"/>
      <c r="D55" s="37"/>
      <c r="E55" s="26"/>
      <c r="F55" s="26"/>
      <c r="G55" s="40"/>
      <c r="H55" s="10"/>
      <c r="I55" s="18"/>
    </row>
    <row r="56" spans="1:9" x14ac:dyDescent="0.35">
      <c r="A56" s="38"/>
      <c r="B56" s="18"/>
      <c r="C56" s="18"/>
      <c r="D56" s="37"/>
      <c r="E56" s="26"/>
      <c r="F56" s="26"/>
      <c r="G56" s="40"/>
      <c r="H56" s="10"/>
      <c r="I56" s="18"/>
    </row>
    <row r="57" spans="1:9" x14ac:dyDescent="0.35">
      <c r="A57" s="38"/>
      <c r="B57" s="18"/>
      <c r="C57" s="18"/>
      <c r="D57" s="37"/>
      <c r="E57" s="26"/>
      <c r="F57" s="26"/>
      <c r="G57" s="40"/>
      <c r="H57" s="10"/>
      <c r="I57" s="18"/>
    </row>
    <row r="58" spans="1:9" x14ac:dyDescent="0.35">
      <c r="A58" s="38"/>
      <c r="B58" s="18"/>
      <c r="C58" s="18"/>
      <c r="D58" s="37"/>
      <c r="E58" s="26"/>
      <c r="F58" s="26"/>
      <c r="G58" s="40"/>
      <c r="H58" s="10"/>
      <c r="I58" s="18"/>
    </row>
    <row r="59" spans="1:9" x14ac:dyDescent="0.35">
      <c r="A59" s="38"/>
      <c r="B59" s="18"/>
      <c r="C59" s="18"/>
      <c r="D59" s="37"/>
      <c r="E59" s="26"/>
      <c r="F59" s="26"/>
      <c r="G59" s="40"/>
      <c r="H59" s="10"/>
      <c r="I59" s="18"/>
    </row>
    <row r="60" spans="1:9" x14ac:dyDescent="0.35">
      <c r="A60" s="38"/>
      <c r="B60" s="18"/>
      <c r="C60" s="18"/>
      <c r="D60" s="37"/>
      <c r="E60" s="26"/>
      <c r="F60" s="26"/>
      <c r="G60" s="40"/>
      <c r="H60" s="10"/>
      <c r="I60" s="18"/>
    </row>
    <row r="61" spans="1:9" x14ac:dyDescent="0.35">
      <c r="A61" s="38"/>
      <c r="B61" s="18"/>
      <c r="C61" s="18"/>
      <c r="D61" s="37"/>
      <c r="E61" s="26"/>
      <c r="F61" s="26"/>
      <c r="G61" s="40"/>
      <c r="H61" s="10"/>
      <c r="I61" s="18"/>
    </row>
    <row r="62" spans="1:9" x14ac:dyDescent="0.35">
      <c r="A62" s="38"/>
      <c r="B62" s="18"/>
      <c r="C62" s="18"/>
      <c r="D62" s="37"/>
      <c r="E62" s="26"/>
      <c r="F62" s="26"/>
      <c r="G62" s="40"/>
      <c r="H62" s="10"/>
      <c r="I62" s="18"/>
    </row>
    <row r="63" spans="1:9" x14ac:dyDescent="0.35">
      <c r="A63" s="38"/>
      <c r="B63" s="18"/>
      <c r="C63" s="18"/>
      <c r="D63" s="37"/>
      <c r="E63" s="26"/>
      <c r="F63" s="26"/>
      <c r="G63" s="40"/>
      <c r="H63" s="10"/>
      <c r="I63" s="18"/>
    </row>
    <row r="64" spans="1:9" x14ac:dyDescent="0.35">
      <c r="A64" s="38"/>
      <c r="B64" s="18"/>
      <c r="C64" s="18"/>
      <c r="D64" s="37"/>
      <c r="E64" s="26"/>
      <c r="F64" s="26"/>
      <c r="G64" s="40"/>
      <c r="H64" s="10"/>
      <c r="I64" s="18"/>
    </row>
    <row r="65" spans="1:27" x14ac:dyDescent="0.35">
      <c r="A65" s="38"/>
      <c r="B65" s="18"/>
      <c r="C65" s="18"/>
      <c r="D65" s="37"/>
      <c r="E65" s="26"/>
      <c r="F65" s="26"/>
      <c r="G65" s="40"/>
      <c r="H65" s="10"/>
      <c r="I65" s="18"/>
    </row>
    <row r="66" spans="1:27" x14ac:dyDescent="0.35">
      <c r="A66" s="38"/>
      <c r="B66" s="18"/>
      <c r="C66" s="18"/>
      <c r="D66" s="37"/>
      <c r="E66" s="26"/>
      <c r="F66" s="26"/>
      <c r="G66" s="40"/>
      <c r="H66" s="10"/>
      <c r="I66" s="18"/>
    </row>
    <row r="67" spans="1:27" x14ac:dyDescent="0.35">
      <c r="A67" s="38"/>
      <c r="B67" s="18"/>
      <c r="C67" s="18"/>
      <c r="D67" s="37"/>
      <c r="E67" s="26"/>
      <c r="F67" s="26"/>
      <c r="G67" s="40"/>
      <c r="H67" s="10"/>
      <c r="I67" s="18"/>
    </row>
    <row r="68" spans="1:27" x14ac:dyDescent="0.35">
      <c r="A68" s="38"/>
      <c r="B68" s="18"/>
      <c r="C68" s="18"/>
      <c r="D68" s="37"/>
      <c r="E68" s="26"/>
      <c r="F68" s="26"/>
      <c r="G68" s="40"/>
      <c r="H68" s="10"/>
      <c r="I68" s="18"/>
    </row>
    <row r="69" spans="1:27" x14ac:dyDescent="0.35">
      <c r="A69" s="38"/>
      <c r="B69" s="18"/>
      <c r="C69" s="18"/>
      <c r="D69" s="37"/>
      <c r="E69" s="26"/>
      <c r="F69" s="26"/>
      <c r="G69" s="40"/>
      <c r="H69" s="10"/>
      <c r="I69" s="18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x14ac:dyDescent="0.35">
      <c r="A70" s="38"/>
      <c r="B70" s="18"/>
      <c r="C70" s="18"/>
      <c r="D70" s="37"/>
      <c r="E70" s="26"/>
      <c r="F70" s="26"/>
      <c r="G70" s="40"/>
      <c r="H70" s="10"/>
      <c r="I70" s="18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x14ac:dyDescent="0.35">
      <c r="A71" s="38"/>
      <c r="B71" s="18"/>
      <c r="C71" s="18"/>
      <c r="D71" s="37"/>
      <c r="E71" s="26"/>
      <c r="F71" s="26"/>
      <c r="G71" s="40"/>
      <c r="H71" s="10"/>
      <c r="I71" s="1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35">
      <c r="A72" s="38"/>
      <c r="B72" s="18"/>
      <c r="C72" s="18"/>
      <c r="D72" s="18"/>
      <c r="E72" s="26"/>
      <c r="F72" s="26"/>
      <c r="G72" s="4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x14ac:dyDescent="0.35">
      <c r="A73" s="38"/>
      <c r="B73" s="18"/>
      <c r="C73" s="18"/>
      <c r="D73" s="18"/>
      <c r="E73" s="26"/>
      <c r="F73" s="26"/>
      <c r="G73" s="4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x14ac:dyDescent="0.35">
      <c r="A74" s="38"/>
      <c r="B74" s="18"/>
      <c r="C74" s="18"/>
      <c r="D74" s="18"/>
      <c r="E74" s="26"/>
      <c r="F74" s="26"/>
      <c r="G74" s="4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x14ac:dyDescent="0.35">
      <c r="A75" s="38"/>
      <c r="B75" s="18"/>
      <c r="C75" s="18"/>
      <c r="D75" s="18"/>
      <c r="E75" s="26"/>
      <c r="F75" s="26"/>
      <c r="G75" s="4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x14ac:dyDescent="0.35">
      <c r="A76" s="10"/>
      <c r="B76" s="10"/>
      <c r="C76" s="18"/>
      <c r="D76" s="18"/>
      <c r="E76" s="26"/>
      <c r="F76" s="26"/>
      <c r="G76" s="40"/>
      <c r="H76" s="10"/>
      <c r="I76" s="10"/>
      <c r="J76" s="18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x14ac:dyDescent="0.35">
      <c r="A77" s="10"/>
      <c r="B77" s="10"/>
      <c r="C77" s="18"/>
      <c r="D77" s="18"/>
      <c r="E77" s="26"/>
      <c r="F77" s="26"/>
      <c r="G77" s="40"/>
      <c r="H77" s="10"/>
      <c r="I77" s="10"/>
      <c r="J77" s="18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x14ac:dyDescent="0.35">
      <c r="A78" s="10"/>
      <c r="B78" s="10"/>
      <c r="C78" s="18"/>
      <c r="D78" s="18"/>
      <c r="E78" s="26"/>
      <c r="F78" s="9"/>
      <c r="G78" s="40"/>
      <c r="H78" s="10"/>
      <c r="I78" s="10"/>
      <c r="J78" s="18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x14ac:dyDescent="0.35">
      <c r="A79" s="10"/>
      <c r="B79" s="10"/>
      <c r="C79" s="18"/>
      <c r="D79" s="18"/>
      <c r="E79" s="26"/>
      <c r="F79" s="9"/>
      <c r="G79" s="40"/>
      <c r="H79" s="10"/>
      <c r="I79" s="10"/>
      <c r="J79" s="18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x14ac:dyDescent="0.35">
      <c r="A80" s="10"/>
      <c r="B80" s="10"/>
      <c r="C80" s="18"/>
      <c r="D80" s="18"/>
      <c r="E80" s="26"/>
      <c r="F80" s="9"/>
      <c r="G80" s="40"/>
      <c r="H80" s="10"/>
      <c r="I80" s="10"/>
      <c r="J80" s="18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x14ac:dyDescent="0.35">
      <c r="A81" s="10"/>
      <c r="B81" s="10"/>
      <c r="C81" s="18"/>
      <c r="D81" s="18"/>
      <c r="E81" s="26"/>
      <c r="F81" s="9"/>
      <c r="G81" s="40"/>
      <c r="H81" s="10"/>
      <c r="I81" s="10"/>
      <c r="J81" s="18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x14ac:dyDescent="0.35">
      <c r="A82" s="10"/>
      <c r="B82" s="10"/>
      <c r="C82" s="18"/>
      <c r="D82" s="18"/>
      <c r="E82" s="26"/>
      <c r="F82" s="9"/>
      <c r="G82" s="40"/>
      <c r="H82" s="10"/>
      <c r="I82" s="10"/>
      <c r="J82" s="18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x14ac:dyDescent="0.35">
      <c r="A83" s="10"/>
      <c r="B83" s="10"/>
      <c r="C83" s="18"/>
      <c r="D83" s="18"/>
      <c r="E83" s="26"/>
      <c r="F83" s="9"/>
      <c r="G83" s="40"/>
      <c r="H83" s="10"/>
      <c r="I83" s="10"/>
      <c r="J83" s="18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x14ac:dyDescent="0.35">
      <c r="A84" s="10"/>
      <c r="B84" s="10"/>
      <c r="C84" s="18"/>
      <c r="D84" s="18"/>
      <c r="E84" s="26"/>
      <c r="F84" s="9"/>
      <c r="G84" s="40"/>
      <c r="H84" s="10"/>
      <c r="I84" s="10"/>
      <c r="J84" s="18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x14ac:dyDescent="0.35">
      <c r="A85" s="10"/>
      <c r="B85" s="10"/>
      <c r="C85" s="18"/>
      <c r="D85" s="18"/>
      <c r="E85" s="26"/>
      <c r="F85" s="9"/>
      <c r="G85" s="40"/>
      <c r="H85" s="10"/>
      <c r="I85" s="10"/>
      <c r="J85" s="18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x14ac:dyDescent="0.35">
      <c r="A86" s="10"/>
      <c r="B86" s="10"/>
      <c r="C86" s="18"/>
      <c r="D86" s="18"/>
      <c r="E86" s="26"/>
      <c r="F86" s="9"/>
      <c r="G86" s="40"/>
      <c r="H86" s="10"/>
      <c r="I86" s="10"/>
      <c r="J86" s="18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x14ac:dyDescent="0.35">
      <c r="A87" s="10"/>
      <c r="B87" s="10"/>
      <c r="C87" s="18"/>
      <c r="D87" s="18"/>
      <c r="E87" s="26"/>
      <c r="F87" s="9"/>
      <c r="G87" s="40"/>
      <c r="H87" s="10"/>
      <c r="I87" s="10"/>
      <c r="J87" s="18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x14ac:dyDescent="0.35">
      <c r="A88" s="10"/>
      <c r="B88" s="10"/>
      <c r="C88" s="18"/>
      <c r="D88" s="18"/>
      <c r="E88" s="26"/>
      <c r="F88" s="9"/>
      <c r="G88" s="40"/>
      <c r="H88" s="10"/>
      <c r="I88" s="10"/>
      <c r="J88" s="18"/>
      <c r="K88" s="18"/>
      <c r="L88" s="10"/>
      <c r="M88" s="10"/>
      <c r="N88" s="10"/>
      <c r="O88" s="18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x14ac:dyDescent="0.35">
      <c r="A89" s="10"/>
      <c r="B89" s="10"/>
      <c r="C89" s="18"/>
      <c r="D89" s="18"/>
      <c r="E89" s="26"/>
      <c r="F89" s="9"/>
      <c r="G89" s="40"/>
      <c r="H89" s="10"/>
      <c r="I89" s="10"/>
      <c r="J89" s="18"/>
      <c r="K89" s="18"/>
      <c r="L89" s="10"/>
      <c r="M89" s="10"/>
      <c r="N89" s="10"/>
      <c r="O89" s="18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x14ac:dyDescent="0.35">
      <c r="A90" s="10"/>
      <c r="B90" s="10"/>
      <c r="C90" s="18"/>
      <c r="D90" s="18"/>
      <c r="E90" s="26"/>
      <c r="F90" s="9"/>
      <c r="G90" s="40"/>
      <c r="H90" s="10"/>
      <c r="I90" s="10"/>
      <c r="J90" s="18"/>
      <c r="K90" s="18"/>
      <c r="L90" s="10"/>
      <c r="M90" s="10"/>
      <c r="N90" s="10"/>
      <c r="O90" s="18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x14ac:dyDescent="0.35">
      <c r="A91" s="10"/>
      <c r="B91" s="10"/>
      <c r="C91" s="18"/>
      <c r="D91" s="18"/>
      <c r="E91" s="26"/>
      <c r="F91" s="9"/>
      <c r="G91" s="40"/>
      <c r="H91" s="10"/>
      <c r="I91" s="10"/>
      <c r="J91" s="18"/>
      <c r="K91" s="18"/>
      <c r="L91" s="10"/>
      <c r="M91" s="10"/>
      <c r="N91" s="10"/>
      <c r="O91" s="18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x14ac:dyDescent="0.35">
      <c r="A92" s="10"/>
      <c r="B92" s="10"/>
      <c r="C92" s="18"/>
      <c r="D92" s="18"/>
      <c r="E92" s="26"/>
      <c r="F92" s="9"/>
      <c r="G92" s="40"/>
      <c r="H92" s="10"/>
      <c r="I92" s="10"/>
      <c r="J92" s="18"/>
      <c r="K92" s="18"/>
      <c r="L92" s="10"/>
      <c r="M92" s="10"/>
      <c r="N92" s="10"/>
      <c r="O92" s="18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x14ac:dyDescent="0.35">
      <c r="A93" s="10"/>
      <c r="B93" s="10"/>
      <c r="C93" s="18"/>
      <c r="D93" s="18"/>
      <c r="E93" s="26"/>
      <c r="F93" s="9"/>
      <c r="G93" s="40"/>
      <c r="H93" s="10"/>
      <c r="I93" s="10"/>
      <c r="J93" s="18"/>
      <c r="K93" s="18"/>
      <c r="L93" s="10"/>
      <c r="M93" s="10"/>
      <c r="N93" s="10"/>
      <c r="O93" s="18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x14ac:dyDescent="0.35">
      <c r="A94" s="10"/>
      <c r="B94" s="10"/>
      <c r="C94" s="18"/>
      <c r="D94" s="18"/>
      <c r="E94" s="26"/>
      <c r="F94" s="9"/>
      <c r="G94" s="40"/>
      <c r="H94" s="10"/>
      <c r="I94" s="10"/>
      <c r="J94" s="18"/>
      <c r="K94" s="18"/>
      <c r="L94" s="10"/>
      <c r="M94" s="10"/>
      <c r="N94" s="10"/>
      <c r="O94" s="18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x14ac:dyDescent="0.35">
      <c r="A95" s="10"/>
      <c r="B95" s="10"/>
      <c r="C95" s="18"/>
      <c r="D95" s="18"/>
      <c r="E95" s="26"/>
      <c r="F95" s="9"/>
      <c r="G95" s="40"/>
      <c r="H95" s="10"/>
      <c r="I95" s="10"/>
      <c r="J95" s="18"/>
      <c r="K95" s="18"/>
      <c r="L95" s="10"/>
      <c r="M95" s="10"/>
      <c r="N95" s="10"/>
      <c r="O95" s="18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x14ac:dyDescent="0.35">
      <c r="A96" s="10"/>
      <c r="B96" s="10"/>
      <c r="C96" s="18"/>
      <c r="D96" s="18"/>
      <c r="E96" s="26"/>
      <c r="F96" s="9"/>
      <c r="G96" s="40"/>
      <c r="H96" s="10"/>
      <c r="I96" s="10"/>
      <c r="J96" s="18"/>
      <c r="K96" s="18"/>
      <c r="L96" s="10"/>
      <c r="M96" s="10"/>
      <c r="N96" s="10"/>
      <c r="O96" s="18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x14ac:dyDescent="0.35">
      <c r="A97" s="10"/>
      <c r="B97" s="10"/>
      <c r="C97" s="18"/>
      <c r="D97" s="18"/>
      <c r="E97" s="26"/>
      <c r="F97" s="9"/>
      <c r="G97" s="40"/>
      <c r="H97" s="10"/>
      <c r="I97" s="10"/>
      <c r="J97" s="18"/>
      <c r="K97" s="18"/>
      <c r="L97" s="10"/>
      <c r="M97" s="10"/>
      <c r="N97" s="10"/>
      <c r="O97" s="18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x14ac:dyDescent="0.35">
      <c r="A98" s="10"/>
      <c r="B98" s="10"/>
      <c r="C98" s="18"/>
      <c r="D98" s="18"/>
      <c r="E98" s="26"/>
      <c r="F98" s="9"/>
      <c r="G98" s="40"/>
      <c r="H98" s="10"/>
      <c r="I98" s="10"/>
      <c r="J98" s="18"/>
      <c r="K98" s="18"/>
      <c r="L98" s="10"/>
      <c r="M98" s="10"/>
      <c r="N98" s="10"/>
      <c r="O98" s="18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x14ac:dyDescent="0.35">
      <c r="A99" s="10"/>
      <c r="B99" s="10"/>
      <c r="C99" s="18"/>
      <c r="D99" s="18"/>
      <c r="E99" s="26"/>
      <c r="F99" s="9"/>
      <c r="G99" s="40"/>
      <c r="H99" s="10"/>
      <c r="I99" s="10"/>
      <c r="J99" s="18"/>
      <c r="K99" s="18"/>
      <c r="L99" s="10"/>
      <c r="M99" s="10"/>
      <c r="N99" s="10"/>
      <c r="O99" s="18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x14ac:dyDescent="0.35">
      <c r="A100" s="10"/>
      <c r="B100" s="10"/>
      <c r="C100" s="18"/>
      <c r="D100" s="18"/>
      <c r="E100" s="26"/>
      <c r="F100" s="9"/>
      <c r="G100" s="40"/>
      <c r="H100" s="10"/>
      <c r="I100" s="10"/>
      <c r="J100" s="18"/>
      <c r="K100" s="18"/>
      <c r="L100" s="10"/>
      <c r="M100" s="10"/>
      <c r="N100" s="10"/>
      <c r="O100" s="18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x14ac:dyDescent="0.35">
      <c r="A101" s="10"/>
      <c r="B101" s="10"/>
      <c r="C101" s="18"/>
      <c r="D101" s="18"/>
      <c r="E101" s="26"/>
      <c r="F101" s="9"/>
      <c r="G101" s="40"/>
      <c r="H101" s="10"/>
      <c r="I101" s="10"/>
      <c r="J101" s="18"/>
      <c r="K101" s="18"/>
      <c r="L101" s="10"/>
      <c r="M101" s="10"/>
      <c r="N101" s="10"/>
      <c r="O101" s="18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x14ac:dyDescent="0.35">
      <c r="A102" s="10"/>
      <c r="B102" s="10"/>
      <c r="C102" s="18"/>
      <c r="D102" s="18"/>
      <c r="E102" s="26"/>
      <c r="F102" s="9"/>
      <c r="G102" s="30"/>
      <c r="H102" s="10"/>
      <c r="I102" s="10"/>
      <c r="J102" s="18"/>
      <c r="K102" s="18"/>
      <c r="L102" s="10"/>
      <c r="M102" s="10"/>
      <c r="N102" s="10"/>
      <c r="O102" s="18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x14ac:dyDescent="0.35">
      <c r="A103" s="10"/>
      <c r="B103" s="10"/>
      <c r="C103" s="10"/>
      <c r="D103" s="10"/>
      <c r="E103" s="30"/>
      <c r="F103" s="9"/>
      <c r="G103" s="30"/>
      <c r="H103" s="10"/>
      <c r="I103" s="10"/>
      <c r="J103" s="18"/>
      <c r="K103" s="18"/>
      <c r="L103" s="10"/>
      <c r="M103" s="10"/>
      <c r="N103" s="10"/>
      <c r="O103" s="18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x14ac:dyDescent="0.35">
      <c r="D104" s="10"/>
      <c r="E104" s="30"/>
      <c r="F104" s="9"/>
      <c r="G104" s="30"/>
      <c r="H104" s="10"/>
      <c r="I104" s="10"/>
      <c r="J104" s="18"/>
      <c r="K104" s="18"/>
      <c r="L104" s="10"/>
      <c r="M104" s="10"/>
      <c r="N104" s="10"/>
      <c r="O104" s="18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x14ac:dyDescent="0.35">
      <c r="D105" s="10"/>
      <c r="E105" s="30"/>
      <c r="F105" s="9"/>
      <c r="G105" s="30"/>
      <c r="H105" s="10"/>
      <c r="I105" s="10"/>
      <c r="J105" s="10"/>
      <c r="K105" s="10"/>
      <c r="L105" s="10"/>
      <c r="M105" s="10"/>
      <c r="N105" s="10"/>
      <c r="O105" s="18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x14ac:dyDescent="0.35">
      <c r="D106" s="10"/>
      <c r="E106" s="30"/>
      <c r="G106" s="40"/>
      <c r="H106" s="10"/>
      <c r="I106" s="10"/>
      <c r="J106" s="10"/>
      <c r="K106" s="10"/>
      <c r="L106" s="10"/>
      <c r="M106" s="10"/>
      <c r="N106" s="10"/>
      <c r="O106" s="18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x14ac:dyDescent="0.35"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8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x14ac:dyDescent="0.35"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8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x14ac:dyDescent="0.35"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8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x14ac:dyDescent="0.35"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8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x14ac:dyDescent="0.35"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8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x14ac:dyDescent="0.35"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8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4:27" x14ac:dyDescent="0.35"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8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4:27" x14ac:dyDescent="0.35"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8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4:27" x14ac:dyDescent="0.35"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8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4:27" x14ac:dyDescent="0.35"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8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4:27" x14ac:dyDescent="0.35"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4:27" x14ac:dyDescent="0.35"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4:27" x14ac:dyDescent="0.35"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4:27" x14ac:dyDescent="0.35"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4:27" x14ac:dyDescent="0.35"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4:27" x14ac:dyDescent="0.35"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4:27" x14ac:dyDescent="0.35"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4:27" x14ac:dyDescent="0.35"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4:27" x14ac:dyDescent="0.35"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4:27" x14ac:dyDescent="0.35"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4:27" x14ac:dyDescent="0.35"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4:27" x14ac:dyDescent="0.35"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4:27" x14ac:dyDescent="0.35"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4:27" x14ac:dyDescent="0.35"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4:27" x14ac:dyDescent="0.35"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4:27" x14ac:dyDescent="0.35"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4:27" x14ac:dyDescent="0.35"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4:27" x14ac:dyDescent="0.35"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</sheetData>
  <sortState xmlns:xlrd2="http://schemas.microsoft.com/office/spreadsheetml/2017/richdata2" ref="G77:G106">
    <sortCondition ref="G77:G106"/>
  </sortState>
  <mergeCells count="13">
    <mergeCell ref="B44:B45"/>
    <mergeCell ref="J38:J39"/>
    <mergeCell ref="J40:K40"/>
    <mergeCell ref="A35:G35"/>
    <mergeCell ref="B36:B38"/>
    <mergeCell ref="E36:G38"/>
    <mergeCell ref="A32:G33"/>
    <mergeCell ref="L32:Y33"/>
    <mergeCell ref="A1:A2"/>
    <mergeCell ref="B1:B2"/>
    <mergeCell ref="I1:I2"/>
    <mergeCell ref="K1:K2"/>
    <mergeCell ref="L1:Y1"/>
  </mergeCells>
  <conditionalFormatting sqref="G34 G3:G31">
    <cfRule type="cellIs" dxfId="93" priority="15" operator="between">
      <formula>"B"</formula>
      <formula>"B"</formula>
    </cfRule>
    <cfRule type="cellIs" dxfId="92" priority="16" operator="between">
      <formula>"A"</formula>
      <formula>"A"</formula>
    </cfRule>
    <cfRule type="cellIs" dxfId="91" priority="19" operator="notBetween">
      <formula>"A"</formula>
      <formula>"A"</formula>
    </cfRule>
  </conditionalFormatting>
  <conditionalFormatting sqref="L3:Y31">
    <cfRule type="cellIs" dxfId="90" priority="17" operator="between">
      <formula>"B"</formula>
      <formula>"B"</formula>
    </cfRule>
    <cfRule type="cellIs" dxfId="89" priority="18" operator="between">
      <formula>"A"</formula>
      <formula>"A"</formula>
    </cfRule>
  </conditionalFormatting>
  <conditionalFormatting sqref="L36:Y36">
    <cfRule type="cellIs" dxfId="88" priority="13" operator="notBetween">
      <formula>"A"</formula>
      <formula>"A"</formula>
    </cfRule>
    <cfRule type="cellIs" dxfId="87" priority="14" operator="between">
      <formula>"A"</formula>
      <formula>"A"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CEB2-408C-4079-BB40-24869C62862D}">
  <dimension ref="A1:AU134"/>
  <sheetViews>
    <sheetView topLeftCell="A22" zoomScale="85" zoomScaleNormal="85" workbookViewId="0">
      <selection activeCell="F3" sqref="F3"/>
    </sheetView>
  </sheetViews>
  <sheetFormatPr defaultRowHeight="14.5" x14ac:dyDescent="0.35"/>
  <cols>
    <col min="1" max="1" width="34.7265625" bestFit="1" customWidth="1"/>
    <col min="4" max="4" width="16.7265625" bestFit="1" customWidth="1"/>
    <col min="5" max="6" width="16.7265625" customWidth="1"/>
    <col min="7" max="7" width="17.26953125" customWidth="1"/>
    <col min="8" max="8" width="9.26953125" bestFit="1" customWidth="1"/>
    <col min="9" max="9" width="9" bestFit="1" customWidth="1"/>
    <col min="10" max="10" width="12" bestFit="1" customWidth="1"/>
    <col min="11" max="11" width="8" customWidth="1"/>
  </cols>
  <sheetData>
    <row r="1" spans="1:47" ht="14.5" customHeight="1" x14ac:dyDescent="0.35">
      <c r="A1" s="50" t="s">
        <v>3</v>
      </c>
      <c r="B1" s="50" t="s">
        <v>0</v>
      </c>
      <c r="C1" s="28" t="s">
        <v>41</v>
      </c>
      <c r="D1" s="28" t="s">
        <v>43</v>
      </c>
      <c r="E1" s="28" t="s">
        <v>42</v>
      </c>
      <c r="F1" s="28" t="s">
        <v>44</v>
      </c>
      <c r="G1" s="11" t="s">
        <v>1</v>
      </c>
      <c r="H1" s="1"/>
      <c r="I1" s="51" t="s">
        <v>6</v>
      </c>
      <c r="J1" s="69" t="s">
        <v>48</v>
      </c>
      <c r="K1" s="67">
        <f>M31</f>
        <v>3</v>
      </c>
      <c r="L1" s="8"/>
      <c r="M1" s="67" t="s">
        <v>6</v>
      </c>
      <c r="N1" s="70" t="s">
        <v>48</v>
      </c>
      <c r="O1" s="67">
        <f>M31</f>
        <v>3</v>
      </c>
      <c r="Q1" s="67" t="s">
        <v>6</v>
      </c>
      <c r="R1" s="70" t="s">
        <v>48</v>
      </c>
      <c r="S1" s="67">
        <f>M31</f>
        <v>3</v>
      </c>
      <c r="T1" s="8"/>
      <c r="U1" s="67" t="s">
        <v>6</v>
      </c>
      <c r="V1" s="70" t="s">
        <v>48</v>
      </c>
      <c r="W1" s="67">
        <f>M31</f>
        <v>3</v>
      </c>
      <c r="Y1" s="51" t="s">
        <v>6</v>
      </c>
      <c r="Z1" s="69" t="s">
        <v>48</v>
      </c>
      <c r="AA1" s="67">
        <f>M31</f>
        <v>3</v>
      </c>
      <c r="AB1" s="8"/>
      <c r="AC1" s="67" t="s">
        <v>6</v>
      </c>
      <c r="AD1" s="70" t="s">
        <v>48</v>
      </c>
      <c r="AE1" s="67">
        <f>M31</f>
        <v>3</v>
      </c>
      <c r="AG1" s="67" t="s">
        <v>6</v>
      </c>
      <c r="AH1" s="70" t="s">
        <v>48</v>
      </c>
      <c r="AI1" s="67">
        <f>M31</f>
        <v>3</v>
      </c>
      <c r="AJ1" s="8"/>
      <c r="AK1" s="67" t="s">
        <v>6</v>
      </c>
      <c r="AL1" s="70" t="s">
        <v>48</v>
      </c>
      <c r="AM1" s="67">
        <f>M31</f>
        <v>3</v>
      </c>
      <c r="AO1" s="67" t="s">
        <v>6</v>
      </c>
      <c r="AP1" s="70" t="s">
        <v>48</v>
      </c>
      <c r="AQ1" s="67">
        <f>M31</f>
        <v>3</v>
      </c>
      <c r="AR1" s="8"/>
      <c r="AS1" s="67" t="s">
        <v>6</v>
      </c>
      <c r="AT1" s="70" t="s">
        <v>48</v>
      </c>
      <c r="AU1" s="67">
        <f>M31</f>
        <v>3</v>
      </c>
    </row>
    <row r="2" spans="1:47" ht="56.5" x14ac:dyDescent="0.35">
      <c r="A2" s="50"/>
      <c r="B2" s="50"/>
      <c r="C2" s="28" t="s">
        <v>7</v>
      </c>
      <c r="D2" s="28" t="s">
        <v>8</v>
      </c>
      <c r="E2" s="28" t="s">
        <v>7</v>
      </c>
      <c r="F2" s="28" t="s">
        <v>8</v>
      </c>
      <c r="G2" s="13" t="s">
        <v>10</v>
      </c>
      <c r="H2" s="15"/>
      <c r="I2" s="51"/>
      <c r="J2" s="69"/>
      <c r="K2" s="68"/>
      <c r="L2" s="12"/>
      <c r="M2" s="68"/>
      <c r="N2" s="71"/>
      <c r="O2" s="68"/>
      <c r="Q2" s="68"/>
      <c r="R2" s="71"/>
      <c r="S2" s="68"/>
      <c r="T2" s="12"/>
      <c r="U2" s="68"/>
      <c r="V2" s="71"/>
      <c r="W2" s="68"/>
      <c r="Y2" s="51"/>
      <c r="Z2" s="69"/>
      <c r="AA2" s="68"/>
      <c r="AB2" s="12"/>
      <c r="AC2" s="68"/>
      <c r="AD2" s="71"/>
      <c r="AE2" s="68"/>
      <c r="AG2" s="68"/>
      <c r="AH2" s="71"/>
      <c r="AI2" s="68"/>
      <c r="AJ2" s="12"/>
      <c r="AK2" s="68"/>
      <c r="AL2" s="71"/>
      <c r="AM2" s="68"/>
      <c r="AO2" s="68"/>
      <c r="AP2" s="71"/>
      <c r="AQ2" s="68"/>
      <c r="AR2" s="12"/>
      <c r="AS2" s="68"/>
      <c r="AT2" s="71"/>
      <c r="AU2" s="68"/>
    </row>
    <row r="3" spans="1:47" x14ac:dyDescent="0.35">
      <c r="A3" s="5" t="s">
        <v>21</v>
      </c>
      <c r="B3" s="11">
        <v>11</v>
      </c>
      <c r="C3" s="11">
        <v>25.7</v>
      </c>
      <c r="D3" s="11">
        <v>500</v>
      </c>
      <c r="E3" s="24">
        <f>(C3-$C$28)/$C$29</f>
        <v>0.95050934912851071</v>
      </c>
      <c r="F3" s="24">
        <f>(D3-$D$28)/$D$29</f>
        <v>-6.0563633212957664E-2</v>
      </c>
      <c r="G3" s="6" t="s">
        <v>4</v>
      </c>
      <c r="I3" s="25">
        <f>(($E$32-E3)^2+($F$32-F3)^2)</f>
        <v>7.934716992800249</v>
      </c>
      <c r="J3" s="2">
        <f t="shared" ref="J3:J22" si="0">SQRT(I3)</f>
        <v>2.8168629701851402</v>
      </c>
      <c r="K3" s="34" t="str">
        <f t="shared" ref="K3:K22" si="1">IF($J3&lt;=SMALL($J$3:$J$22,K$1),$G3,"")</f>
        <v>A</v>
      </c>
      <c r="L3" s="9"/>
      <c r="M3" s="25">
        <f>(($E$33-E3)^2+($F$33-F3)^2)</f>
        <v>5.7320816019751195</v>
      </c>
      <c r="N3" s="2">
        <f t="shared" ref="N3:N22" si="2">SQRT(M3)</f>
        <v>2.3941766020858024</v>
      </c>
      <c r="O3" s="34" t="str">
        <f>IF($N3&lt;=SMALL($N$3:$N$22,O$1),$G3,"")</f>
        <v/>
      </c>
      <c r="Q3" s="25">
        <f>(($E$34-E3)^2+($F$34-F3)^2)</f>
        <v>4.4269718455584881</v>
      </c>
      <c r="R3" s="2">
        <f t="shared" ref="R3:R22" si="3">SQRT(Q3)</f>
        <v>2.1040370352155136</v>
      </c>
      <c r="S3" s="34" t="str">
        <f>IF($R3&lt;=SMALL($R$3:$R$22,S$1),$G3,"")</f>
        <v>A</v>
      </c>
      <c r="T3" s="9"/>
      <c r="U3" s="25">
        <f>(($E$35-E3)^2+($F$35-F3)^2)</f>
        <v>3.2578685070456621</v>
      </c>
      <c r="V3" s="2">
        <f t="shared" ref="V3:V22" si="4">SQRT(U3)</f>
        <v>1.8049566496305838</v>
      </c>
      <c r="W3" s="34" t="str">
        <f>IF($V3&lt;=SMALL($V$3:$V$22,W$1),$G3,"")</f>
        <v>A</v>
      </c>
      <c r="Y3" s="25">
        <f>(($E$36-E3)^2+($F$36-F3)^2)</f>
        <v>2.3728713085925102</v>
      </c>
      <c r="Z3" s="2">
        <f t="shared" ref="Z3:Z22" si="5">SQRT(Y3)</f>
        <v>1.5404127072289784</v>
      </c>
      <c r="AA3" s="34" t="str">
        <f>IF($Z3&lt;=SMALL($Z$3:$Z$22,AA$1),$G3,"")</f>
        <v>A</v>
      </c>
      <c r="AB3" s="9"/>
      <c r="AC3" s="25">
        <f>(($E$37-E3)^2+($F$37-F3)^2)</f>
        <v>1.6544559545527608</v>
      </c>
      <c r="AD3" s="2">
        <f t="shared" ref="AD3:AD22" si="6">SQRT(AC3)</f>
        <v>1.2862565663788701</v>
      </c>
      <c r="AE3" s="34" t="str">
        <f>IF($AD3&lt;=SMALL($AD$3:$AD$22,AE$1),$G3,"")</f>
        <v>A</v>
      </c>
      <c r="AG3" s="25">
        <f>(($E$38-E3)^2+($F$38-F3)^2)</f>
        <v>1.0882902137500399</v>
      </c>
      <c r="AH3" s="2">
        <f t="shared" ref="AH3:AH22" si="7">SQRT(AG3)</f>
        <v>1.0432114904227425</v>
      </c>
      <c r="AI3" s="34" t="str">
        <f>IF($AH3&lt;=SMALL($AH$3:$AH$22,AI$1),$G3,"")</f>
        <v>A</v>
      </c>
      <c r="AJ3" s="9"/>
      <c r="AK3" s="25">
        <f>(($E$39-E3)^2+($F$39-F3)^2)</f>
        <v>0.6144175857631814</v>
      </c>
      <c r="AL3" s="2">
        <f t="shared" ref="AL3:AL22" si="8">SQRT(AK3)</f>
        <v>0.78384793535684039</v>
      </c>
      <c r="AM3" s="34" t="str">
        <f>IF($AL3&lt;=SMALL($AL$3:$AL$22,AM$1),$G3,"")</f>
        <v>A</v>
      </c>
      <c r="AO3" s="25">
        <f>(($E$40-E3)^2+($F$40-F3)^2)</f>
        <v>0.29589988776823262</v>
      </c>
      <c r="AP3" s="2">
        <f t="shared" ref="AP3:AP22" si="9">SQRT(AO3)</f>
        <v>0.5439668075978833</v>
      </c>
      <c r="AQ3" s="34" t="str">
        <f>IF($AP3&lt;=SMALL($AP$3:$AP$22,AQ$1),$G3,"")</f>
        <v>A</v>
      </c>
      <c r="AR3" s="9"/>
      <c r="AS3" s="25">
        <f>(($E$41-E3)^2+($F$41-F3)^2)</f>
        <v>9.3084613510557385E-2</v>
      </c>
      <c r="AT3" s="2">
        <f t="shared" ref="AT3:AT22" si="10">SQRT(AS3)</f>
        <v>0.3050977114148144</v>
      </c>
      <c r="AU3" s="34" t="str">
        <f>IF($AT3&lt;=SMALL($AT$3:$AT$22,AU$1),$G3,"")</f>
        <v>A</v>
      </c>
    </row>
    <row r="4" spans="1:47" x14ac:dyDescent="0.35">
      <c r="A4" s="5" t="s">
        <v>22</v>
      </c>
      <c r="B4" s="11">
        <v>12</v>
      </c>
      <c r="C4" s="11">
        <v>25.1</v>
      </c>
      <c r="D4" s="11">
        <v>450</v>
      </c>
      <c r="E4" s="24">
        <f t="shared" ref="E4:E22" si="11">(C4-$C$28)/$C$29</f>
        <v>0.85777672970133922</v>
      </c>
      <c r="F4" s="24">
        <f t="shared" ref="F4:F22" si="12">(D4-$D$28)/$D$29</f>
        <v>-0.30281816606478829</v>
      </c>
      <c r="G4" s="6" t="s">
        <v>4</v>
      </c>
      <c r="I4" s="25">
        <f t="shared" ref="I4:I22" si="13">(($E$32-E4)^2+($F$32-F4)^2)</f>
        <v>9.4423282638190713</v>
      </c>
      <c r="J4" s="2">
        <f t="shared" si="0"/>
        <v>3.0728371684518319</v>
      </c>
      <c r="K4" s="34" t="str">
        <f t="shared" si="1"/>
        <v/>
      </c>
      <c r="L4" s="9"/>
      <c r="M4" s="25">
        <f t="shared" ref="M4:M22" si="14">(($E$33-E4)^2+($F$33-F4)^2)</f>
        <v>7.0391914147964521</v>
      </c>
      <c r="N4" s="2">
        <f t="shared" si="2"/>
        <v>2.6531474544013665</v>
      </c>
      <c r="O4" s="34" t="str">
        <f t="shared" ref="O4:O22" si="15">IF($N4&lt;=SMALL($N$3:$N$22,O$1),$G4,"")</f>
        <v/>
      </c>
      <c r="Q4" s="25">
        <f t="shared" ref="Q4:Q22" si="16">(($E$34-E4)^2+($F$34-F4)^2)</f>
        <v>5.5851762324172789</v>
      </c>
      <c r="R4" s="2">
        <f t="shared" si="3"/>
        <v>2.3632977451893953</v>
      </c>
      <c r="S4" s="34" t="str">
        <f t="shared" ref="S4:S22" si="17">IF($R4&lt;=SMALL($R$3:$R$22,S$1),$G4,"")</f>
        <v/>
      </c>
      <c r="T4" s="9"/>
      <c r="U4" s="25">
        <f t="shared" ref="U4:U22" si="18">(($E$35-E4)^2+($F$35-F4)^2)</f>
        <v>4.2614345754713616</v>
      </c>
      <c r="V4" s="2">
        <f t="shared" si="4"/>
        <v>2.064324241845588</v>
      </c>
      <c r="W4" s="34" t="str">
        <f t="shared" ref="W4:W22" si="19">IF($V4&lt;=SMALL($V$3:$V$22,W$1),$G4,"")</f>
        <v/>
      </c>
      <c r="Y4" s="25">
        <f t="shared" ref="Y4:Y22" si="20">(($E$36-E4)^2+($F$36-F4)^2)</f>
        <v>3.2389977359967679</v>
      </c>
      <c r="Z4" s="2">
        <f t="shared" si="5"/>
        <v>1.7997215717984734</v>
      </c>
      <c r="AA4" s="34" t="str">
        <f t="shared" ref="AA4:AA22" si="21">IF($Z4&lt;=SMALL($Z$3:$Z$22,AA$1),$G4,"")</f>
        <v/>
      </c>
      <c r="AB4" s="9"/>
      <c r="AC4" s="25">
        <f t="shared" ref="AC4:AC22" si="22">(($E$37-E4)^2+($F$37-F4)^2)</f>
        <v>2.3888756334061272</v>
      </c>
      <c r="AD4" s="2">
        <f t="shared" si="6"/>
        <v>1.5455987944502698</v>
      </c>
      <c r="AE4" s="34" t="str">
        <f t="shared" ref="AE4:AE22" si="23">IF($AD4&lt;=SMALL($AD$3:$AD$22,AE$1),$G4,"")</f>
        <v>A</v>
      </c>
      <c r="AG4" s="25">
        <f t="shared" ref="AG4:AG22" si="24">(($E$38-E4)^2+($F$38-F4)^2)</f>
        <v>1.6967360365230646</v>
      </c>
      <c r="AH4" s="2">
        <f t="shared" si="7"/>
        <v>1.3025882068109877</v>
      </c>
      <c r="AI4" s="34" t="str">
        <f t="shared" ref="AI4:AI22" si="25">IF($AH4&lt;=SMALL($AH$3:$AH$22,AI$1),$G4,"")</f>
        <v>A</v>
      </c>
      <c r="AJ4" s="9"/>
      <c r="AK4" s="25">
        <f t="shared" ref="AK4:AK22" si="26">(($E$39-E4)^2+($F$39-F4)^2)</f>
        <v>1.0882902137500396</v>
      </c>
      <c r="AL4" s="2">
        <f t="shared" si="8"/>
        <v>1.0432114904227425</v>
      </c>
      <c r="AM4" s="34" t="str">
        <f t="shared" ref="AM4:AM22" si="27">IF($AL4&lt;=SMALL($AL$3:$AL$22,AM$1),$G4,"")</f>
        <v>A</v>
      </c>
      <c r="AO4" s="25">
        <f t="shared" ref="AO4:AO22" si="28">(($E$40-E4)^2+($F$40-F4)^2)</f>
        <v>0.6437986596747487</v>
      </c>
      <c r="AP4" s="2">
        <f t="shared" si="9"/>
        <v>0.80237064980889516</v>
      </c>
      <c r="AQ4" s="34" t="str">
        <f t="shared" ref="AQ4:AQ22" si="29">IF($AP4&lt;=SMALL($AP$3:$AP$22,AQ$1),$G4,"")</f>
        <v>A</v>
      </c>
      <c r="AR4" s="9"/>
      <c r="AS4" s="25">
        <f t="shared" ref="AS4:AS22" si="30">(($E$41-E4)^2+($F$41-F4)^2)</f>
        <v>0.31214308310145666</v>
      </c>
      <c r="AT4" s="2">
        <f t="shared" si="10"/>
        <v>0.5586976669912419</v>
      </c>
      <c r="AU4" s="34" t="str">
        <f t="shared" ref="AU4:AU22" si="31">IF($AT4&lt;=SMALL($AT$3:$AT$22,AU$1),$G4,"")</f>
        <v>A</v>
      </c>
    </row>
    <row r="5" spans="1:47" x14ac:dyDescent="0.35">
      <c r="A5" s="5" t="s">
        <v>23</v>
      </c>
      <c r="B5" s="11">
        <v>13</v>
      </c>
      <c r="C5" s="11">
        <v>24.3</v>
      </c>
      <c r="D5" s="11">
        <v>400</v>
      </c>
      <c r="E5" s="24">
        <f t="shared" si="11"/>
        <v>0.73413323713177669</v>
      </c>
      <c r="F5" s="24">
        <f t="shared" si="12"/>
        <v>-0.54507269891661891</v>
      </c>
      <c r="G5" s="6" t="s">
        <v>4</v>
      </c>
      <c r="I5" s="25">
        <f t="shared" si="13"/>
        <v>11.185793829937108</v>
      </c>
      <c r="J5" s="2">
        <f t="shared" si="0"/>
        <v>3.3445169800641033</v>
      </c>
      <c r="K5" s="34" t="str">
        <f t="shared" si="1"/>
        <v/>
      </c>
      <c r="L5" s="9"/>
      <c r="M5" s="25">
        <f t="shared" si="14"/>
        <v>8.5544465424426743</v>
      </c>
      <c r="N5" s="2">
        <f t="shared" si="2"/>
        <v>2.9247985473264095</v>
      </c>
      <c r="O5" s="34" t="str">
        <f t="shared" si="15"/>
        <v/>
      </c>
      <c r="Q5" s="25">
        <f t="shared" si="16"/>
        <v>6.9410156312382849</v>
      </c>
      <c r="R5" s="2">
        <f t="shared" si="3"/>
        <v>2.6345807315848733</v>
      </c>
      <c r="S5" s="34" t="str">
        <f t="shared" si="17"/>
        <v/>
      </c>
      <c r="T5" s="9"/>
      <c r="U5" s="25">
        <f t="shared" si="18"/>
        <v>5.4502143888397523</v>
      </c>
      <c r="V5" s="2">
        <f t="shared" si="4"/>
        <v>2.3345694225787659</v>
      </c>
      <c r="W5" s="34" t="str">
        <f t="shared" si="19"/>
        <v/>
      </c>
      <c r="Y5" s="25">
        <f t="shared" si="20"/>
        <v>4.2836495337947422</v>
      </c>
      <c r="Z5" s="2">
        <f t="shared" si="5"/>
        <v>2.0696979329831544</v>
      </c>
      <c r="AA5" s="34" t="str">
        <f t="shared" si="21"/>
        <v/>
      </c>
      <c r="AB5" s="9"/>
      <c r="AC5" s="25">
        <f t="shared" si="22"/>
        <v>3.2970432722610852</v>
      </c>
      <c r="AD5" s="2">
        <f t="shared" si="6"/>
        <v>1.8157762175612624</v>
      </c>
      <c r="AE5" s="34" t="str">
        <f t="shared" si="23"/>
        <v/>
      </c>
      <c r="AG5" s="25">
        <f t="shared" si="24"/>
        <v>2.4760633730624053</v>
      </c>
      <c r="AH5" s="2">
        <f t="shared" si="7"/>
        <v>1.5735511981065011</v>
      </c>
      <c r="AI5" s="34" t="str">
        <f t="shared" si="25"/>
        <v>A</v>
      </c>
      <c r="AJ5" s="9"/>
      <c r="AK5" s="25">
        <f t="shared" si="26"/>
        <v>1.7273114630326638</v>
      </c>
      <c r="AL5" s="2">
        <f t="shared" si="8"/>
        <v>1.3142722180099007</v>
      </c>
      <c r="AM5" s="34" t="str">
        <f t="shared" si="27"/>
        <v>A</v>
      </c>
      <c r="AO5" s="25">
        <f t="shared" si="28"/>
        <v>1.153979606641756</v>
      </c>
      <c r="AP5" s="2">
        <f t="shared" si="9"/>
        <v>1.0742344281588427</v>
      </c>
      <c r="AQ5" s="34" t="str">
        <f t="shared" si="29"/>
        <v>A</v>
      </c>
      <c r="AR5" s="9"/>
      <c r="AS5" s="25">
        <f t="shared" si="30"/>
        <v>0.68966179943914696</v>
      </c>
      <c r="AT5" s="2">
        <f t="shared" si="10"/>
        <v>0.8304587885254433</v>
      </c>
      <c r="AU5" s="34" t="str">
        <f t="shared" si="31"/>
        <v>A</v>
      </c>
    </row>
    <row r="6" spans="1:47" x14ac:dyDescent="0.35">
      <c r="A6" s="5" t="s">
        <v>24</v>
      </c>
      <c r="B6" s="11">
        <v>14</v>
      </c>
      <c r="C6" s="11">
        <v>24</v>
      </c>
      <c r="D6" s="11">
        <v>350</v>
      </c>
      <c r="E6" s="24">
        <f t="shared" si="11"/>
        <v>0.68776692741819079</v>
      </c>
      <c r="F6" s="24">
        <f t="shared" si="12"/>
        <v>-0.78732723176844965</v>
      </c>
      <c r="G6" s="6" t="s">
        <v>4</v>
      </c>
      <c r="I6" s="25">
        <f t="shared" si="13"/>
        <v>12.808480005382238</v>
      </c>
      <c r="J6" s="2">
        <f t="shared" si="0"/>
        <v>3.5788936845598305</v>
      </c>
      <c r="K6" s="34" t="str">
        <f t="shared" si="1"/>
        <v/>
      </c>
      <c r="L6" s="9"/>
      <c r="M6" s="25">
        <f t="shared" si="14"/>
        <v>10.018194730101802</v>
      </c>
      <c r="N6" s="2">
        <f t="shared" si="2"/>
        <v>3.1651531922012563</v>
      </c>
      <c r="O6" s="34" t="str">
        <f t="shared" si="15"/>
        <v/>
      </c>
      <c r="Q6" s="25">
        <f t="shared" si="16"/>
        <v>8.2716238472288843</v>
      </c>
      <c r="R6" s="2">
        <f t="shared" si="3"/>
        <v>2.876043088555678</v>
      </c>
      <c r="S6" s="34" t="str">
        <f t="shared" si="17"/>
        <v/>
      </c>
      <c r="T6" s="9"/>
      <c r="U6" s="25">
        <f t="shared" si="18"/>
        <v>6.6448161869265459</v>
      </c>
      <c r="V6" s="2">
        <f t="shared" si="4"/>
        <v>2.5777540974512183</v>
      </c>
      <c r="W6" s="34" t="str">
        <f t="shared" si="19"/>
        <v/>
      </c>
      <c r="Y6" s="25">
        <f t="shared" si="20"/>
        <v>5.350844252683558</v>
      </c>
      <c r="Z6" s="2">
        <f t="shared" si="5"/>
        <v>2.3131891951769874</v>
      </c>
      <c r="AA6" s="34" t="str">
        <f t="shared" si="21"/>
        <v/>
      </c>
      <c r="AB6" s="9"/>
      <c r="AC6" s="25">
        <f t="shared" si="22"/>
        <v>4.2396973581871951</v>
      </c>
      <c r="AD6" s="2">
        <f t="shared" si="6"/>
        <v>2.0590525389574679</v>
      </c>
      <c r="AE6" s="34" t="str">
        <f t="shared" si="23"/>
        <v/>
      </c>
      <c r="AG6" s="25">
        <f t="shared" si="24"/>
        <v>3.2970432722610856</v>
      </c>
      <c r="AH6" s="2">
        <f t="shared" si="7"/>
        <v>1.8157762175612626</v>
      </c>
      <c r="AI6" s="34" t="str">
        <f t="shared" si="25"/>
        <v/>
      </c>
      <c r="AJ6" s="9"/>
      <c r="AK6" s="25">
        <f t="shared" si="26"/>
        <v>2.4223175061510012</v>
      </c>
      <c r="AL6" s="2">
        <f t="shared" si="8"/>
        <v>1.5563796150525107</v>
      </c>
      <c r="AM6" s="34" t="str">
        <f t="shared" si="27"/>
        <v/>
      </c>
      <c r="AO6" s="25">
        <f t="shared" si="28"/>
        <v>1.727311463032664</v>
      </c>
      <c r="AP6" s="2">
        <f t="shared" si="9"/>
        <v>1.3142722180099007</v>
      </c>
      <c r="AQ6" s="34" t="str">
        <f t="shared" si="29"/>
        <v/>
      </c>
      <c r="AR6" s="9"/>
      <c r="AS6" s="25">
        <f t="shared" si="30"/>
        <v>1.1398862459849877</v>
      </c>
      <c r="AT6" s="2">
        <f t="shared" si="10"/>
        <v>1.0676545536759481</v>
      </c>
      <c r="AU6" s="34" t="str">
        <f t="shared" si="31"/>
        <v/>
      </c>
    </row>
    <row r="7" spans="1:47" x14ac:dyDescent="0.35">
      <c r="A7" s="5" t="s">
        <v>25</v>
      </c>
      <c r="B7" s="6">
        <v>15</v>
      </c>
      <c r="C7" s="6">
        <v>23.7</v>
      </c>
      <c r="D7" s="6">
        <v>300</v>
      </c>
      <c r="E7" s="39">
        <f t="shared" si="11"/>
        <v>0.64140061770460477</v>
      </c>
      <c r="F7" s="24">
        <f t="shared" si="12"/>
        <v>-1.0295817646202803</v>
      </c>
      <c r="G7" s="6" t="s">
        <v>4</v>
      </c>
      <c r="I7" s="25">
        <f t="shared" si="13"/>
        <v>14.552840367554799</v>
      </c>
      <c r="J7" s="2">
        <f t="shared" si="0"/>
        <v>3.8148185235414278</v>
      </c>
      <c r="K7" s="34" t="str">
        <f t="shared" si="1"/>
        <v/>
      </c>
      <c r="L7" s="9"/>
      <c r="M7" s="25">
        <f t="shared" si="14"/>
        <v>11.603617104488359</v>
      </c>
      <c r="N7" s="2">
        <f t="shared" si="2"/>
        <v>3.4064082410199101</v>
      </c>
      <c r="O7" s="34" t="str">
        <f t="shared" si="15"/>
        <v/>
      </c>
      <c r="Q7" s="25">
        <f t="shared" si="16"/>
        <v>9.7239062499469089</v>
      </c>
      <c r="R7" s="2">
        <f t="shared" si="3"/>
        <v>3.1183178558233777</v>
      </c>
      <c r="S7" s="34" t="str">
        <f t="shared" si="17"/>
        <v/>
      </c>
      <c r="T7" s="9"/>
      <c r="U7" s="25">
        <f t="shared" si="18"/>
        <v>7.9610921717407717</v>
      </c>
      <c r="V7" s="2">
        <f t="shared" si="4"/>
        <v>2.8215407442992513</v>
      </c>
      <c r="W7" s="34" t="str">
        <f t="shared" si="19"/>
        <v/>
      </c>
      <c r="Y7" s="25">
        <f t="shared" si="20"/>
        <v>6.5397131582997998</v>
      </c>
      <c r="Z7" s="2">
        <f t="shared" si="5"/>
        <v>2.5572862879036049</v>
      </c>
      <c r="AA7" s="34" t="str">
        <f t="shared" si="21"/>
        <v/>
      </c>
      <c r="AB7" s="9"/>
      <c r="AC7" s="25">
        <f t="shared" si="22"/>
        <v>5.3040256308407354</v>
      </c>
      <c r="AD7" s="2">
        <f t="shared" si="6"/>
        <v>2.3030470318342906</v>
      </c>
      <c r="AE7" s="34" t="str">
        <f t="shared" si="23"/>
        <v/>
      </c>
      <c r="AG7" s="25">
        <f t="shared" si="24"/>
        <v>4.2396973581871951</v>
      </c>
      <c r="AH7" s="2">
        <f t="shared" si="7"/>
        <v>2.0590525389574679</v>
      </c>
      <c r="AI7" s="34" t="str">
        <f t="shared" si="25"/>
        <v/>
      </c>
      <c r="AJ7" s="9"/>
      <c r="AK7" s="25">
        <f t="shared" si="26"/>
        <v>3.2389977359967688</v>
      </c>
      <c r="AL7" s="2">
        <f t="shared" si="8"/>
        <v>1.7997215717984738</v>
      </c>
      <c r="AM7" s="34" t="str">
        <f t="shared" si="27"/>
        <v/>
      </c>
      <c r="AO7" s="25">
        <f t="shared" si="28"/>
        <v>2.4223175061510021</v>
      </c>
      <c r="AP7" s="2">
        <f t="shared" si="9"/>
        <v>1.5563796150525109</v>
      </c>
      <c r="AQ7" s="34" t="str">
        <f t="shared" si="29"/>
        <v/>
      </c>
      <c r="AR7" s="9"/>
      <c r="AS7" s="25">
        <f t="shared" si="30"/>
        <v>1.7117848792582584</v>
      </c>
      <c r="AT7" s="2">
        <f t="shared" si="10"/>
        <v>1.3083519707090514</v>
      </c>
      <c r="AU7" s="34" t="str">
        <f t="shared" si="31"/>
        <v/>
      </c>
    </row>
    <row r="8" spans="1:47" x14ac:dyDescent="0.35">
      <c r="A8" s="5" t="s">
        <v>26</v>
      </c>
      <c r="B8" s="6">
        <v>16</v>
      </c>
      <c r="C8" s="6">
        <v>22</v>
      </c>
      <c r="D8" s="6">
        <v>250</v>
      </c>
      <c r="E8" s="39">
        <f t="shared" si="11"/>
        <v>0.37865819599428474</v>
      </c>
      <c r="F8" s="24">
        <f t="shared" si="12"/>
        <v>-1.2718362974721109</v>
      </c>
      <c r="G8" s="6" t="s">
        <v>4</v>
      </c>
      <c r="I8" s="25">
        <f t="shared" si="13"/>
        <v>17.241544985978681</v>
      </c>
      <c r="J8" s="2">
        <f t="shared" si="0"/>
        <v>4.1522939426272174</v>
      </c>
      <c r="K8" s="34" t="str">
        <f t="shared" si="1"/>
        <v/>
      </c>
      <c r="L8" s="9"/>
      <c r="M8" s="25">
        <f t="shared" si="14"/>
        <v>13.939420873205972</v>
      </c>
      <c r="N8" s="2">
        <f t="shared" si="2"/>
        <v>3.7335533842716071</v>
      </c>
      <c r="O8" s="34" t="str">
        <f t="shared" si="15"/>
        <v/>
      </c>
      <c r="Q8" s="25">
        <f t="shared" si="16"/>
        <v>11.852997926957274</v>
      </c>
      <c r="R8" s="2">
        <f t="shared" si="3"/>
        <v>3.4428183116390665</v>
      </c>
      <c r="S8" s="34" t="str">
        <f t="shared" si="17"/>
        <v/>
      </c>
      <c r="T8" s="9"/>
      <c r="U8" s="25">
        <f t="shared" si="18"/>
        <v>9.8672285617106539</v>
      </c>
      <c r="V8" s="2">
        <f t="shared" si="4"/>
        <v>3.141214504250013</v>
      </c>
      <c r="W8" s="34" t="str">
        <f t="shared" si="19"/>
        <v/>
      </c>
      <c r="Y8" s="25">
        <f t="shared" si="20"/>
        <v>8.2716238472288843</v>
      </c>
      <c r="Z8" s="2">
        <f t="shared" si="5"/>
        <v>2.876043088555678</v>
      </c>
      <c r="AA8" s="34" t="str">
        <f t="shared" si="21"/>
        <v/>
      </c>
      <c r="AB8" s="9"/>
      <c r="AC8" s="25">
        <f t="shared" si="22"/>
        <v>6.8779538140622378</v>
      </c>
      <c r="AD8" s="2">
        <f t="shared" si="6"/>
        <v>2.6225853301775022</v>
      </c>
      <c r="AE8" s="34" t="str">
        <f t="shared" si="23"/>
        <v/>
      </c>
      <c r="AG8" s="25">
        <f t="shared" si="24"/>
        <v>5.6718862310343461</v>
      </c>
      <c r="AH8" s="2">
        <f t="shared" si="7"/>
        <v>2.3815722183117494</v>
      </c>
      <c r="AI8" s="34" t="str">
        <f t="shared" si="25"/>
        <v/>
      </c>
      <c r="AJ8" s="9"/>
      <c r="AK8" s="25">
        <f t="shared" si="26"/>
        <v>4.5050825054697281</v>
      </c>
      <c r="AL8" s="2">
        <f t="shared" si="8"/>
        <v>2.1225179635210929</v>
      </c>
      <c r="AM8" s="34" t="str">
        <f t="shared" si="27"/>
        <v/>
      </c>
      <c r="AO8" s="25">
        <f t="shared" si="28"/>
        <v>3.5466629652496078</v>
      </c>
      <c r="AP8" s="2">
        <f t="shared" si="9"/>
        <v>1.8832586028609051</v>
      </c>
      <c r="AQ8" s="34" t="str">
        <f t="shared" si="29"/>
        <v/>
      </c>
      <c r="AR8" s="9"/>
      <c r="AS8" s="25">
        <f t="shared" si="30"/>
        <v>2.6862694303158983</v>
      </c>
      <c r="AT8" s="2">
        <f t="shared" si="10"/>
        <v>1.6389842678671136</v>
      </c>
      <c r="AU8" s="34" t="str">
        <f t="shared" si="31"/>
        <v/>
      </c>
    </row>
    <row r="9" spans="1:47" x14ac:dyDescent="0.35">
      <c r="A9" s="5" t="s">
        <v>27</v>
      </c>
      <c r="B9" s="6">
        <v>17</v>
      </c>
      <c r="C9" s="6">
        <v>21.7</v>
      </c>
      <c r="D9" s="6">
        <v>200</v>
      </c>
      <c r="E9" s="39">
        <f t="shared" si="11"/>
        <v>0.33229188628069872</v>
      </c>
      <c r="F9" s="24">
        <f t="shared" si="12"/>
        <v>-1.5140908303239415</v>
      </c>
      <c r="G9" s="6" t="s">
        <v>4</v>
      </c>
      <c r="I9" s="25">
        <f t="shared" si="13"/>
        <v>19.249318845253026</v>
      </c>
      <c r="J9" s="2">
        <f t="shared" si="0"/>
        <v>4.3874045682217435</v>
      </c>
      <c r="K9" s="34" t="str">
        <f t="shared" si="1"/>
        <v/>
      </c>
      <c r="L9" s="9"/>
      <c r="M9" s="25">
        <f t="shared" si="14"/>
        <v>15.788256744694312</v>
      </c>
      <c r="N9" s="2">
        <f t="shared" si="2"/>
        <v>3.9734439400467592</v>
      </c>
      <c r="O9" s="34" t="str">
        <f t="shared" si="15"/>
        <v/>
      </c>
      <c r="Q9" s="25">
        <f t="shared" si="16"/>
        <v>13.568693826777082</v>
      </c>
      <c r="R9" s="2">
        <f t="shared" si="3"/>
        <v>3.6835707983934669</v>
      </c>
      <c r="S9" s="34" t="str">
        <f t="shared" si="17"/>
        <v/>
      </c>
      <c r="T9" s="9"/>
      <c r="U9" s="25">
        <f t="shared" si="18"/>
        <v>11.446918043626663</v>
      </c>
      <c r="V9" s="2">
        <f t="shared" si="4"/>
        <v>3.3833294317323968</v>
      </c>
      <c r="W9" s="34" t="str">
        <f t="shared" si="19"/>
        <v/>
      </c>
      <c r="Y9" s="25">
        <f t="shared" si="20"/>
        <v>9.7239062499469089</v>
      </c>
      <c r="Z9" s="2">
        <f t="shared" si="5"/>
        <v>3.1183178558233777</v>
      </c>
      <c r="AA9" s="34" t="str">
        <f t="shared" si="21"/>
        <v/>
      </c>
      <c r="AB9" s="9"/>
      <c r="AC9" s="25">
        <f t="shared" si="22"/>
        <v>8.2056955838175636</v>
      </c>
      <c r="AD9" s="2">
        <f t="shared" si="6"/>
        <v>2.8645585320983691</v>
      </c>
      <c r="AE9" s="34" t="str">
        <f t="shared" si="23"/>
        <v/>
      </c>
      <c r="AG9" s="25">
        <f t="shared" si="24"/>
        <v>6.8779538140622378</v>
      </c>
      <c r="AH9" s="2">
        <f t="shared" si="7"/>
        <v>2.6225853301775022</v>
      </c>
      <c r="AI9" s="34" t="str">
        <f t="shared" si="25"/>
        <v/>
      </c>
      <c r="AJ9" s="9"/>
      <c r="AK9" s="25">
        <f t="shared" si="26"/>
        <v>5.5851762324172798</v>
      </c>
      <c r="AL9" s="2">
        <f t="shared" si="8"/>
        <v>2.3632977451893953</v>
      </c>
      <c r="AM9" s="34" t="str">
        <f t="shared" si="27"/>
        <v/>
      </c>
      <c r="AO9" s="25">
        <f t="shared" si="28"/>
        <v>4.505082505469729</v>
      </c>
      <c r="AP9" s="2">
        <f t="shared" si="9"/>
        <v>2.1225179635210933</v>
      </c>
      <c r="AQ9" s="34" t="str">
        <f t="shared" si="29"/>
        <v/>
      </c>
      <c r="AR9" s="9"/>
      <c r="AS9" s="25">
        <f t="shared" si="30"/>
        <v>3.5215815606909526</v>
      </c>
      <c r="AT9" s="2">
        <f t="shared" si="10"/>
        <v>1.876587743936039</v>
      </c>
      <c r="AU9" s="34" t="str">
        <f t="shared" si="31"/>
        <v/>
      </c>
    </row>
    <row r="10" spans="1:47" x14ac:dyDescent="0.35">
      <c r="A10" s="5" t="s">
        <v>28</v>
      </c>
      <c r="B10" s="6">
        <v>18</v>
      </c>
      <c r="C10" s="6">
        <v>18</v>
      </c>
      <c r="D10" s="6">
        <v>850</v>
      </c>
      <c r="E10" s="39">
        <f t="shared" si="11"/>
        <v>-0.23955926685352727</v>
      </c>
      <c r="F10" s="24">
        <f t="shared" si="12"/>
        <v>1.6352180967498569</v>
      </c>
      <c r="G10" s="6" t="s">
        <v>5</v>
      </c>
      <c r="I10" s="25">
        <f t="shared" si="13"/>
        <v>7.4315433448056956</v>
      </c>
      <c r="J10" s="2">
        <f t="shared" si="0"/>
        <v>2.7260857185359555</v>
      </c>
      <c r="K10" s="34" t="str">
        <f t="shared" si="1"/>
        <v>B</v>
      </c>
      <c r="L10" s="9"/>
      <c r="M10" s="25">
        <f t="shared" si="14"/>
        <v>4.9837338350407148</v>
      </c>
      <c r="N10" s="2">
        <f t="shared" si="2"/>
        <v>2.2324277894347926</v>
      </c>
      <c r="O10" s="34" t="str">
        <f t="shared" si="15"/>
        <v>B</v>
      </c>
      <c r="Q10" s="25">
        <f t="shared" si="16"/>
        <v>4.0955990400327345</v>
      </c>
      <c r="R10" s="2">
        <f t="shared" si="3"/>
        <v>2.023758641743806</v>
      </c>
      <c r="S10" s="34" t="str">
        <f t="shared" si="17"/>
        <v>B</v>
      </c>
      <c r="T10" s="9"/>
      <c r="U10" s="25">
        <f t="shared" si="18"/>
        <v>3.2698985428898348</v>
      </c>
      <c r="V10" s="2">
        <f t="shared" si="4"/>
        <v>1.80828607882985</v>
      </c>
      <c r="W10" s="34" t="str">
        <f t="shared" si="19"/>
        <v>B</v>
      </c>
      <c r="Y10" s="25">
        <f t="shared" si="20"/>
        <v>2.9490205459227763</v>
      </c>
      <c r="Z10" s="2">
        <f t="shared" si="5"/>
        <v>1.7172712499552236</v>
      </c>
      <c r="AA10" s="34" t="str">
        <f t="shared" si="21"/>
        <v>B</v>
      </c>
      <c r="AB10" s="9"/>
      <c r="AC10" s="25">
        <f t="shared" si="22"/>
        <v>2.8682965134078438</v>
      </c>
      <c r="AD10" s="2">
        <f t="shared" si="6"/>
        <v>1.6936045918123404</v>
      </c>
      <c r="AE10" s="34" t="str">
        <f t="shared" si="23"/>
        <v/>
      </c>
      <c r="AG10" s="25">
        <f t="shared" si="24"/>
        <v>3.0133942141686614</v>
      </c>
      <c r="AH10" s="2">
        <f t="shared" si="7"/>
        <v>1.7359130779415948</v>
      </c>
      <c r="AI10" s="34" t="str">
        <f t="shared" si="25"/>
        <v/>
      </c>
      <c r="AJ10" s="9"/>
      <c r="AK10" s="25">
        <f t="shared" si="26"/>
        <v>3.1404268476872579</v>
      </c>
      <c r="AL10" s="2">
        <f t="shared" si="8"/>
        <v>1.7721249526168459</v>
      </c>
      <c r="AM10" s="34" t="str">
        <f t="shared" si="27"/>
        <v/>
      </c>
      <c r="AO10" s="25">
        <f t="shared" si="28"/>
        <v>3.5331725912558474</v>
      </c>
      <c r="AP10" s="2">
        <f t="shared" si="9"/>
        <v>1.8796735331583108</v>
      </c>
      <c r="AQ10" s="34" t="str">
        <f t="shared" si="29"/>
        <v/>
      </c>
      <c r="AR10" s="9"/>
      <c r="AS10" s="25">
        <f t="shared" si="30"/>
        <v>4.0048346985423482</v>
      </c>
      <c r="AT10" s="2">
        <f t="shared" si="10"/>
        <v>2.001208309632545</v>
      </c>
      <c r="AU10" s="34" t="str">
        <f t="shared" si="31"/>
        <v/>
      </c>
    </row>
    <row r="11" spans="1:47" x14ac:dyDescent="0.35">
      <c r="A11" s="5" t="s">
        <v>29</v>
      </c>
      <c r="B11" s="6">
        <v>19</v>
      </c>
      <c r="C11" s="6">
        <v>17.7</v>
      </c>
      <c r="D11" s="6">
        <v>800</v>
      </c>
      <c r="E11" s="39">
        <f t="shared" si="11"/>
        <v>-0.28592557656711326</v>
      </c>
      <c r="F11" s="24">
        <f t="shared" si="12"/>
        <v>1.3929635638980262</v>
      </c>
      <c r="G11" s="6" t="s">
        <v>5</v>
      </c>
      <c r="I11" s="25">
        <f t="shared" si="13"/>
        <v>8.088151920291331</v>
      </c>
      <c r="J11" s="2">
        <f t="shared" si="0"/>
        <v>2.8439676369978844</v>
      </c>
      <c r="K11" s="34" t="str">
        <f t="shared" si="1"/>
        <v/>
      </c>
      <c r="L11" s="9"/>
      <c r="M11" s="25">
        <f t="shared" si="14"/>
        <v>5.4814044227403462</v>
      </c>
      <c r="N11" s="2">
        <f t="shared" si="2"/>
        <v>2.3412399327579276</v>
      </c>
      <c r="O11" s="34" t="str">
        <f t="shared" si="15"/>
        <v>B</v>
      </c>
      <c r="Q11" s="25">
        <f t="shared" si="16"/>
        <v>4.4601296560638337</v>
      </c>
      <c r="R11" s="2">
        <f t="shared" si="3"/>
        <v>2.1119019049339944</v>
      </c>
      <c r="S11" s="34" t="str">
        <f t="shared" si="17"/>
        <v/>
      </c>
      <c r="T11" s="9"/>
      <c r="U11" s="25">
        <f t="shared" si="18"/>
        <v>3.4984227410171305</v>
      </c>
      <c r="V11" s="2">
        <f t="shared" si="4"/>
        <v>1.8704071056903977</v>
      </c>
      <c r="W11" s="34" t="str">
        <f t="shared" si="19"/>
        <v/>
      </c>
      <c r="Y11" s="25">
        <f t="shared" si="20"/>
        <v>3.0501376648520928</v>
      </c>
      <c r="Z11" s="2">
        <f t="shared" si="5"/>
        <v>1.7464643325450688</v>
      </c>
      <c r="AA11" s="34" t="str">
        <f t="shared" si="21"/>
        <v>B</v>
      </c>
      <c r="AB11" s="9"/>
      <c r="AC11" s="25">
        <f t="shared" si="22"/>
        <v>2.8448729993744561</v>
      </c>
      <c r="AD11" s="2">
        <f t="shared" si="6"/>
        <v>1.6866751315456263</v>
      </c>
      <c r="AE11" s="34" t="str">
        <f t="shared" si="23"/>
        <v>B</v>
      </c>
      <c r="AG11" s="25">
        <f t="shared" si="24"/>
        <v>2.8682965134078429</v>
      </c>
      <c r="AH11" s="2">
        <f t="shared" si="7"/>
        <v>1.6936045918123401</v>
      </c>
      <c r="AI11" s="34" t="str">
        <f t="shared" si="25"/>
        <v/>
      </c>
      <c r="AJ11" s="9"/>
      <c r="AK11" s="25">
        <f t="shared" si="26"/>
        <v>2.869355290846098</v>
      </c>
      <c r="AL11" s="2">
        <f t="shared" si="8"/>
        <v>1.6939171440321683</v>
      </c>
      <c r="AM11" s="34" t="str">
        <f t="shared" si="27"/>
        <v/>
      </c>
      <c r="AO11" s="25">
        <f t="shared" si="28"/>
        <v>3.1404268476872579</v>
      </c>
      <c r="AP11" s="2">
        <f t="shared" si="9"/>
        <v>1.7721249526168459</v>
      </c>
      <c r="AQ11" s="34" t="str">
        <f t="shared" si="29"/>
        <v/>
      </c>
      <c r="AR11" s="9"/>
      <c r="AS11" s="25">
        <f t="shared" si="30"/>
        <v>3.4889815451286914</v>
      </c>
      <c r="AT11" s="2">
        <f t="shared" si="10"/>
        <v>1.8678815661408223</v>
      </c>
      <c r="AU11" s="34" t="str">
        <f t="shared" si="31"/>
        <v/>
      </c>
    </row>
    <row r="12" spans="1:47" x14ac:dyDescent="0.35">
      <c r="A12" s="5" t="s">
        <v>30</v>
      </c>
      <c r="B12" s="11">
        <v>20</v>
      </c>
      <c r="C12" s="6">
        <v>17.5</v>
      </c>
      <c r="D12" s="11">
        <v>750</v>
      </c>
      <c r="E12" s="24">
        <f t="shared" si="11"/>
        <v>-0.31683644970950375</v>
      </c>
      <c r="F12" s="24">
        <f t="shared" si="12"/>
        <v>1.1507090310461956</v>
      </c>
      <c r="G12" s="6" t="s">
        <v>5</v>
      </c>
      <c r="I12" s="25">
        <f t="shared" si="13"/>
        <v>8.7825911301226007</v>
      </c>
      <c r="J12" s="2">
        <f t="shared" si="0"/>
        <v>2.9635436777821584</v>
      </c>
      <c r="K12" s="34" t="str">
        <f t="shared" si="1"/>
        <v/>
      </c>
      <c r="L12" s="9"/>
      <c r="M12" s="25">
        <f t="shared" si="14"/>
        <v>6.030760134922776</v>
      </c>
      <c r="N12" s="2">
        <f t="shared" si="2"/>
        <v>2.4557606021195908</v>
      </c>
      <c r="O12" s="34" t="str">
        <f t="shared" si="15"/>
        <v/>
      </c>
      <c r="Q12" s="25">
        <f t="shared" si="16"/>
        <v>4.8816005480090743</v>
      </c>
      <c r="R12" s="2">
        <f t="shared" si="3"/>
        <v>2.2094344407583302</v>
      </c>
      <c r="S12" s="34" t="str">
        <f t="shared" si="17"/>
        <v/>
      </c>
      <c r="T12" s="9"/>
      <c r="U12" s="25">
        <f t="shared" si="18"/>
        <v>3.790097848568327</v>
      </c>
      <c r="V12" s="2">
        <f t="shared" si="4"/>
        <v>1.9468173639477142</v>
      </c>
      <c r="W12" s="34" t="str">
        <f t="shared" si="19"/>
        <v/>
      </c>
      <c r="Y12" s="25">
        <f t="shared" si="20"/>
        <v>3.2177498804797975</v>
      </c>
      <c r="Z12" s="2">
        <f t="shared" si="5"/>
        <v>1.7938087636311173</v>
      </c>
      <c r="AA12" s="34" t="str">
        <f t="shared" si="21"/>
        <v/>
      </c>
      <c r="AB12" s="9"/>
      <c r="AC12" s="25">
        <f t="shared" si="22"/>
        <v>2.8903332872355176</v>
      </c>
      <c r="AD12" s="2">
        <f t="shared" si="6"/>
        <v>1.700098022831483</v>
      </c>
      <c r="AE12" s="34" t="str">
        <f t="shared" si="23"/>
        <v/>
      </c>
      <c r="AG12" s="25">
        <f t="shared" si="24"/>
        <v>2.7935158376591129</v>
      </c>
      <c r="AH12" s="2">
        <f t="shared" si="7"/>
        <v>1.6713814159727614</v>
      </c>
      <c r="AI12" s="34" t="str">
        <f t="shared" si="25"/>
        <v/>
      </c>
      <c r="AJ12" s="9"/>
      <c r="AK12" s="25">
        <f t="shared" si="26"/>
        <v>2.6714672052523012</v>
      </c>
      <c r="AL12" s="2">
        <f t="shared" si="8"/>
        <v>1.6344623596927221</v>
      </c>
      <c r="AM12" s="34" t="str">
        <f t="shared" si="27"/>
        <v/>
      </c>
      <c r="AO12" s="25">
        <f t="shared" si="28"/>
        <v>2.8222977984836684</v>
      </c>
      <c r="AP12" s="2">
        <f t="shared" si="9"/>
        <v>1.6799695826066816</v>
      </c>
      <c r="AQ12" s="34" t="str">
        <f t="shared" si="29"/>
        <v/>
      </c>
      <c r="AR12" s="9"/>
      <c r="AS12" s="25">
        <f t="shared" si="30"/>
        <v>3.0496560502368855</v>
      </c>
      <c r="AT12" s="2">
        <f t="shared" si="10"/>
        <v>1.7463264443502209</v>
      </c>
      <c r="AU12" s="34" t="str">
        <f t="shared" si="31"/>
        <v/>
      </c>
    </row>
    <row r="13" spans="1:47" x14ac:dyDescent="0.35">
      <c r="A13" s="5" t="s">
        <v>31</v>
      </c>
      <c r="B13" s="11">
        <v>21</v>
      </c>
      <c r="C13" s="6">
        <v>16.3</v>
      </c>
      <c r="D13" s="11">
        <v>700</v>
      </c>
      <c r="E13" s="24">
        <f t="shared" si="11"/>
        <v>-0.50230168856384727</v>
      </c>
      <c r="F13" s="24">
        <f t="shared" si="12"/>
        <v>0.90845449819436497</v>
      </c>
      <c r="G13" s="6" t="s">
        <v>5</v>
      </c>
      <c r="I13" s="25">
        <f t="shared" si="13"/>
        <v>10.465804512851959</v>
      </c>
      <c r="J13" s="2">
        <f t="shared" si="0"/>
        <v>3.2350895679798355</v>
      </c>
      <c r="K13" s="34" t="str">
        <f t="shared" si="1"/>
        <v/>
      </c>
      <c r="L13" s="9"/>
      <c r="M13" s="25">
        <f t="shared" si="14"/>
        <v>7.4303451186316725</v>
      </c>
      <c r="N13" s="2">
        <f t="shared" si="2"/>
        <v>2.7258659392258586</v>
      </c>
      <c r="O13" s="34" t="str">
        <f t="shared" si="15"/>
        <v/>
      </c>
      <c r="Q13" s="25">
        <f t="shared" si="16"/>
        <v>6.1007491971674028</v>
      </c>
      <c r="R13" s="2">
        <f t="shared" si="3"/>
        <v>2.4699694729221662</v>
      </c>
      <c r="S13" s="34" t="str">
        <f t="shared" si="17"/>
        <v/>
      </c>
      <c r="T13" s="9"/>
      <c r="U13" s="25">
        <f t="shared" si="18"/>
        <v>4.817344378234993</v>
      </c>
      <c r="V13" s="2">
        <f t="shared" si="4"/>
        <v>2.1948449553977594</v>
      </c>
      <c r="W13" s="34" t="str">
        <f t="shared" si="19"/>
        <v/>
      </c>
      <c r="Y13" s="25">
        <f t="shared" si="20"/>
        <v>4.0874916454780967</v>
      </c>
      <c r="Z13" s="2">
        <f t="shared" si="5"/>
        <v>2.02175459576035</v>
      </c>
      <c r="AA13" s="34" t="str">
        <f t="shared" si="21"/>
        <v/>
      </c>
      <c r="AB13" s="9"/>
      <c r="AC13" s="25">
        <f t="shared" si="22"/>
        <v>3.6140360725065519</v>
      </c>
      <c r="AD13" s="2">
        <f t="shared" si="6"/>
        <v>1.9010618276391096</v>
      </c>
      <c r="AE13" s="34" t="str">
        <f t="shared" si="23"/>
        <v/>
      </c>
      <c r="AG13" s="25">
        <f t="shared" si="24"/>
        <v>3.3826454281439795</v>
      </c>
      <c r="AH13" s="2">
        <f t="shared" si="7"/>
        <v>1.8391969519722404</v>
      </c>
      <c r="AI13" s="34" t="str">
        <f t="shared" si="25"/>
        <v/>
      </c>
      <c r="AJ13" s="9"/>
      <c r="AK13" s="25">
        <f t="shared" si="26"/>
        <v>3.1088249235393515</v>
      </c>
      <c r="AL13" s="2">
        <f t="shared" si="8"/>
        <v>1.7631860150135468</v>
      </c>
      <c r="AM13" s="34" t="str">
        <f t="shared" si="27"/>
        <v/>
      </c>
      <c r="AO13" s="25">
        <f t="shared" si="28"/>
        <v>3.1250823219845523</v>
      </c>
      <c r="AP13" s="2">
        <f t="shared" si="9"/>
        <v>1.767790236986434</v>
      </c>
      <c r="AQ13" s="34" t="str">
        <f t="shared" si="29"/>
        <v/>
      </c>
      <c r="AR13" s="9"/>
      <c r="AS13" s="25">
        <f t="shared" si="30"/>
        <v>3.2121344864810522</v>
      </c>
      <c r="AT13" s="2">
        <f t="shared" si="10"/>
        <v>1.7922428648152158</v>
      </c>
      <c r="AU13" s="34" t="str">
        <f t="shared" si="31"/>
        <v/>
      </c>
    </row>
    <row r="14" spans="1:47" x14ac:dyDescent="0.35">
      <c r="A14" s="5" t="s">
        <v>32</v>
      </c>
      <c r="B14" s="11">
        <v>22</v>
      </c>
      <c r="C14" s="6">
        <v>15.4</v>
      </c>
      <c r="D14" s="11">
        <v>650</v>
      </c>
      <c r="E14" s="24">
        <f t="shared" si="11"/>
        <v>-0.64140061770460499</v>
      </c>
      <c r="F14" s="24">
        <f t="shared" si="12"/>
        <v>0.66619996534253423</v>
      </c>
      <c r="G14" s="6" t="s">
        <v>5</v>
      </c>
      <c r="I14" s="25">
        <f t="shared" si="13"/>
        <v>12.052125556869036</v>
      </c>
      <c r="J14" s="2">
        <f t="shared" si="0"/>
        <v>3.4716171385780772</v>
      </c>
      <c r="K14" s="34" t="str">
        <f t="shared" si="1"/>
        <v/>
      </c>
      <c r="L14" s="9"/>
      <c r="M14" s="25">
        <f t="shared" si="14"/>
        <v>8.7746012340397748</v>
      </c>
      <c r="N14" s="2">
        <f t="shared" si="2"/>
        <v>2.9621953402906729</v>
      </c>
      <c r="O14" s="34" t="str">
        <f t="shared" si="15"/>
        <v/>
      </c>
      <c r="Q14" s="25">
        <f t="shared" si="16"/>
        <v>7.2803344323189503</v>
      </c>
      <c r="R14" s="2">
        <f t="shared" si="3"/>
        <v>2.6982094863666441</v>
      </c>
      <c r="S14" s="34" t="str">
        <f t="shared" si="17"/>
        <v/>
      </c>
      <c r="T14" s="9"/>
      <c r="U14" s="25">
        <f t="shared" si="18"/>
        <v>5.8236593944241637</v>
      </c>
      <c r="V14" s="2">
        <f t="shared" si="4"/>
        <v>2.4132259310773545</v>
      </c>
      <c r="W14" s="34" t="str">
        <f t="shared" si="19"/>
        <v/>
      </c>
      <c r="Y14" s="25">
        <f t="shared" si="20"/>
        <v>4.9463344588223634</v>
      </c>
      <c r="Z14" s="2">
        <f t="shared" si="5"/>
        <v>2.224035624449924</v>
      </c>
      <c r="AA14" s="34" t="str">
        <f t="shared" si="21"/>
        <v/>
      </c>
      <c r="AB14" s="9"/>
      <c r="AC14" s="25">
        <f t="shared" si="22"/>
        <v>4.3340060217117378</v>
      </c>
      <c r="AD14" s="2">
        <f t="shared" si="6"/>
        <v>2.0818275677182627</v>
      </c>
      <c r="AE14" s="34" t="str">
        <f t="shared" si="23"/>
        <v/>
      </c>
      <c r="AG14" s="25">
        <f t="shared" si="24"/>
        <v>3.9723418519159126</v>
      </c>
      <c r="AH14" s="2">
        <f t="shared" si="7"/>
        <v>1.9930734687702589</v>
      </c>
      <c r="AI14" s="34" t="str">
        <f t="shared" si="25"/>
        <v/>
      </c>
      <c r="AJ14" s="9"/>
      <c r="AK14" s="25">
        <f t="shared" si="26"/>
        <v>3.5553488138192932</v>
      </c>
      <c r="AL14" s="2">
        <f t="shared" si="8"/>
        <v>1.8855632616858267</v>
      </c>
      <c r="AM14" s="34" t="str">
        <f t="shared" si="27"/>
        <v/>
      </c>
      <c r="AO14" s="25">
        <f t="shared" si="28"/>
        <v>3.4413326868312391</v>
      </c>
      <c r="AP14" s="2">
        <f t="shared" si="9"/>
        <v>1.8550829326020006</v>
      </c>
      <c r="AQ14" s="34" t="str">
        <f t="shared" si="29"/>
        <v/>
      </c>
      <c r="AR14" s="9"/>
      <c r="AS14" s="25">
        <f t="shared" si="30"/>
        <v>3.3938116565415726</v>
      </c>
      <c r="AT14" s="2">
        <f t="shared" si="10"/>
        <v>1.8422300769832123</v>
      </c>
      <c r="AU14" s="34" t="str">
        <f t="shared" si="31"/>
        <v/>
      </c>
    </row>
    <row r="15" spans="1:47" x14ac:dyDescent="0.35">
      <c r="A15" s="5" t="s">
        <v>33</v>
      </c>
      <c r="B15" s="11">
        <v>23</v>
      </c>
      <c r="C15" s="6">
        <v>15</v>
      </c>
      <c r="D15" s="11">
        <v>600</v>
      </c>
      <c r="E15" s="24">
        <f t="shared" si="11"/>
        <v>-0.7032223639893862</v>
      </c>
      <c r="F15" s="24">
        <f t="shared" si="12"/>
        <v>0.42394543249070366</v>
      </c>
      <c r="G15" s="6" t="s">
        <v>5</v>
      </c>
      <c r="I15" s="25">
        <f t="shared" si="13"/>
        <v>13.3108053402342</v>
      </c>
      <c r="J15" s="2">
        <f t="shared" si="0"/>
        <v>3.64839764009273</v>
      </c>
      <c r="K15" s="34" t="str">
        <f t="shared" si="1"/>
        <v/>
      </c>
      <c r="L15" s="9"/>
      <c r="M15" s="25">
        <f t="shared" si="14"/>
        <v>9.8604885394817714</v>
      </c>
      <c r="N15" s="2">
        <f t="shared" si="2"/>
        <v>3.1401414839910911</v>
      </c>
      <c r="O15" s="34" t="str">
        <f t="shared" si="15"/>
        <v/>
      </c>
      <c r="Q15" s="25">
        <f t="shared" si="16"/>
        <v>8.227826614661085</v>
      </c>
      <c r="R15" s="2">
        <f t="shared" si="3"/>
        <v>2.8684188352925526</v>
      </c>
      <c r="S15" s="34" t="str">
        <f t="shared" si="17"/>
        <v/>
      </c>
      <c r="T15" s="9"/>
      <c r="U15" s="25">
        <f t="shared" si="18"/>
        <v>6.6289345253527303</v>
      </c>
      <c r="V15" s="2">
        <f t="shared" si="4"/>
        <v>2.5746717315713727</v>
      </c>
      <c r="W15" s="34" t="str">
        <f t="shared" si="19"/>
        <v/>
      </c>
      <c r="Y15" s="25">
        <f t="shared" si="20"/>
        <v>5.6208583232784655</v>
      </c>
      <c r="Z15" s="2">
        <f t="shared" si="5"/>
        <v>2.3708349422257267</v>
      </c>
      <c r="AA15" s="34" t="str">
        <f t="shared" si="21"/>
        <v/>
      </c>
      <c r="AB15" s="9"/>
      <c r="AC15" s="25">
        <f t="shared" si="22"/>
        <v>4.8816005480090743</v>
      </c>
      <c r="AD15" s="2">
        <f t="shared" si="6"/>
        <v>2.2094344407583302</v>
      </c>
      <c r="AE15" s="34" t="str">
        <f t="shared" si="23"/>
        <v/>
      </c>
      <c r="AG15" s="25">
        <f t="shared" si="24"/>
        <v>4.3968289683681796</v>
      </c>
      <c r="AH15" s="2">
        <f t="shared" si="7"/>
        <v>2.096861695097743</v>
      </c>
      <c r="AI15" s="34" t="str">
        <f t="shared" si="25"/>
        <v/>
      </c>
      <c r="AJ15" s="9"/>
      <c r="AK15" s="25">
        <f t="shared" si="26"/>
        <v>3.850995627955943</v>
      </c>
      <c r="AL15" s="2">
        <f t="shared" si="8"/>
        <v>1.9623953801300957</v>
      </c>
      <c r="AM15" s="34" t="str">
        <f t="shared" si="27"/>
        <v/>
      </c>
      <c r="AO15" s="25">
        <f t="shared" si="28"/>
        <v>3.6138720911228219</v>
      </c>
      <c r="AP15" s="2">
        <f t="shared" si="9"/>
        <v>1.9010186982570219</v>
      </c>
      <c r="AQ15" s="34" t="str">
        <f t="shared" si="29"/>
        <v/>
      </c>
      <c r="AR15" s="9"/>
      <c r="AS15" s="25">
        <f t="shared" si="30"/>
        <v>3.4413326868312382</v>
      </c>
      <c r="AT15" s="2">
        <f t="shared" si="10"/>
        <v>1.8550829326020004</v>
      </c>
      <c r="AU15" s="34" t="str">
        <f t="shared" si="31"/>
        <v/>
      </c>
    </row>
    <row r="16" spans="1:47" x14ac:dyDescent="0.35">
      <c r="A16" s="5" t="s">
        <v>34</v>
      </c>
      <c r="B16" s="11">
        <v>24</v>
      </c>
      <c r="C16" s="6">
        <v>14.9</v>
      </c>
      <c r="D16" s="11">
        <v>550</v>
      </c>
      <c r="E16" s="24">
        <f t="shared" si="11"/>
        <v>-0.7186778005605815</v>
      </c>
      <c r="F16" s="24">
        <f t="shared" si="12"/>
        <v>0.181690899638873</v>
      </c>
      <c r="G16" s="6" t="s">
        <v>5</v>
      </c>
      <c r="I16" s="25">
        <f t="shared" si="13"/>
        <v>14.404275816279702</v>
      </c>
      <c r="J16" s="2">
        <f t="shared" si="0"/>
        <v>3.7952965386488184</v>
      </c>
      <c r="K16" s="34" t="str">
        <f t="shared" si="1"/>
        <v/>
      </c>
      <c r="L16" s="9"/>
      <c r="M16" s="25">
        <f t="shared" si="14"/>
        <v>10.822730008015593</v>
      </c>
      <c r="N16" s="2">
        <f t="shared" si="2"/>
        <v>3.2897917879427556</v>
      </c>
      <c r="O16" s="34" t="str">
        <f t="shared" si="15"/>
        <v/>
      </c>
      <c r="Q16" s="25">
        <f t="shared" si="16"/>
        <v>9.0674384143890521</v>
      </c>
      <c r="R16" s="2">
        <f t="shared" si="3"/>
        <v>3.011218758972694</v>
      </c>
      <c r="S16" s="34" t="str">
        <f t="shared" si="17"/>
        <v/>
      </c>
      <c r="T16" s="9"/>
      <c r="U16" s="25">
        <f t="shared" si="18"/>
        <v>7.3449611741964178</v>
      </c>
      <c r="V16" s="2">
        <f t="shared" si="4"/>
        <v>2.7101588835705588</v>
      </c>
      <c r="W16" s="34" t="str">
        <f t="shared" si="19"/>
        <v/>
      </c>
      <c r="Y16" s="25">
        <f t="shared" si="20"/>
        <v>6.216166267473147</v>
      </c>
      <c r="Z16" s="2">
        <f t="shared" si="5"/>
        <v>2.4932240708514644</v>
      </c>
      <c r="AA16" s="34" t="str">
        <f t="shared" si="21"/>
        <v/>
      </c>
      <c r="AB16" s="9"/>
      <c r="AC16" s="25">
        <f t="shared" si="22"/>
        <v>5.3571452696331745</v>
      </c>
      <c r="AD16" s="2">
        <f t="shared" si="6"/>
        <v>2.3145507705887929</v>
      </c>
      <c r="AE16" s="34" t="str">
        <f t="shared" si="23"/>
        <v/>
      </c>
      <c r="AG16" s="25">
        <f t="shared" si="24"/>
        <v>4.7535659495001275</v>
      </c>
      <c r="AH16" s="2">
        <f t="shared" si="7"/>
        <v>2.1802674032100118</v>
      </c>
      <c r="AI16" s="34" t="str">
        <f t="shared" si="25"/>
        <v/>
      </c>
      <c r="AJ16" s="9"/>
      <c r="AK16" s="25">
        <f t="shared" si="26"/>
        <v>4.0874916454780985</v>
      </c>
      <c r="AL16" s="2">
        <f t="shared" si="8"/>
        <v>2.0217545957603504</v>
      </c>
      <c r="AM16" s="34" t="str">
        <f t="shared" si="27"/>
        <v/>
      </c>
      <c r="AO16" s="25">
        <f t="shared" si="28"/>
        <v>3.7315603681528215</v>
      </c>
      <c r="AP16" s="2">
        <f t="shared" si="9"/>
        <v>1.931724713346294</v>
      </c>
      <c r="AQ16" s="34" t="str">
        <f t="shared" si="29"/>
        <v/>
      </c>
      <c r="AR16" s="9"/>
      <c r="AS16" s="25">
        <f t="shared" si="30"/>
        <v>3.4397354823298718</v>
      </c>
      <c r="AT16" s="2">
        <f t="shared" si="10"/>
        <v>1.8546523885434358</v>
      </c>
      <c r="AU16" s="34" t="str">
        <f t="shared" si="31"/>
        <v/>
      </c>
    </row>
    <row r="17" spans="1:47" x14ac:dyDescent="0.35">
      <c r="A17" s="5" t="s">
        <v>35</v>
      </c>
      <c r="B17" s="11">
        <v>25</v>
      </c>
      <c r="C17" s="6">
        <v>14.6</v>
      </c>
      <c r="D17" s="11">
        <v>500</v>
      </c>
      <c r="E17" s="24">
        <f t="shared" si="11"/>
        <v>-0.76504411027416752</v>
      </c>
      <c r="F17" s="24">
        <f t="shared" si="12"/>
        <v>-6.0563633212957664E-2</v>
      </c>
      <c r="G17" s="6" t="s">
        <v>5</v>
      </c>
      <c r="I17" s="25">
        <f t="shared" si="13"/>
        <v>15.809561412659203</v>
      </c>
      <c r="J17" s="2">
        <f t="shared" si="0"/>
        <v>3.9761239181719681</v>
      </c>
      <c r="K17" s="34" t="str">
        <f t="shared" si="1"/>
        <v/>
      </c>
      <c r="L17" s="9"/>
      <c r="M17" s="25">
        <f t="shared" si="14"/>
        <v>12.069077616609093</v>
      </c>
      <c r="N17" s="2">
        <f t="shared" si="2"/>
        <v>3.4740578027155928</v>
      </c>
      <c r="O17" s="34" t="str">
        <f t="shared" si="15"/>
        <v/>
      </c>
      <c r="Q17" s="25">
        <f t="shared" si="16"/>
        <v>10.180646051314017</v>
      </c>
      <c r="R17" s="2">
        <f t="shared" si="3"/>
        <v>3.190712467665179</v>
      </c>
      <c r="S17" s="34" t="str">
        <f t="shared" si="17"/>
        <v/>
      </c>
      <c r="T17" s="9"/>
      <c r="U17" s="25">
        <f t="shared" si="18"/>
        <v>8.3221623932175799</v>
      </c>
      <c r="V17" s="2">
        <f t="shared" si="4"/>
        <v>2.8848158335009151</v>
      </c>
      <c r="W17" s="34" t="str">
        <f t="shared" si="19"/>
        <v/>
      </c>
      <c r="Y17" s="25">
        <f t="shared" si="20"/>
        <v>7.0659604072963287</v>
      </c>
      <c r="Z17" s="2">
        <f t="shared" si="5"/>
        <v>2.6581874289252685</v>
      </c>
      <c r="AA17" s="34" t="str">
        <f t="shared" si="21"/>
        <v/>
      </c>
      <c r="AB17" s="9"/>
      <c r="AC17" s="25">
        <f t="shared" si="22"/>
        <v>6.0823987764936538</v>
      </c>
      <c r="AD17" s="2">
        <f t="shared" si="6"/>
        <v>2.4662519693846479</v>
      </c>
      <c r="AE17" s="34" t="str">
        <f t="shared" si="23"/>
        <v/>
      </c>
      <c r="AG17" s="25">
        <f t="shared" si="24"/>
        <v>5.3571452696331745</v>
      </c>
      <c r="AH17" s="2">
        <f t="shared" si="7"/>
        <v>2.3145507705887929</v>
      </c>
      <c r="AI17" s="34" t="str">
        <f t="shared" si="25"/>
        <v/>
      </c>
      <c r="AJ17" s="9"/>
      <c r="AK17" s="25">
        <f t="shared" si="26"/>
        <v>4.5650971095308037</v>
      </c>
      <c r="AL17" s="2">
        <f t="shared" si="8"/>
        <v>2.1366087871977881</v>
      </c>
      <c r="AM17" s="34" t="str">
        <f t="shared" si="27"/>
        <v/>
      </c>
      <c r="AO17" s="25">
        <f t="shared" si="28"/>
        <v>4.0874916454780985</v>
      </c>
      <c r="AP17" s="2">
        <f t="shared" si="9"/>
        <v>2.0217545957603504</v>
      </c>
      <c r="AQ17" s="34" t="str">
        <f t="shared" si="29"/>
        <v/>
      </c>
      <c r="AR17" s="9"/>
      <c r="AS17" s="25">
        <f t="shared" si="30"/>
        <v>3.6725593498100797</v>
      </c>
      <c r="AT17" s="2">
        <f t="shared" si="10"/>
        <v>1.9163922745122095</v>
      </c>
      <c r="AU17" s="34" t="str">
        <f t="shared" si="31"/>
        <v/>
      </c>
    </row>
    <row r="18" spans="1:47" x14ac:dyDescent="0.35">
      <c r="A18" s="5" t="s">
        <v>36</v>
      </c>
      <c r="B18" s="11">
        <v>26</v>
      </c>
      <c r="C18" s="6">
        <v>14.1</v>
      </c>
      <c r="D18" s="11">
        <v>450</v>
      </c>
      <c r="E18" s="24">
        <f t="shared" si="11"/>
        <v>-0.84232129313014403</v>
      </c>
      <c r="F18" s="24">
        <f t="shared" si="12"/>
        <v>-0.30281816606478829</v>
      </c>
      <c r="G18" s="6" t="s">
        <v>5</v>
      </c>
      <c r="I18" s="25">
        <f t="shared" si="13"/>
        <v>17.53526146807852</v>
      </c>
      <c r="J18" s="2">
        <f t="shared" si="0"/>
        <v>4.1875125633338133</v>
      </c>
      <c r="K18" s="34" t="str">
        <f t="shared" si="1"/>
        <v/>
      </c>
      <c r="L18" s="9"/>
      <c r="M18" s="25">
        <f t="shared" si="14"/>
        <v>13.608130703968083</v>
      </c>
      <c r="N18" s="2">
        <f t="shared" si="2"/>
        <v>3.6889199915379138</v>
      </c>
      <c r="O18" s="34" t="str">
        <f t="shared" si="15"/>
        <v/>
      </c>
      <c r="Q18" s="25">
        <f t="shared" si="16"/>
        <v>11.576048864141807</v>
      </c>
      <c r="R18" s="2">
        <f t="shared" si="3"/>
        <v>3.4023593085007655</v>
      </c>
      <c r="S18" s="34" t="str">
        <f t="shared" si="17"/>
        <v/>
      </c>
      <c r="T18" s="9"/>
      <c r="U18" s="25">
        <f t="shared" si="18"/>
        <v>9.5691375211220393</v>
      </c>
      <c r="V18" s="2">
        <f t="shared" si="4"/>
        <v>3.0934022565974248</v>
      </c>
      <c r="W18" s="34" t="str">
        <f t="shared" si="19"/>
        <v/>
      </c>
      <c r="Y18" s="25">
        <f t="shared" si="20"/>
        <v>8.1788400814538349</v>
      </c>
      <c r="Z18" s="2">
        <f t="shared" si="5"/>
        <v>2.8598671440215253</v>
      </c>
      <c r="AA18" s="34" t="str">
        <f t="shared" si="21"/>
        <v/>
      </c>
      <c r="AB18" s="9"/>
      <c r="AC18" s="25">
        <f t="shared" si="22"/>
        <v>7.0659604072963305</v>
      </c>
      <c r="AD18" s="2">
        <f t="shared" si="6"/>
        <v>2.6581874289252685</v>
      </c>
      <c r="AE18" s="34" t="str">
        <f t="shared" si="23"/>
        <v/>
      </c>
      <c r="AG18" s="25">
        <f t="shared" si="24"/>
        <v>6.216166267473147</v>
      </c>
      <c r="AH18" s="2">
        <f t="shared" si="7"/>
        <v>2.4932240708514644</v>
      </c>
      <c r="AI18" s="34" t="str">
        <f t="shared" si="25"/>
        <v/>
      </c>
      <c r="AJ18" s="9"/>
      <c r="AK18" s="25">
        <f t="shared" si="26"/>
        <v>5.2924113588198853</v>
      </c>
      <c r="AL18" s="2">
        <f t="shared" si="8"/>
        <v>2.3005241487147847</v>
      </c>
      <c r="AM18" s="34" t="str">
        <f t="shared" si="27"/>
        <v/>
      </c>
      <c r="AO18" s="25">
        <f t="shared" si="28"/>
        <v>4.6902652618044733</v>
      </c>
      <c r="AP18" s="2">
        <f t="shared" si="9"/>
        <v>2.1657020251651597</v>
      </c>
      <c r="AQ18" s="34" t="str">
        <f t="shared" si="29"/>
        <v/>
      </c>
      <c r="AR18" s="9"/>
      <c r="AS18" s="25">
        <f t="shared" si="30"/>
        <v>4.1484036279776886</v>
      </c>
      <c r="AT18" s="2">
        <f t="shared" si="10"/>
        <v>2.0367630269566681</v>
      </c>
      <c r="AU18" s="34" t="str">
        <f t="shared" si="31"/>
        <v/>
      </c>
    </row>
    <row r="19" spans="1:47" x14ac:dyDescent="0.35">
      <c r="A19" s="5" t="s">
        <v>37</v>
      </c>
      <c r="B19" s="11">
        <v>27</v>
      </c>
      <c r="C19" s="6">
        <v>14</v>
      </c>
      <c r="D19" s="11">
        <v>400</v>
      </c>
      <c r="E19" s="24">
        <f t="shared" si="11"/>
        <v>-0.85777672970133922</v>
      </c>
      <c r="F19" s="24">
        <f t="shared" si="12"/>
        <v>-0.54507269891661891</v>
      </c>
      <c r="G19" s="6" t="s">
        <v>5</v>
      </c>
      <c r="I19" s="25">
        <f t="shared" si="13"/>
        <v>18.985155165600489</v>
      </c>
      <c r="J19" s="2">
        <f t="shared" si="0"/>
        <v>4.3571957915155117</v>
      </c>
      <c r="K19" s="34" t="str">
        <f t="shared" si="1"/>
        <v/>
      </c>
      <c r="L19" s="9"/>
      <c r="M19" s="25">
        <f t="shared" si="14"/>
        <v>14.92679539397837</v>
      </c>
      <c r="N19" s="2">
        <f t="shared" si="2"/>
        <v>3.8635211134376335</v>
      </c>
      <c r="O19" s="34" t="str">
        <f t="shared" si="15"/>
        <v/>
      </c>
      <c r="Q19" s="25">
        <f t="shared" si="16"/>
        <v>12.772083885346236</v>
      </c>
      <c r="R19" s="2">
        <f t="shared" si="3"/>
        <v>3.5738052388660235</v>
      </c>
      <c r="S19" s="34" t="str">
        <f t="shared" si="17"/>
        <v/>
      </c>
      <c r="T19" s="9"/>
      <c r="U19" s="25">
        <f t="shared" si="18"/>
        <v>10.64158739144219</v>
      </c>
      <c r="V19" s="2">
        <f t="shared" si="4"/>
        <v>3.26214460002039</v>
      </c>
      <c r="W19" s="34" t="str">
        <f t="shared" si="19"/>
        <v/>
      </c>
      <c r="Y19" s="25">
        <f t="shared" si="20"/>
        <v>9.1305712471249816</v>
      </c>
      <c r="Z19" s="2">
        <f t="shared" si="5"/>
        <v>3.0216835120715375</v>
      </c>
      <c r="AA19" s="34" t="str">
        <f t="shared" si="21"/>
        <v/>
      </c>
      <c r="AB19" s="9"/>
      <c r="AC19" s="25">
        <f t="shared" si="22"/>
        <v>7.8979283503968958</v>
      </c>
      <c r="AD19" s="2">
        <f t="shared" si="6"/>
        <v>2.8103253104217125</v>
      </c>
      <c r="AE19" s="34" t="str">
        <f t="shared" si="23"/>
        <v/>
      </c>
      <c r="AG19" s="25">
        <f t="shared" si="24"/>
        <v>6.9293264700815591</v>
      </c>
      <c r="AH19" s="2">
        <f t="shared" si="7"/>
        <v>2.6323613866795643</v>
      </c>
      <c r="AI19" s="34" t="str">
        <f t="shared" si="25"/>
        <v/>
      </c>
      <c r="AJ19" s="9"/>
      <c r="AK19" s="25">
        <f t="shared" si="26"/>
        <v>5.8853305978185046</v>
      </c>
      <c r="AL19" s="2">
        <f t="shared" si="8"/>
        <v>2.425970032341394</v>
      </c>
      <c r="AM19" s="34" t="str">
        <f t="shared" si="27"/>
        <v/>
      </c>
      <c r="AO19" s="25">
        <f t="shared" si="28"/>
        <v>5.1643767603109385</v>
      </c>
      <c r="AP19" s="2">
        <f t="shared" si="9"/>
        <v>2.2725265147652158</v>
      </c>
      <c r="AQ19" s="34" t="str">
        <f t="shared" si="29"/>
        <v/>
      </c>
      <c r="AR19" s="9"/>
      <c r="AS19" s="25">
        <f t="shared" si="30"/>
        <v>4.5032296449527855</v>
      </c>
      <c r="AT19" s="2">
        <f t="shared" si="10"/>
        <v>2.1220814416399727</v>
      </c>
      <c r="AU19" s="34" t="str">
        <f t="shared" si="31"/>
        <v/>
      </c>
    </row>
    <row r="20" spans="1:47" x14ac:dyDescent="0.35">
      <c r="A20" s="5" t="s">
        <v>38</v>
      </c>
      <c r="B20" s="11">
        <v>28</v>
      </c>
      <c r="C20" s="6">
        <v>13.6</v>
      </c>
      <c r="D20" s="11">
        <v>350</v>
      </c>
      <c r="E20" s="24">
        <f t="shared" si="11"/>
        <v>-0.91959847598612054</v>
      </c>
      <c r="F20" s="24">
        <f t="shared" si="12"/>
        <v>-0.78732723176844965</v>
      </c>
      <c r="G20" s="6" t="s">
        <v>5</v>
      </c>
      <c r="I20" s="25">
        <f t="shared" si="13"/>
        <v>20.857461034034138</v>
      </c>
      <c r="J20" s="2">
        <f t="shared" si="0"/>
        <v>4.5669969382553939</v>
      </c>
      <c r="K20" s="34" t="str">
        <f t="shared" si="1"/>
        <v/>
      </c>
      <c r="L20" s="9"/>
      <c r="M20" s="25">
        <f t="shared" si="14"/>
        <v>16.626308784488856</v>
      </c>
      <c r="N20" s="2">
        <f t="shared" si="2"/>
        <v>4.0775370978678849</v>
      </c>
      <c r="O20" s="34" t="str">
        <f t="shared" si="15"/>
        <v/>
      </c>
      <c r="Q20" s="25">
        <f t="shared" si="16"/>
        <v>14.333202152756861</v>
      </c>
      <c r="R20" s="2">
        <f t="shared" si="3"/>
        <v>3.7859215724519255</v>
      </c>
      <c r="S20" s="34" t="str">
        <f t="shared" si="17"/>
        <v/>
      </c>
      <c r="T20" s="9"/>
      <c r="U20" s="25">
        <f t="shared" si="18"/>
        <v>12.060488607439245</v>
      </c>
      <c r="V20" s="2">
        <f t="shared" si="4"/>
        <v>3.4728214188810869</v>
      </c>
      <c r="W20" s="34" t="str">
        <f t="shared" si="19"/>
        <v/>
      </c>
      <c r="Y20" s="25">
        <f t="shared" si="20"/>
        <v>10.418721196649571</v>
      </c>
      <c r="Z20" s="2">
        <f t="shared" si="5"/>
        <v>3.227804392563089</v>
      </c>
      <c r="AA20" s="34" t="str">
        <f t="shared" si="21"/>
        <v/>
      </c>
      <c r="AB20" s="9"/>
      <c r="AC20" s="25">
        <f t="shared" si="22"/>
        <v>9.0591489617627161</v>
      </c>
      <c r="AD20" s="2">
        <f t="shared" si="6"/>
        <v>3.0098420160803649</v>
      </c>
      <c r="AE20" s="34" t="str">
        <f t="shared" si="23"/>
        <v/>
      </c>
      <c r="AG20" s="25">
        <f t="shared" si="24"/>
        <v>7.967439671602313</v>
      </c>
      <c r="AH20" s="2">
        <f t="shared" si="7"/>
        <v>2.822665348850677</v>
      </c>
      <c r="AI20" s="34" t="str">
        <f t="shared" si="25"/>
        <v/>
      </c>
      <c r="AJ20" s="9"/>
      <c r="AK20" s="25">
        <f t="shared" si="26"/>
        <v>6.7946034970236404</v>
      </c>
      <c r="AL20" s="2">
        <f t="shared" si="8"/>
        <v>2.6066460244965444</v>
      </c>
      <c r="AM20" s="34" t="str">
        <f t="shared" si="27"/>
        <v/>
      </c>
      <c r="AO20" s="25">
        <f t="shared" si="28"/>
        <v>5.9505422496710079</v>
      </c>
      <c r="AP20" s="2">
        <f t="shared" si="9"/>
        <v>2.43937333134373</v>
      </c>
      <c r="AQ20" s="34" t="str">
        <f t="shared" si="29"/>
        <v/>
      </c>
      <c r="AR20" s="9"/>
      <c r="AS20" s="25">
        <f t="shared" si="30"/>
        <v>5.1643767603109385</v>
      </c>
      <c r="AT20" s="2">
        <f t="shared" si="10"/>
        <v>2.2725265147652158</v>
      </c>
      <c r="AU20" s="34" t="str">
        <f t="shared" si="31"/>
        <v/>
      </c>
    </row>
    <row r="21" spans="1:47" x14ac:dyDescent="0.35">
      <c r="A21" s="5" t="s">
        <v>39</v>
      </c>
      <c r="B21" s="11">
        <v>29</v>
      </c>
      <c r="C21" s="6">
        <v>13.4</v>
      </c>
      <c r="D21" s="11">
        <v>300</v>
      </c>
      <c r="E21" s="24">
        <f t="shared" si="11"/>
        <v>-0.95050934912851104</v>
      </c>
      <c r="F21" s="24">
        <f t="shared" si="12"/>
        <v>-1.0295817646202803</v>
      </c>
      <c r="G21" s="6" t="s">
        <v>5</v>
      </c>
      <c r="I21" s="25">
        <f t="shared" si="13"/>
        <v>22.647445665451489</v>
      </c>
      <c r="J21" s="2">
        <f t="shared" si="0"/>
        <v>4.7589332486862528</v>
      </c>
      <c r="K21" s="34" t="str">
        <f t="shared" si="1"/>
        <v/>
      </c>
      <c r="L21" s="9"/>
      <c r="M21" s="25">
        <f t="shared" si="14"/>
        <v>18.271209918257366</v>
      </c>
      <c r="N21" s="2">
        <f t="shared" si="2"/>
        <v>4.2744835849792855</v>
      </c>
      <c r="O21" s="34" t="str">
        <f t="shared" si="15"/>
        <v/>
      </c>
      <c r="Q21" s="25">
        <f t="shared" si="16"/>
        <v>15.850218466288176</v>
      </c>
      <c r="R21" s="2">
        <f t="shared" si="3"/>
        <v>3.9812332845850888</v>
      </c>
      <c r="S21" s="34" t="str">
        <f t="shared" si="17"/>
        <v/>
      </c>
      <c r="T21" s="9"/>
      <c r="U21" s="25">
        <f t="shared" si="18"/>
        <v>13.447709136576524</v>
      </c>
      <c r="V21" s="2">
        <f t="shared" si="4"/>
        <v>3.6671118249347843</v>
      </c>
      <c r="W21" s="34" t="str">
        <f t="shared" si="19"/>
        <v/>
      </c>
      <c r="Y21" s="25">
        <f t="shared" si="20"/>
        <v>11.681878833863351</v>
      </c>
      <c r="Z21" s="2">
        <f t="shared" si="5"/>
        <v>3.4178763631622706</v>
      </c>
      <c r="AA21" s="34" t="str">
        <f t="shared" si="21"/>
        <v/>
      </c>
      <c r="AB21" s="9"/>
      <c r="AC21" s="25">
        <f t="shared" si="22"/>
        <v>10.200154671209861</v>
      </c>
      <c r="AD21" s="2">
        <f t="shared" si="6"/>
        <v>3.1937680991596524</v>
      </c>
      <c r="AE21" s="34" t="str">
        <f t="shared" si="23"/>
        <v/>
      </c>
      <c r="AG21" s="25">
        <f t="shared" si="24"/>
        <v>8.9882044174396611</v>
      </c>
      <c r="AH21" s="2">
        <f t="shared" si="7"/>
        <v>2.998033425003741</v>
      </c>
      <c r="AI21" s="34" t="str">
        <f t="shared" si="25"/>
        <v/>
      </c>
      <c r="AJ21" s="9"/>
      <c r="AK21" s="25">
        <f t="shared" si="26"/>
        <v>7.6922608330159221</v>
      </c>
      <c r="AL21" s="2">
        <f t="shared" si="8"/>
        <v>2.7734925334343199</v>
      </c>
      <c r="AM21" s="34" t="str">
        <f t="shared" si="27"/>
        <v/>
      </c>
      <c r="AO21" s="25">
        <f t="shared" si="28"/>
        <v>6.7279586220534977</v>
      </c>
      <c r="AP21" s="2">
        <f t="shared" si="9"/>
        <v>2.5938308776891175</v>
      </c>
      <c r="AQ21" s="34" t="str">
        <f t="shared" si="29"/>
        <v/>
      </c>
      <c r="AR21" s="9"/>
      <c r="AS21" s="25">
        <f t="shared" si="30"/>
        <v>5.820596687005211</v>
      </c>
      <c r="AT21" s="2">
        <f t="shared" si="10"/>
        <v>2.4125912805540044</v>
      </c>
      <c r="AU21" s="34" t="str">
        <f t="shared" si="31"/>
        <v/>
      </c>
    </row>
    <row r="22" spans="1:47" x14ac:dyDescent="0.35">
      <c r="A22" s="5" t="s">
        <v>40</v>
      </c>
      <c r="B22" s="11">
        <v>30</v>
      </c>
      <c r="C22" s="11">
        <v>40</v>
      </c>
      <c r="D22" s="11">
        <v>900</v>
      </c>
      <c r="E22" s="24">
        <f t="shared" si="11"/>
        <v>3.1606367788094385</v>
      </c>
      <c r="F22" s="24">
        <f t="shared" si="12"/>
        <v>1.8774726296016875</v>
      </c>
      <c r="G22" s="6" t="s">
        <v>4</v>
      </c>
      <c r="I22" s="25">
        <f t="shared" si="13"/>
        <v>0.83192533376463762</v>
      </c>
      <c r="J22" s="2">
        <f t="shared" si="0"/>
        <v>0.91209941002318251</v>
      </c>
      <c r="K22" s="34" t="str">
        <f t="shared" si="1"/>
        <v>A</v>
      </c>
      <c r="L22" s="9"/>
      <c r="M22" s="25">
        <f t="shared" si="14"/>
        <v>1.5494781715498089</v>
      </c>
      <c r="N22" s="2">
        <f t="shared" si="2"/>
        <v>1.2447803708083642</v>
      </c>
      <c r="O22" s="34" t="str">
        <f t="shared" si="15"/>
        <v>A</v>
      </c>
      <c r="Q22" s="25">
        <f t="shared" si="16"/>
        <v>1.9348512088105525</v>
      </c>
      <c r="R22" s="2">
        <f t="shared" si="3"/>
        <v>1.3909892914075768</v>
      </c>
      <c r="S22" s="34" t="str">
        <f t="shared" si="17"/>
        <v>A</v>
      </c>
      <c r="T22" s="9"/>
      <c r="U22" s="25">
        <f t="shared" si="18"/>
        <v>2.5928646011898704</v>
      </c>
      <c r="V22" s="2">
        <f t="shared" si="4"/>
        <v>1.610237436277604</v>
      </c>
      <c r="W22" s="34" t="str">
        <f t="shared" si="19"/>
        <v>A</v>
      </c>
      <c r="Y22" s="25">
        <f t="shared" si="20"/>
        <v>3.1250823219845518</v>
      </c>
      <c r="Z22" s="2">
        <f t="shared" si="5"/>
        <v>1.7677902369864338</v>
      </c>
      <c r="AA22" s="34" t="str">
        <f t="shared" si="21"/>
        <v/>
      </c>
      <c r="AB22" s="9"/>
      <c r="AC22" s="25">
        <f t="shared" si="22"/>
        <v>3.6872479499778663</v>
      </c>
      <c r="AD22" s="2">
        <f t="shared" si="6"/>
        <v>1.9202208076098608</v>
      </c>
      <c r="AE22" s="34" t="str">
        <f t="shared" si="23"/>
        <v/>
      </c>
      <c r="AG22" s="25">
        <f t="shared" si="24"/>
        <v>4.2650292539934398</v>
      </c>
      <c r="AH22" s="2">
        <f t="shared" si="7"/>
        <v>2.0651947254419958</v>
      </c>
      <c r="AI22" s="34" t="str">
        <f t="shared" si="25"/>
        <v/>
      </c>
      <c r="AJ22" s="9"/>
      <c r="AK22" s="25">
        <f t="shared" si="26"/>
        <v>5.1400545766470289</v>
      </c>
      <c r="AL22" s="2">
        <f t="shared" si="8"/>
        <v>2.2671688460824941</v>
      </c>
      <c r="AM22" s="34" t="str">
        <f t="shared" si="27"/>
        <v/>
      </c>
      <c r="AO22" s="25">
        <f t="shared" si="28"/>
        <v>5.9654839234703747</v>
      </c>
      <c r="AP22" s="2">
        <f t="shared" si="9"/>
        <v>2.442434016195806</v>
      </c>
      <c r="AQ22" s="34" t="str">
        <f t="shared" si="29"/>
        <v/>
      </c>
      <c r="AR22" s="9"/>
      <c r="AS22" s="25">
        <f t="shared" si="30"/>
        <v>6.9749326626383787</v>
      </c>
      <c r="AT22" s="2">
        <f t="shared" si="10"/>
        <v>2.6410097808676096</v>
      </c>
      <c r="AU22" s="34" t="str">
        <f t="shared" si="31"/>
        <v/>
      </c>
    </row>
    <row r="23" spans="1:47" x14ac:dyDescent="0.35">
      <c r="K23" s="35">
        <f>COUNTIF(K3:K22,"A")</f>
        <v>2</v>
      </c>
      <c r="O23" s="35">
        <f>COUNTIF(O3:O22,"A")</f>
        <v>1</v>
      </c>
      <c r="S23" s="35">
        <f>COUNTIF(S3:S22,"A")</f>
        <v>2</v>
      </c>
      <c r="W23" s="35">
        <f>COUNTIF(W3:W22,"A")</f>
        <v>2</v>
      </c>
      <c r="AA23" s="35">
        <f>COUNTIF(AA3:AA22,"A")</f>
        <v>1</v>
      </c>
      <c r="AE23" s="35">
        <f>COUNTIF(AE3:AE22,"A")</f>
        <v>2</v>
      </c>
      <c r="AI23" s="35">
        <f>COUNTIF(AI3:AI22,"A")</f>
        <v>3</v>
      </c>
      <c r="AM23" s="35">
        <f>COUNTIF(AM3:AM22,"A")</f>
        <v>3</v>
      </c>
      <c r="AQ23" s="35">
        <f>COUNTIF(AQ3:AQ22,"A")</f>
        <v>3</v>
      </c>
      <c r="AU23" s="35">
        <f>COUNTIF(AU3:AU22,"A")</f>
        <v>3</v>
      </c>
    </row>
    <row r="24" spans="1:47" x14ac:dyDescent="0.35">
      <c r="K24" s="36">
        <f>COUNTIF(K4:K23,"B")</f>
        <v>1</v>
      </c>
      <c r="O24" s="36">
        <f>COUNTIF(O4:O23,"B")</f>
        <v>2</v>
      </c>
      <c r="S24" s="36">
        <f>COUNTIF(S4:S23,"B")</f>
        <v>1</v>
      </c>
      <c r="W24" s="36">
        <f>COUNTIF(W4:W23,"B")</f>
        <v>1</v>
      </c>
      <c r="AA24" s="36">
        <f>COUNTIF(AA4:AA23,"B")</f>
        <v>2</v>
      </c>
      <c r="AE24" s="36">
        <f>COUNTIF(AE4:AE23,"B")</f>
        <v>1</v>
      </c>
      <c r="AI24" s="36">
        <f>COUNTIF(AI4:AI23,"B")</f>
        <v>0</v>
      </c>
      <c r="AM24" s="36">
        <f>COUNTIF(AM4:AM23,"B")</f>
        <v>0</v>
      </c>
      <c r="AQ24" s="36">
        <f>COUNTIF(AQ4:AQ23,"B")</f>
        <v>0</v>
      </c>
      <c r="AU24" s="36">
        <f>COUNTIF(AU4:AU23,"B")</f>
        <v>0</v>
      </c>
    </row>
    <row r="26" spans="1:47" x14ac:dyDescent="0.35">
      <c r="A26" s="54"/>
      <c r="B26" s="54"/>
      <c r="C26" s="54"/>
      <c r="D26" s="54"/>
      <c r="E26" s="54"/>
      <c r="F26" s="54"/>
      <c r="G26" s="54"/>
    </row>
    <row r="27" spans="1:47" x14ac:dyDescent="0.35">
      <c r="A27" s="21" t="s">
        <v>45</v>
      </c>
      <c r="B27" s="55"/>
      <c r="C27" s="2">
        <f>SUM(C3:C22)</f>
        <v>391</v>
      </c>
      <c r="D27" s="2">
        <f>SUM(D3:D22)</f>
        <v>10250</v>
      </c>
      <c r="E27" s="58"/>
      <c r="F27" s="59"/>
      <c r="G27" s="60"/>
    </row>
    <row r="28" spans="1:47" x14ac:dyDescent="0.35">
      <c r="A28" s="22" t="s">
        <v>46</v>
      </c>
      <c r="B28" s="56"/>
      <c r="C28" s="23">
        <f>AVERAGE(C3:C22)</f>
        <v>19.55</v>
      </c>
      <c r="D28" s="23">
        <f>AVERAGE(D3:D22)</f>
        <v>512.5</v>
      </c>
      <c r="E28" s="61"/>
      <c r="F28" s="62"/>
      <c r="G28" s="63"/>
    </row>
    <row r="29" spans="1:47" x14ac:dyDescent="0.35">
      <c r="A29" s="22" t="s">
        <v>47</v>
      </c>
      <c r="B29" s="57"/>
      <c r="C29" s="23">
        <f>_xlfn.STDEV.S(C3:C22)</f>
        <v>6.4702151595233879</v>
      </c>
      <c r="D29" s="23">
        <f>_xlfn.STDEV.S(D3:D22)</f>
        <v>206.39448687047411</v>
      </c>
      <c r="E29" s="64"/>
      <c r="F29" s="65"/>
      <c r="G29" s="66"/>
    </row>
    <row r="30" spans="1:47" x14ac:dyDescent="0.35">
      <c r="A30" s="9"/>
      <c r="B30" s="8"/>
      <c r="C30" s="8"/>
      <c r="D30" s="8"/>
      <c r="E30" s="8"/>
      <c r="F30" s="8"/>
      <c r="G30" s="8"/>
    </row>
    <row r="31" spans="1:47" x14ac:dyDescent="0.35">
      <c r="A31" s="9"/>
      <c r="B31" s="9"/>
      <c r="C31" s="9"/>
      <c r="D31" s="9"/>
      <c r="E31" s="9"/>
      <c r="F31" s="9"/>
      <c r="G31" s="29" t="s">
        <v>49</v>
      </c>
      <c r="H31" s="15" t="s">
        <v>50</v>
      </c>
      <c r="I31" t="s">
        <v>4</v>
      </c>
      <c r="J31" t="s">
        <v>5</v>
      </c>
      <c r="L31" s="15" t="s">
        <v>2</v>
      </c>
      <c r="M31" s="15">
        <v>3</v>
      </c>
    </row>
    <row r="32" spans="1:47" x14ac:dyDescent="0.35">
      <c r="A32" s="5" t="s">
        <v>11</v>
      </c>
      <c r="B32" s="11">
        <v>1</v>
      </c>
      <c r="C32" s="11">
        <v>35</v>
      </c>
      <c r="D32" s="11">
        <v>1000</v>
      </c>
      <c r="E32" s="24">
        <f>(C32-$C$28)/$C$29</f>
        <v>2.3878649502496736</v>
      </c>
      <c r="F32" s="24">
        <f>(D32-$D$28)/$D$29</f>
        <v>2.361981695305349</v>
      </c>
      <c r="G32" s="6" t="s">
        <v>4</v>
      </c>
      <c r="H32" t="s">
        <v>4</v>
      </c>
      <c r="I32">
        <f>K23</f>
        <v>2</v>
      </c>
      <c r="J32">
        <f>K24</f>
        <v>1</v>
      </c>
    </row>
    <row r="33" spans="1:12" x14ac:dyDescent="0.35">
      <c r="A33" s="5" t="s">
        <v>12</v>
      </c>
      <c r="B33" s="11">
        <v>2</v>
      </c>
      <c r="C33" s="11">
        <v>32.1</v>
      </c>
      <c r="D33" s="11">
        <v>950</v>
      </c>
      <c r="E33" s="24">
        <f t="shared" ref="E33:E41" si="32">(C33-$C$28)/$C$29</f>
        <v>1.9396572896850102</v>
      </c>
      <c r="F33" s="24">
        <f t="shared" ref="F33:F41" si="33">(D33-$D$28)/$D$29</f>
        <v>2.1197271624535183</v>
      </c>
      <c r="G33" s="6" t="s">
        <v>4</v>
      </c>
      <c r="H33" t="s">
        <v>5</v>
      </c>
      <c r="I33">
        <f>O23</f>
        <v>1</v>
      </c>
      <c r="J33">
        <f>O24</f>
        <v>2</v>
      </c>
    </row>
    <row r="34" spans="1:12" x14ac:dyDescent="0.35">
      <c r="A34" s="5" t="s">
        <v>13</v>
      </c>
      <c r="B34" s="11">
        <v>3</v>
      </c>
      <c r="C34" s="11">
        <v>31</v>
      </c>
      <c r="D34" s="11">
        <v>900</v>
      </c>
      <c r="E34" s="24">
        <f t="shared" si="32"/>
        <v>1.7696474874018617</v>
      </c>
      <c r="F34" s="24">
        <f t="shared" si="33"/>
        <v>1.8774726296016875</v>
      </c>
      <c r="G34" s="6" t="s">
        <v>4</v>
      </c>
      <c r="H34" t="s">
        <v>4</v>
      </c>
      <c r="I34">
        <f>S23</f>
        <v>2</v>
      </c>
      <c r="J34">
        <f>S24</f>
        <v>1</v>
      </c>
    </row>
    <row r="35" spans="1:12" x14ac:dyDescent="0.35">
      <c r="A35" s="5" t="s">
        <v>14</v>
      </c>
      <c r="B35" s="11">
        <v>4</v>
      </c>
      <c r="C35" s="11">
        <v>29.7</v>
      </c>
      <c r="D35" s="11">
        <v>850</v>
      </c>
      <c r="E35" s="24">
        <f t="shared" si="32"/>
        <v>1.5687268119763227</v>
      </c>
      <c r="F35" s="24">
        <f t="shared" si="33"/>
        <v>1.6352180967498569</v>
      </c>
      <c r="G35" s="6" t="s">
        <v>4</v>
      </c>
      <c r="H35" t="s">
        <v>4</v>
      </c>
      <c r="I35">
        <f>W23</f>
        <v>2</v>
      </c>
      <c r="J35">
        <f>W24</f>
        <v>1</v>
      </c>
    </row>
    <row r="36" spans="1:12" x14ac:dyDescent="0.35">
      <c r="A36" s="5" t="s">
        <v>15</v>
      </c>
      <c r="B36" s="11">
        <v>5</v>
      </c>
      <c r="C36" s="11">
        <v>29</v>
      </c>
      <c r="D36" s="11">
        <v>800</v>
      </c>
      <c r="E36" s="24">
        <f t="shared" si="32"/>
        <v>1.4605387559779557</v>
      </c>
      <c r="F36" s="24">
        <f t="shared" si="33"/>
        <v>1.3929635638980262</v>
      </c>
      <c r="G36" s="6" t="s">
        <v>4</v>
      </c>
      <c r="H36" t="s">
        <v>5</v>
      </c>
      <c r="I36">
        <f>AA23</f>
        <v>1</v>
      </c>
      <c r="J36">
        <f>AA24</f>
        <v>2</v>
      </c>
    </row>
    <row r="37" spans="1:12" x14ac:dyDescent="0.35">
      <c r="A37" s="5" t="s">
        <v>16</v>
      </c>
      <c r="B37" s="11">
        <v>6</v>
      </c>
      <c r="C37" s="11">
        <v>28.5</v>
      </c>
      <c r="D37" s="11">
        <v>750</v>
      </c>
      <c r="E37" s="24">
        <f t="shared" si="32"/>
        <v>1.3832615731219793</v>
      </c>
      <c r="F37" s="24">
        <f t="shared" si="33"/>
        <v>1.1507090310461956</v>
      </c>
      <c r="G37" s="6" t="s">
        <v>4</v>
      </c>
      <c r="H37" t="s">
        <v>4</v>
      </c>
      <c r="I37">
        <f>AE23</f>
        <v>2</v>
      </c>
      <c r="J37">
        <f>AE24</f>
        <v>1</v>
      </c>
    </row>
    <row r="38" spans="1:12" x14ac:dyDescent="0.35">
      <c r="A38" s="5" t="s">
        <v>17</v>
      </c>
      <c r="B38" s="11">
        <v>7</v>
      </c>
      <c r="C38" s="11">
        <v>28.2</v>
      </c>
      <c r="D38" s="11">
        <v>700</v>
      </c>
      <c r="E38" s="24">
        <f t="shared" si="32"/>
        <v>1.3368952634083933</v>
      </c>
      <c r="F38" s="24">
        <f t="shared" si="33"/>
        <v>0.90845449819436497</v>
      </c>
      <c r="G38" s="6" t="s">
        <v>4</v>
      </c>
      <c r="H38" s="31" t="s">
        <v>4</v>
      </c>
      <c r="I38">
        <f>AI23</f>
        <v>3</v>
      </c>
      <c r="J38">
        <f>AE24</f>
        <v>1</v>
      </c>
      <c r="L38" s="10"/>
    </row>
    <row r="39" spans="1:12" x14ac:dyDescent="0.35">
      <c r="A39" s="5" t="s">
        <v>18</v>
      </c>
      <c r="B39" s="11">
        <v>8</v>
      </c>
      <c r="C39" s="11">
        <v>27.6</v>
      </c>
      <c r="D39" s="11">
        <v>650</v>
      </c>
      <c r="E39" s="24">
        <f t="shared" si="32"/>
        <v>1.2441626439812217</v>
      </c>
      <c r="F39" s="24">
        <f t="shared" si="33"/>
        <v>0.66619996534253423</v>
      </c>
      <c r="G39" s="6" t="s">
        <v>4</v>
      </c>
      <c r="H39" s="31" t="s">
        <v>4</v>
      </c>
      <c r="I39">
        <f>AM23</f>
        <v>3</v>
      </c>
      <c r="J39">
        <f>AE24</f>
        <v>1</v>
      </c>
      <c r="L39" s="10"/>
    </row>
    <row r="40" spans="1:12" x14ac:dyDescent="0.35">
      <c r="A40" s="5" t="s">
        <v>19</v>
      </c>
      <c r="B40" s="11">
        <v>9</v>
      </c>
      <c r="C40" s="11">
        <v>27.3</v>
      </c>
      <c r="D40" s="11">
        <v>600</v>
      </c>
      <c r="E40" s="24">
        <f t="shared" si="32"/>
        <v>1.1977963342676357</v>
      </c>
      <c r="F40" s="24">
        <f t="shared" si="33"/>
        <v>0.42394543249070366</v>
      </c>
      <c r="G40" s="6" t="s">
        <v>4</v>
      </c>
      <c r="H40" s="32" t="s">
        <v>4</v>
      </c>
      <c r="I40">
        <f>AQ23</f>
        <v>3</v>
      </c>
      <c r="J40">
        <f>AQ24</f>
        <v>0</v>
      </c>
      <c r="L40" s="10"/>
    </row>
    <row r="41" spans="1:12" x14ac:dyDescent="0.35">
      <c r="A41" s="5" t="s">
        <v>20</v>
      </c>
      <c r="B41" s="11">
        <v>10</v>
      </c>
      <c r="C41" s="11">
        <v>26.9</v>
      </c>
      <c r="D41" s="11">
        <v>550</v>
      </c>
      <c r="E41" s="24">
        <f t="shared" si="32"/>
        <v>1.1359745879828542</v>
      </c>
      <c r="F41" s="24">
        <f t="shared" si="33"/>
        <v>0.181690899638873</v>
      </c>
      <c r="G41" s="6" t="s">
        <v>4</v>
      </c>
      <c r="H41" s="32" t="s">
        <v>4</v>
      </c>
      <c r="I41">
        <f>AU23</f>
        <v>3</v>
      </c>
      <c r="J41">
        <f>AU24</f>
        <v>0</v>
      </c>
      <c r="L41" s="10"/>
    </row>
    <row r="42" spans="1:12" x14ac:dyDescent="0.35">
      <c r="A42" s="8"/>
      <c r="D42" s="26"/>
      <c r="E42" s="26"/>
      <c r="F42" s="26"/>
      <c r="H42" s="9"/>
      <c r="I42" s="26"/>
    </row>
    <row r="43" spans="1:12" x14ac:dyDescent="0.35">
      <c r="A43" s="4"/>
      <c r="D43" s="26"/>
      <c r="E43" s="26"/>
      <c r="F43" s="26"/>
      <c r="H43" s="9"/>
      <c r="I43" s="26"/>
    </row>
    <row r="44" spans="1:12" x14ac:dyDescent="0.35">
      <c r="A44" s="4"/>
      <c r="D44" s="26"/>
      <c r="E44" s="26"/>
      <c r="F44" s="26"/>
      <c r="H44" s="9"/>
      <c r="I44" s="26"/>
    </row>
    <row r="45" spans="1:12" x14ac:dyDescent="0.35">
      <c r="A45" s="4"/>
      <c r="D45" s="26"/>
      <c r="E45" s="26"/>
      <c r="F45" s="26"/>
      <c r="H45" s="9"/>
      <c r="I45" s="26"/>
    </row>
    <row r="46" spans="1:12" x14ac:dyDescent="0.35">
      <c r="A46" s="9"/>
      <c r="D46" s="26"/>
      <c r="E46" s="26"/>
      <c r="F46" s="26"/>
      <c r="G46" s="8"/>
      <c r="H46" s="9"/>
      <c r="I46" s="26"/>
    </row>
    <row r="47" spans="1:12" x14ac:dyDescent="0.35">
      <c r="A47" s="9"/>
      <c r="D47" s="26"/>
      <c r="E47" s="26"/>
      <c r="F47" s="26"/>
      <c r="G47" s="33"/>
      <c r="H47" s="9"/>
      <c r="I47" s="26"/>
    </row>
    <row r="48" spans="1:12" x14ac:dyDescent="0.35">
      <c r="A48" s="9"/>
      <c r="D48" s="26"/>
      <c r="E48" s="27"/>
      <c r="F48" s="26"/>
      <c r="G48" s="33"/>
      <c r="H48" s="9"/>
      <c r="I48" s="26"/>
    </row>
    <row r="49" spans="1:9" x14ac:dyDescent="0.35">
      <c r="A49" s="9"/>
      <c r="D49" s="26"/>
      <c r="E49" s="26"/>
      <c r="F49" s="26"/>
      <c r="G49" s="33"/>
      <c r="H49" s="9"/>
      <c r="I49" s="26"/>
    </row>
    <row r="50" spans="1:9" x14ac:dyDescent="0.35">
      <c r="D50" s="26"/>
      <c r="E50" s="26"/>
      <c r="F50" s="26"/>
      <c r="G50" s="33"/>
      <c r="H50" s="9"/>
      <c r="I50" s="26"/>
    </row>
    <row r="51" spans="1:9" x14ac:dyDescent="0.35">
      <c r="D51" s="26"/>
      <c r="E51" s="26"/>
      <c r="F51" s="26"/>
      <c r="G51" s="33"/>
      <c r="H51" s="9"/>
      <c r="I51" s="26"/>
    </row>
    <row r="52" spans="1:9" x14ac:dyDescent="0.35">
      <c r="D52" s="26"/>
      <c r="E52" s="26"/>
      <c r="F52" s="26"/>
      <c r="H52" s="9"/>
      <c r="I52" s="26"/>
    </row>
    <row r="53" spans="1:9" x14ac:dyDescent="0.35">
      <c r="D53" s="26"/>
      <c r="E53" s="26"/>
      <c r="F53" s="26"/>
      <c r="H53" s="9"/>
      <c r="I53" s="26"/>
    </row>
    <row r="54" spans="1:9" x14ac:dyDescent="0.35">
      <c r="D54" s="26"/>
      <c r="E54" s="26"/>
      <c r="F54" s="26"/>
      <c r="H54" s="9"/>
      <c r="I54" s="26"/>
    </row>
    <row r="55" spans="1:9" x14ac:dyDescent="0.35">
      <c r="D55" s="26"/>
      <c r="E55" s="26"/>
      <c r="F55" s="26"/>
      <c r="H55" s="9"/>
      <c r="I55" s="26"/>
    </row>
    <row r="56" spans="1:9" x14ac:dyDescent="0.35">
      <c r="D56" s="26"/>
      <c r="E56" s="26"/>
      <c r="F56" s="26"/>
      <c r="H56" s="9"/>
      <c r="I56" s="26"/>
    </row>
    <row r="57" spans="1:9" x14ac:dyDescent="0.35">
      <c r="D57" s="26"/>
      <c r="E57" s="26"/>
      <c r="F57" s="26"/>
      <c r="H57" s="9"/>
      <c r="I57" s="26"/>
    </row>
    <row r="58" spans="1:9" x14ac:dyDescent="0.35">
      <c r="D58" s="26"/>
      <c r="E58" s="26"/>
      <c r="F58" s="26"/>
      <c r="H58" s="9"/>
      <c r="I58" s="26"/>
    </row>
    <row r="59" spans="1:9" x14ac:dyDescent="0.35">
      <c r="D59" s="26"/>
      <c r="E59" s="26"/>
      <c r="F59" s="26"/>
      <c r="H59" s="9"/>
      <c r="I59" s="26"/>
    </row>
    <row r="60" spans="1:9" x14ac:dyDescent="0.35">
      <c r="D60" s="26"/>
      <c r="E60" s="26"/>
      <c r="F60" s="26"/>
      <c r="H60" s="9"/>
      <c r="I60" s="26"/>
    </row>
    <row r="61" spans="1:9" x14ac:dyDescent="0.35">
      <c r="A61" s="10"/>
      <c r="B61" s="10"/>
      <c r="C61" s="10"/>
      <c r="D61" s="10"/>
      <c r="E61" s="10"/>
      <c r="F61" s="10"/>
      <c r="G61" s="10"/>
      <c r="I61" s="26"/>
    </row>
    <row r="62" spans="1:9" x14ac:dyDescent="0.35">
      <c r="A62" s="10"/>
      <c r="B62" s="10"/>
      <c r="C62" s="10"/>
      <c r="D62" s="10"/>
      <c r="E62" s="10"/>
      <c r="F62" s="10"/>
      <c r="G62" s="10"/>
      <c r="I62" s="26"/>
    </row>
    <row r="63" spans="1:9" x14ac:dyDescent="0.35">
      <c r="A63" s="10"/>
      <c r="B63" s="10"/>
      <c r="C63" s="10"/>
      <c r="D63" s="10"/>
      <c r="E63" s="10"/>
      <c r="F63" s="10"/>
      <c r="G63" s="10"/>
      <c r="I63" s="26"/>
    </row>
    <row r="64" spans="1:9" x14ac:dyDescent="0.35">
      <c r="A64" s="10"/>
      <c r="B64" s="10"/>
      <c r="C64" s="10"/>
      <c r="D64" s="10"/>
      <c r="E64" s="10"/>
      <c r="F64" s="10"/>
      <c r="G64" s="10"/>
      <c r="I64" s="26"/>
    </row>
    <row r="65" spans="1:13" x14ac:dyDescent="0.35">
      <c r="A65" s="10"/>
      <c r="B65" s="10"/>
      <c r="C65" s="18"/>
      <c r="D65" s="18"/>
      <c r="E65" s="18"/>
      <c r="F65" s="18"/>
      <c r="G65" s="18"/>
      <c r="I65" s="26"/>
    </row>
    <row r="66" spans="1:13" x14ac:dyDescent="0.35">
      <c r="A66" s="10"/>
      <c r="B66" s="10"/>
      <c r="C66" s="18"/>
      <c r="D66" s="18"/>
      <c r="E66" s="18"/>
      <c r="F66" s="18"/>
      <c r="G66" s="18"/>
      <c r="I66" s="26"/>
    </row>
    <row r="67" spans="1:13" x14ac:dyDescent="0.35">
      <c r="A67" s="10"/>
      <c r="B67" s="10"/>
      <c r="C67" s="18"/>
      <c r="D67" s="18"/>
      <c r="E67" s="18"/>
      <c r="F67" s="18"/>
      <c r="G67" s="18"/>
      <c r="I67" s="26"/>
    </row>
    <row r="68" spans="1:13" x14ac:dyDescent="0.35">
      <c r="A68" s="10"/>
      <c r="B68" s="10"/>
      <c r="C68" s="18"/>
      <c r="D68" s="18"/>
      <c r="E68" s="18"/>
      <c r="F68" s="18"/>
      <c r="G68" s="18"/>
      <c r="I68" s="26"/>
    </row>
    <row r="69" spans="1:13" x14ac:dyDescent="0.35">
      <c r="A69" s="10"/>
      <c r="B69" s="10"/>
      <c r="C69" s="18"/>
      <c r="D69" s="18"/>
      <c r="E69" s="18"/>
      <c r="F69" s="18"/>
      <c r="G69" s="18"/>
      <c r="H69" s="10"/>
      <c r="I69" s="26"/>
      <c r="J69" s="10"/>
      <c r="K69" s="10"/>
      <c r="L69" s="10"/>
      <c r="M69" s="10"/>
    </row>
    <row r="70" spans="1:13" x14ac:dyDescent="0.35">
      <c r="A70" s="10"/>
      <c r="B70" s="10"/>
      <c r="C70" s="18"/>
      <c r="D70" s="18"/>
      <c r="E70" s="18"/>
      <c r="F70" s="18"/>
      <c r="G70" s="18"/>
      <c r="H70" s="10"/>
      <c r="I70" s="9"/>
      <c r="J70" s="10"/>
      <c r="K70" s="10"/>
      <c r="L70" s="10"/>
      <c r="M70" s="10"/>
    </row>
    <row r="71" spans="1:13" x14ac:dyDescent="0.35">
      <c r="A71" s="10"/>
      <c r="B71" s="10"/>
      <c r="C71" s="18"/>
      <c r="D71" s="18"/>
      <c r="E71" s="18"/>
      <c r="F71" s="18"/>
      <c r="G71" s="18"/>
      <c r="H71" s="10"/>
      <c r="I71" s="9"/>
      <c r="J71" s="10"/>
      <c r="K71" s="10"/>
      <c r="L71" s="10"/>
      <c r="M71" s="10"/>
    </row>
    <row r="72" spans="1:13" x14ac:dyDescent="0.35">
      <c r="A72" s="10"/>
      <c r="B72" s="10"/>
      <c r="C72" s="18"/>
      <c r="D72" s="18"/>
      <c r="E72" s="18"/>
      <c r="F72" s="18"/>
      <c r="G72" s="18"/>
      <c r="H72" s="10"/>
      <c r="I72" s="10"/>
      <c r="J72" s="10"/>
      <c r="K72" s="10"/>
      <c r="L72" s="10"/>
      <c r="M72" s="10"/>
    </row>
    <row r="73" spans="1:13" x14ac:dyDescent="0.35">
      <c r="A73" s="10"/>
      <c r="B73" s="10"/>
      <c r="C73" s="18"/>
      <c r="D73" s="18"/>
      <c r="E73" s="18"/>
      <c r="F73" s="18"/>
      <c r="G73" s="18"/>
      <c r="H73" s="10"/>
      <c r="I73" s="10"/>
      <c r="J73" s="10"/>
      <c r="K73" s="10"/>
      <c r="L73" s="10"/>
      <c r="M73" s="10"/>
    </row>
    <row r="74" spans="1:13" x14ac:dyDescent="0.35">
      <c r="A74" s="10"/>
      <c r="B74" s="10"/>
      <c r="C74" s="18"/>
      <c r="D74" s="18"/>
      <c r="E74" s="18"/>
      <c r="F74" s="18"/>
      <c r="G74" s="18"/>
      <c r="H74" s="10"/>
      <c r="I74" s="10"/>
      <c r="J74" s="10"/>
      <c r="K74" s="10"/>
      <c r="L74" s="10"/>
      <c r="M74" s="10"/>
    </row>
    <row r="75" spans="1:13" x14ac:dyDescent="0.35">
      <c r="A75" s="10"/>
      <c r="B75" s="10"/>
      <c r="C75" s="18"/>
      <c r="D75" s="18"/>
      <c r="E75" s="18"/>
      <c r="F75" s="18"/>
      <c r="G75" s="18"/>
      <c r="H75" s="10"/>
      <c r="I75" s="10"/>
      <c r="J75" s="10"/>
      <c r="K75" s="10"/>
      <c r="L75" s="10"/>
      <c r="M75" s="10"/>
    </row>
    <row r="76" spans="1:13" x14ac:dyDescent="0.35">
      <c r="A76" s="10"/>
      <c r="B76" s="10"/>
      <c r="C76" s="18"/>
      <c r="D76" s="18"/>
      <c r="E76" s="18"/>
      <c r="F76" s="18"/>
      <c r="G76" s="18"/>
      <c r="H76" s="10"/>
      <c r="I76" s="10"/>
      <c r="J76" s="18"/>
      <c r="K76" s="10"/>
      <c r="L76" s="10"/>
      <c r="M76" s="10"/>
    </row>
    <row r="77" spans="1:13" x14ac:dyDescent="0.35">
      <c r="A77" s="10"/>
      <c r="B77" s="10"/>
      <c r="C77" s="18"/>
      <c r="D77" s="18"/>
      <c r="E77" s="18"/>
      <c r="F77" s="18"/>
      <c r="G77" s="18"/>
      <c r="H77" s="10"/>
      <c r="I77" s="10"/>
      <c r="J77" s="18"/>
      <c r="K77" s="10"/>
      <c r="L77" s="10"/>
      <c r="M77" s="10"/>
    </row>
    <row r="78" spans="1:13" x14ac:dyDescent="0.35">
      <c r="A78" s="10"/>
      <c r="B78" s="10"/>
      <c r="C78" s="18"/>
      <c r="D78" s="18"/>
      <c r="E78" s="18"/>
      <c r="F78" s="18"/>
      <c r="G78" s="18"/>
      <c r="H78" s="10"/>
      <c r="I78" s="10"/>
      <c r="J78" s="18"/>
      <c r="K78" s="10"/>
      <c r="L78" s="10"/>
      <c r="M78" s="10"/>
    </row>
    <row r="79" spans="1:13" x14ac:dyDescent="0.35">
      <c r="A79" s="10"/>
      <c r="B79" s="10"/>
      <c r="C79" s="18"/>
      <c r="D79" s="18"/>
      <c r="E79" s="18"/>
      <c r="F79" s="18"/>
      <c r="G79" s="18"/>
      <c r="H79" s="10"/>
      <c r="I79" s="10"/>
      <c r="J79" s="18"/>
      <c r="K79" s="10"/>
      <c r="L79" s="10"/>
      <c r="M79" s="10"/>
    </row>
    <row r="80" spans="1:13" x14ac:dyDescent="0.35">
      <c r="A80" s="10"/>
      <c r="B80" s="10"/>
      <c r="C80" s="18"/>
      <c r="D80" s="18"/>
      <c r="E80" s="18"/>
      <c r="F80" s="18"/>
      <c r="G80" s="18"/>
      <c r="H80" s="10"/>
      <c r="I80" s="10"/>
      <c r="J80" s="18"/>
      <c r="K80" s="10"/>
      <c r="L80" s="10"/>
      <c r="M80" s="10"/>
    </row>
    <row r="81" spans="1:13" x14ac:dyDescent="0.35">
      <c r="A81" s="10"/>
      <c r="B81" s="10"/>
      <c r="C81" s="18"/>
      <c r="D81" s="18"/>
      <c r="E81" s="18"/>
      <c r="F81" s="18"/>
      <c r="G81" s="18"/>
      <c r="H81" s="10"/>
      <c r="I81" s="10"/>
      <c r="J81" s="18"/>
      <c r="K81" s="10"/>
      <c r="L81" s="10"/>
      <c r="M81" s="10"/>
    </row>
    <row r="82" spans="1:13" x14ac:dyDescent="0.35">
      <c r="A82" s="10"/>
      <c r="B82" s="10"/>
      <c r="C82" s="18"/>
      <c r="D82" s="18"/>
      <c r="E82" s="18"/>
      <c r="F82" s="18"/>
      <c r="G82" s="18"/>
      <c r="H82" s="10"/>
      <c r="I82" s="10"/>
      <c r="J82" s="18"/>
      <c r="K82" s="10"/>
      <c r="L82" s="10"/>
      <c r="M82" s="10"/>
    </row>
    <row r="83" spans="1:13" x14ac:dyDescent="0.35">
      <c r="A83" s="10"/>
      <c r="B83" s="10"/>
      <c r="C83" s="18"/>
      <c r="D83" s="18"/>
      <c r="E83" s="18"/>
      <c r="F83" s="18"/>
      <c r="G83" s="18"/>
      <c r="H83" s="10"/>
      <c r="I83" s="10"/>
      <c r="J83" s="18"/>
      <c r="K83" s="10"/>
      <c r="L83" s="10"/>
      <c r="M83" s="10"/>
    </row>
    <row r="84" spans="1:13" x14ac:dyDescent="0.35">
      <c r="A84" s="10"/>
      <c r="B84" s="10"/>
      <c r="C84" s="18"/>
      <c r="D84" s="18"/>
      <c r="E84" s="18"/>
      <c r="F84" s="18"/>
      <c r="G84" s="18"/>
      <c r="H84" s="10"/>
      <c r="I84" s="10"/>
      <c r="J84" s="18"/>
      <c r="K84" s="10"/>
      <c r="L84" s="10"/>
      <c r="M84" s="10"/>
    </row>
    <row r="85" spans="1:13" x14ac:dyDescent="0.35">
      <c r="A85" s="10"/>
      <c r="B85" s="10"/>
      <c r="C85" s="18"/>
      <c r="D85" s="18"/>
      <c r="E85" s="18"/>
      <c r="F85" s="18"/>
      <c r="G85" s="18"/>
      <c r="H85" s="10"/>
      <c r="I85" s="10"/>
      <c r="J85" s="18"/>
      <c r="K85" s="10"/>
      <c r="L85" s="10"/>
      <c r="M85" s="10"/>
    </row>
    <row r="86" spans="1:13" x14ac:dyDescent="0.35">
      <c r="A86" s="10"/>
      <c r="B86" s="10"/>
      <c r="C86" s="18"/>
      <c r="D86" s="18"/>
      <c r="E86" s="18"/>
      <c r="F86" s="18"/>
      <c r="G86" s="18"/>
      <c r="H86" s="10"/>
      <c r="I86" s="10"/>
      <c r="J86" s="18"/>
      <c r="K86" s="10"/>
      <c r="L86" s="10"/>
      <c r="M86" s="10"/>
    </row>
    <row r="87" spans="1:13" x14ac:dyDescent="0.35">
      <c r="A87" s="10"/>
      <c r="B87" s="10"/>
      <c r="C87" s="18"/>
      <c r="D87" s="18"/>
      <c r="E87" s="18"/>
      <c r="F87" s="18"/>
      <c r="G87" s="18"/>
      <c r="H87" s="10"/>
      <c r="I87" s="10"/>
      <c r="J87" s="18"/>
      <c r="K87" s="10"/>
      <c r="L87" s="10"/>
      <c r="M87" s="10"/>
    </row>
    <row r="88" spans="1:13" x14ac:dyDescent="0.35">
      <c r="A88" s="10"/>
      <c r="B88" s="10"/>
      <c r="C88" s="18"/>
      <c r="D88" s="18"/>
      <c r="E88" s="18"/>
      <c r="F88" s="18"/>
      <c r="G88" s="18"/>
      <c r="H88" s="10"/>
      <c r="I88" s="10"/>
      <c r="J88" s="18"/>
      <c r="K88" s="10"/>
      <c r="L88" s="10"/>
      <c r="M88" s="10"/>
    </row>
    <row r="89" spans="1:13" x14ac:dyDescent="0.35">
      <c r="A89" s="10"/>
      <c r="B89" s="10"/>
      <c r="C89" s="18"/>
      <c r="D89" s="18"/>
      <c r="E89" s="18"/>
      <c r="F89" s="18"/>
      <c r="G89" s="18"/>
      <c r="H89" s="10"/>
      <c r="I89" s="10"/>
      <c r="J89" s="18"/>
      <c r="K89" s="10"/>
      <c r="L89" s="10"/>
      <c r="M89" s="10"/>
    </row>
    <row r="90" spans="1:13" x14ac:dyDescent="0.35">
      <c r="A90" s="10"/>
      <c r="B90" s="10"/>
      <c r="C90" s="18"/>
      <c r="D90" s="18"/>
      <c r="E90" s="18"/>
      <c r="F90" s="18"/>
      <c r="G90" s="18"/>
      <c r="H90" s="10"/>
      <c r="I90" s="10"/>
      <c r="J90" s="18"/>
      <c r="K90" s="10"/>
      <c r="L90" s="10"/>
      <c r="M90" s="10"/>
    </row>
    <row r="91" spans="1:13" x14ac:dyDescent="0.35">
      <c r="A91" s="10"/>
      <c r="B91" s="10"/>
      <c r="C91" s="18"/>
      <c r="D91" s="18"/>
      <c r="E91" s="18"/>
      <c r="F91" s="18"/>
      <c r="G91" s="18"/>
      <c r="H91" s="10"/>
      <c r="I91" s="10"/>
      <c r="J91" s="18"/>
      <c r="K91" s="10"/>
      <c r="L91" s="10"/>
      <c r="M91" s="10"/>
    </row>
    <row r="92" spans="1:13" x14ac:dyDescent="0.35">
      <c r="A92" s="10"/>
      <c r="B92" s="10"/>
      <c r="C92" s="18"/>
      <c r="D92" s="18"/>
      <c r="E92" s="18"/>
      <c r="F92" s="18"/>
      <c r="G92" s="18"/>
      <c r="H92" s="10"/>
      <c r="I92" s="10"/>
      <c r="J92" s="18"/>
      <c r="K92" s="10"/>
      <c r="L92" s="10"/>
      <c r="M92" s="10"/>
    </row>
    <row r="93" spans="1:13" x14ac:dyDescent="0.35">
      <c r="A93" s="10"/>
      <c r="B93" s="10"/>
      <c r="C93" s="18"/>
      <c r="D93" s="18"/>
      <c r="E93" s="18"/>
      <c r="F93" s="18"/>
      <c r="G93" s="18"/>
      <c r="H93" s="10"/>
      <c r="I93" s="10"/>
      <c r="J93" s="18"/>
      <c r="K93" s="10"/>
      <c r="L93" s="10"/>
      <c r="M93" s="10"/>
    </row>
    <row r="94" spans="1:13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8"/>
      <c r="K94" s="10"/>
      <c r="L94" s="10"/>
      <c r="M94" s="10"/>
    </row>
    <row r="95" spans="1:13" x14ac:dyDescent="0.35">
      <c r="D95" s="10"/>
      <c r="E95" s="10"/>
      <c r="F95" s="10"/>
      <c r="G95" s="10"/>
      <c r="H95" s="10"/>
      <c r="I95" s="10"/>
      <c r="J95" s="18"/>
      <c r="K95" s="10"/>
      <c r="L95" s="10"/>
      <c r="M95" s="10"/>
    </row>
    <row r="96" spans="1:13" x14ac:dyDescent="0.35">
      <c r="D96" s="10"/>
      <c r="E96" s="10"/>
      <c r="F96" s="10"/>
      <c r="G96" s="10"/>
      <c r="H96" s="10"/>
      <c r="I96" s="10"/>
      <c r="J96" s="18"/>
      <c r="K96" s="10"/>
      <c r="L96" s="10"/>
      <c r="M96" s="10"/>
    </row>
    <row r="97" spans="4:13" x14ac:dyDescent="0.35">
      <c r="D97" s="10"/>
      <c r="E97" s="10"/>
      <c r="F97" s="10"/>
      <c r="G97" s="10"/>
      <c r="H97" s="10"/>
      <c r="I97" s="10"/>
      <c r="J97" s="18"/>
      <c r="K97" s="10"/>
      <c r="L97" s="10"/>
      <c r="M97" s="10"/>
    </row>
    <row r="98" spans="4:13" x14ac:dyDescent="0.35">
      <c r="D98" s="10"/>
      <c r="E98" s="10"/>
      <c r="F98" s="10"/>
      <c r="G98" s="10"/>
      <c r="H98" s="10"/>
      <c r="I98" s="10"/>
      <c r="J98" s="18"/>
      <c r="K98" s="10"/>
      <c r="L98" s="10"/>
      <c r="M98" s="10"/>
    </row>
    <row r="99" spans="4:13" x14ac:dyDescent="0.35">
      <c r="D99" s="10"/>
      <c r="E99" s="10"/>
      <c r="F99" s="10"/>
      <c r="G99" s="10"/>
      <c r="H99" s="10"/>
      <c r="I99" s="10"/>
      <c r="J99" s="18"/>
      <c r="K99" s="10"/>
      <c r="L99" s="10"/>
      <c r="M99" s="10"/>
    </row>
    <row r="100" spans="4:13" x14ac:dyDescent="0.35">
      <c r="D100" s="10"/>
      <c r="E100" s="10"/>
      <c r="F100" s="10"/>
      <c r="G100" s="10"/>
      <c r="H100" s="10"/>
      <c r="I100" s="10"/>
      <c r="J100" s="18"/>
      <c r="K100" s="10"/>
      <c r="L100" s="10"/>
      <c r="M100" s="10"/>
    </row>
    <row r="101" spans="4:13" x14ac:dyDescent="0.35">
      <c r="D101" s="10"/>
      <c r="E101" s="10"/>
      <c r="F101" s="10"/>
      <c r="G101" s="10"/>
      <c r="H101" s="10"/>
      <c r="I101" s="10"/>
      <c r="J101" s="18"/>
      <c r="K101" s="10"/>
      <c r="L101" s="10"/>
      <c r="M101" s="10"/>
    </row>
    <row r="102" spans="4:13" x14ac:dyDescent="0.35">
      <c r="D102" s="10"/>
      <c r="E102" s="10"/>
      <c r="F102" s="10"/>
      <c r="G102" s="10"/>
      <c r="H102" s="10"/>
      <c r="I102" s="10"/>
      <c r="J102" s="18"/>
      <c r="K102" s="10"/>
      <c r="L102" s="10"/>
      <c r="M102" s="10"/>
    </row>
    <row r="103" spans="4:13" x14ac:dyDescent="0.35">
      <c r="D103" s="10"/>
      <c r="E103" s="10"/>
      <c r="F103" s="10"/>
      <c r="G103" s="10"/>
      <c r="H103" s="10"/>
      <c r="I103" s="10"/>
      <c r="J103" s="18"/>
      <c r="K103" s="10"/>
      <c r="L103" s="10"/>
      <c r="M103" s="10"/>
    </row>
    <row r="104" spans="4:13" x14ac:dyDescent="0.35">
      <c r="D104" s="10"/>
      <c r="E104" s="10"/>
      <c r="F104" s="10"/>
      <c r="G104" s="10"/>
      <c r="H104" s="10"/>
      <c r="I104" s="10"/>
      <c r="J104" s="18"/>
      <c r="K104" s="10"/>
      <c r="L104" s="10"/>
      <c r="M104" s="10"/>
    </row>
    <row r="105" spans="4:13" x14ac:dyDescent="0.35"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4:13" x14ac:dyDescent="0.35"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4:13" x14ac:dyDescent="0.35"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4:13" x14ac:dyDescent="0.35"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4:13" x14ac:dyDescent="0.35"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4:13" x14ac:dyDescent="0.35"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4:13" x14ac:dyDescent="0.35"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4:13" x14ac:dyDescent="0.35"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4:13" x14ac:dyDescent="0.35"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4:13" x14ac:dyDescent="0.35"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4:13" x14ac:dyDescent="0.35"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4:13" x14ac:dyDescent="0.35"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4:13" x14ac:dyDescent="0.35"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4:13" x14ac:dyDescent="0.35"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4:13" x14ac:dyDescent="0.35"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4:13" x14ac:dyDescent="0.35"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4:13" x14ac:dyDescent="0.35"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4:13" x14ac:dyDescent="0.35"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4:13" x14ac:dyDescent="0.35"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4:13" x14ac:dyDescent="0.35">
      <c r="H124" s="10"/>
      <c r="I124" s="10"/>
      <c r="J124" s="10"/>
      <c r="K124" s="10"/>
      <c r="L124" s="10"/>
      <c r="M124" s="10"/>
    </row>
    <row r="125" spans="4:13" x14ac:dyDescent="0.35">
      <c r="H125" s="10"/>
      <c r="I125" s="10"/>
      <c r="J125" s="10"/>
      <c r="K125" s="10"/>
      <c r="L125" s="10"/>
      <c r="M125" s="10"/>
    </row>
    <row r="126" spans="4:13" x14ac:dyDescent="0.35">
      <c r="H126" s="10"/>
      <c r="I126" s="10"/>
      <c r="J126" s="10"/>
      <c r="K126" s="10"/>
      <c r="L126" s="10"/>
      <c r="M126" s="10"/>
    </row>
    <row r="127" spans="4:13" x14ac:dyDescent="0.35">
      <c r="H127" s="10"/>
      <c r="I127" s="10"/>
      <c r="J127" s="10"/>
      <c r="K127" s="10"/>
      <c r="L127" s="10"/>
      <c r="M127" s="10"/>
    </row>
    <row r="128" spans="4:13" x14ac:dyDescent="0.35">
      <c r="H128" s="10"/>
      <c r="I128" s="10"/>
      <c r="J128" s="10"/>
      <c r="K128" s="10"/>
      <c r="L128" s="10"/>
      <c r="M128" s="10"/>
    </row>
    <row r="129" spans="8:13" x14ac:dyDescent="0.35">
      <c r="H129" s="10"/>
      <c r="I129" s="10"/>
      <c r="J129" s="10"/>
      <c r="K129" s="10"/>
      <c r="L129" s="10"/>
      <c r="M129" s="10"/>
    </row>
    <row r="130" spans="8:13" x14ac:dyDescent="0.35">
      <c r="H130" s="10"/>
      <c r="I130" s="10"/>
      <c r="J130" s="10"/>
      <c r="K130" s="10"/>
      <c r="L130" s="10"/>
      <c r="M130" s="10"/>
    </row>
    <row r="131" spans="8:13" x14ac:dyDescent="0.35">
      <c r="H131" s="10"/>
      <c r="I131" s="10"/>
      <c r="J131" s="10"/>
      <c r="K131" s="10"/>
      <c r="L131" s="10"/>
      <c r="M131" s="10"/>
    </row>
    <row r="132" spans="8:13" x14ac:dyDescent="0.35">
      <c r="H132" s="10"/>
      <c r="I132" s="10"/>
      <c r="J132" s="10"/>
      <c r="K132" s="10"/>
      <c r="L132" s="10"/>
      <c r="M132" s="10"/>
    </row>
    <row r="133" spans="8:13" x14ac:dyDescent="0.35">
      <c r="H133" s="10"/>
      <c r="I133" s="10"/>
      <c r="J133" s="10"/>
      <c r="K133" s="10"/>
      <c r="L133" s="10"/>
      <c r="M133" s="10"/>
    </row>
    <row r="134" spans="8:13" x14ac:dyDescent="0.35">
      <c r="H134" s="10"/>
      <c r="I134" s="10"/>
      <c r="J134" s="10"/>
      <c r="K134" s="10"/>
      <c r="L134" s="10"/>
      <c r="M134" s="10"/>
    </row>
  </sheetData>
  <mergeCells count="35">
    <mergeCell ref="AT1:AT2"/>
    <mergeCell ref="AU1:AU2"/>
    <mergeCell ref="A26:G26"/>
    <mergeCell ref="B27:B29"/>
    <mergeCell ref="E27:G29"/>
    <mergeCell ref="AL1:AL2"/>
    <mergeCell ref="AM1:AM2"/>
    <mergeCell ref="AO1:AO2"/>
    <mergeCell ref="AP1:AP2"/>
    <mergeCell ref="AQ1:AQ2"/>
    <mergeCell ref="AS1:AS2"/>
    <mergeCell ref="AD1:AD2"/>
    <mergeCell ref="AE1:AE2"/>
    <mergeCell ref="AG1:AG2"/>
    <mergeCell ref="AH1:AH2"/>
    <mergeCell ref="AI1:AI2"/>
    <mergeCell ref="AK1:AK2"/>
    <mergeCell ref="V1:V2"/>
    <mergeCell ref="W1:W2"/>
    <mergeCell ref="Y1:Y2"/>
    <mergeCell ref="Z1:Z2"/>
    <mergeCell ref="AA1:AA2"/>
    <mergeCell ref="AC1:AC2"/>
    <mergeCell ref="U1:U2"/>
    <mergeCell ref="A1:A2"/>
    <mergeCell ref="B1:B2"/>
    <mergeCell ref="I1:I2"/>
    <mergeCell ref="J1:J2"/>
    <mergeCell ref="K1:K2"/>
    <mergeCell ref="M1:M2"/>
    <mergeCell ref="N1:N2"/>
    <mergeCell ref="O1:O2"/>
    <mergeCell ref="Q1:Q2"/>
    <mergeCell ref="R1:R2"/>
    <mergeCell ref="S1:S2"/>
  </mergeCells>
  <conditionalFormatting sqref="K3:K24">
    <cfRule type="cellIs" dxfId="86" priority="37" operator="between">
      <formula>"B"</formula>
      <formula>"B"</formula>
    </cfRule>
    <cfRule type="cellIs" dxfId="85" priority="38" operator="between">
      <formula>"A"</formula>
      <formula>"A"</formula>
    </cfRule>
  </conditionalFormatting>
  <conditionalFormatting sqref="G32:G41">
    <cfRule type="cellIs" dxfId="84" priority="31" operator="between">
      <formula>"B"</formula>
      <formula>"B"</formula>
    </cfRule>
    <cfRule type="cellIs" dxfId="83" priority="32" operator="between">
      <formula>"A"</formula>
      <formula>"A"</formula>
    </cfRule>
    <cfRule type="cellIs" dxfId="82" priority="33" operator="notBetween">
      <formula>"A"</formula>
      <formula>"A"</formula>
    </cfRule>
  </conditionalFormatting>
  <conditionalFormatting sqref="AU3:AU24">
    <cfRule type="cellIs" dxfId="81" priority="7" operator="between">
      <formula>"B"</formula>
      <formula>"B"</formula>
    </cfRule>
    <cfRule type="cellIs" dxfId="80" priority="8" operator="between">
      <formula>"A"</formula>
      <formula>"A"</formula>
    </cfRule>
  </conditionalFormatting>
  <conditionalFormatting sqref="O3:O24">
    <cfRule type="cellIs" dxfId="79" priority="23" operator="between">
      <formula>"B"</formula>
      <formula>"B"</formula>
    </cfRule>
    <cfRule type="cellIs" dxfId="78" priority="24" operator="between">
      <formula>"A"</formula>
      <formula>"A"</formula>
    </cfRule>
  </conditionalFormatting>
  <conditionalFormatting sqref="S3:S24">
    <cfRule type="cellIs" dxfId="77" priority="21" operator="between">
      <formula>"B"</formula>
      <formula>"B"</formula>
    </cfRule>
    <cfRule type="cellIs" dxfId="76" priority="22" operator="between">
      <formula>"A"</formula>
      <formula>"A"</formula>
    </cfRule>
  </conditionalFormatting>
  <conditionalFormatting sqref="W3:W24">
    <cfRule type="cellIs" dxfId="75" priority="19" operator="between">
      <formula>"B"</formula>
      <formula>"B"</formula>
    </cfRule>
    <cfRule type="cellIs" dxfId="74" priority="20" operator="between">
      <formula>"A"</formula>
      <formula>"A"</formula>
    </cfRule>
  </conditionalFormatting>
  <conditionalFormatting sqref="AA3:AA24">
    <cfRule type="cellIs" dxfId="73" priority="17" operator="between">
      <formula>"B"</formula>
      <formula>"B"</formula>
    </cfRule>
    <cfRule type="cellIs" dxfId="72" priority="18" operator="between">
      <formula>"A"</formula>
      <formula>"A"</formula>
    </cfRule>
  </conditionalFormatting>
  <conditionalFormatting sqref="AE3:AE24">
    <cfRule type="cellIs" dxfId="71" priority="15" operator="between">
      <formula>"B"</formula>
      <formula>"B"</formula>
    </cfRule>
    <cfRule type="cellIs" dxfId="70" priority="16" operator="between">
      <formula>"A"</formula>
      <formula>"A"</formula>
    </cfRule>
  </conditionalFormatting>
  <conditionalFormatting sqref="AI3:AI24">
    <cfRule type="cellIs" dxfId="69" priority="13" operator="between">
      <formula>"B"</formula>
      <formula>"B"</formula>
    </cfRule>
    <cfRule type="cellIs" dxfId="68" priority="14" operator="between">
      <formula>"A"</formula>
      <formula>"A"</formula>
    </cfRule>
  </conditionalFormatting>
  <conditionalFormatting sqref="AM3:AM24">
    <cfRule type="cellIs" dxfId="67" priority="11" operator="between">
      <formula>"B"</formula>
      <formula>"B"</formula>
    </cfRule>
    <cfRule type="cellIs" dxfId="66" priority="12" operator="between">
      <formula>"A"</formula>
      <formula>"A"</formula>
    </cfRule>
  </conditionalFormatting>
  <conditionalFormatting sqref="AQ3:AQ24">
    <cfRule type="cellIs" dxfId="65" priority="9" operator="between">
      <formula>"B"</formula>
      <formula>"B"</formula>
    </cfRule>
    <cfRule type="cellIs" dxfId="64" priority="10" operator="between">
      <formula>"A"</formula>
      <formula>"A"</formula>
    </cfRule>
  </conditionalFormatting>
  <conditionalFormatting sqref="G22">
    <cfRule type="cellIs" dxfId="63" priority="4" operator="between">
      <formula>"B"</formula>
      <formula>"B"</formula>
    </cfRule>
    <cfRule type="cellIs" dxfId="62" priority="5" operator="between">
      <formula>"A"</formula>
      <formula>"A"</formula>
    </cfRule>
    <cfRule type="cellIs" dxfId="61" priority="6" operator="notBetween">
      <formula>"A"</formula>
      <formula>"A"</formula>
    </cfRule>
  </conditionalFormatting>
  <conditionalFormatting sqref="G3:G21">
    <cfRule type="cellIs" dxfId="60" priority="1" operator="between">
      <formula>"B"</formula>
      <formula>"B"</formula>
    </cfRule>
    <cfRule type="cellIs" dxfId="59" priority="2" operator="between">
      <formula>"A"</formula>
      <formula>"A"</formula>
    </cfRule>
    <cfRule type="cellIs" dxfId="58" priority="3" operator="notBetween">
      <formula>"A"</formula>
      <formula>"A"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304E-C260-4D88-AD2B-AD9317D45553}">
  <dimension ref="A1:AU134"/>
  <sheetViews>
    <sheetView zoomScale="55" zoomScaleNormal="55" workbookViewId="0">
      <selection activeCell="G32" sqref="G32:H41"/>
    </sheetView>
  </sheetViews>
  <sheetFormatPr defaultRowHeight="14.5" x14ac:dyDescent="0.35"/>
  <cols>
    <col min="1" max="1" width="34.7265625" bestFit="1" customWidth="1"/>
    <col min="4" max="4" width="16.7265625" bestFit="1" customWidth="1"/>
    <col min="5" max="6" width="16.7265625" customWidth="1"/>
    <col min="7" max="7" width="17.26953125" customWidth="1"/>
    <col min="8" max="8" width="9.26953125" bestFit="1" customWidth="1"/>
    <col min="9" max="9" width="9" bestFit="1" customWidth="1"/>
    <col min="10" max="10" width="12" bestFit="1" customWidth="1"/>
    <col min="11" max="11" width="8" customWidth="1"/>
  </cols>
  <sheetData>
    <row r="1" spans="1:47" ht="14.5" customHeight="1" x14ac:dyDescent="0.35">
      <c r="A1" s="50" t="s">
        <v>3</v>
      </c>
      <c r="B1" s="50" t="s">
        <v>0</v>
      </c>
      <c r="C1" s="28" t="s">
        <v>41</v>
      </c>
      <c r="D1" s="28" t="s">
        <v>43</v>
      </c>
      <c r="E1" s="28" t="s">
        <v>42</v>
      </c>
      <c r="F1" s="28" t="s">
        <v>44</v>
      </c>
      <c r="G1" s="11" t="s">
        <v>1</v>
      </c>
      <c r="H1" s="1"/>
      <c r="I1" s="51" t="s">
        <v>6</v>
      </c>
      <c r="J1" s="69" t="s">
        <v>48</v>
      </c>
      <c r="K1" s="67">
        <f>M31</f>
        <v>3</v>
      </c>
      <c r="L1" s="8"/>
      <c r="M1" s="67" t="s">
        <v>6</v>
      </c>
      <c r="N1" s="70" t="s">
        <v>48</v>
      </c>
      <c r="O1" s="67">
        <f>M31</f>
        <v>3</v>
      </c>
      <c r="Q1" s="67" t="s">
        <v>6</v>
      </c>
      <c r="R1" s="70" t="s">
        <v>48</v>
      </c>
      <c r="S1" s="67">
        <f>M31</f>
        <v>3</v>
      </c>
      <c r="T1" s="8"/>
      <c r="U1" s="67" t="s">
        <v>6</v>
      </c>
      <c r="V1" s="70" t="s">
        <v>48</v>
      </c>
      <c r="W1" s="67">
        <f>M31</f>
        <v>3</v>
      </c>
      <c r="Y1" s="51" t="s">
        <v>6</v>
      </c>
      <c r="Z1" s="69" t="s">
        <v>48</v>
      </c>
      <c r="AA1" s="67">
        <f>M31</f>
        <v>3</v>
      </c>
      <c r="AB1" s="8"/>
      <c r="AC1" s="67" t="s">
        <v>6</v>
      </c>
      <c r="AD1" s="70" t="s">
        <v>48</v>
      </c>
      <c r="AE1" s="67">
        <f>M31</f>
        <v>3</v>
      </c>
      <c r="AG1" s="67" t="s">
        <v>6</v>
      </c>
      <c r="AH1" s="70" t="s">
        <v>48</v>
      </c>
      <c r="AI1" s="67">
        <f>M31</f>
        <v>3</v>
      </c>
      <c r="AJ1" s="8"/>
      <c r="AK1" s="67" t="s">
        <v>6</v>
      </c>
      <c r="AL1" s="70" t="s">
        <v>48</v>
      </c>
      <c r="AM1" s="67">
        <f>M31</f>
        <v>3</v>
      </c>
      <c r="AO1" s="67" t="s">
        <v>6</v>
      </c>
      <c r="AP1" s="70" t="s">
        <v>48</v>
      </c>
      <c r="AQ1" s="67">
        <f>M31</f>
        <v>3</v>
      </c>
      <c r="AR1" s="8"/>
      <c r="AS1" s="67" t="s">
        <v>6</v>
      </c>
      <c r="AT1" s="70" t="s">
        <v>48</v>
      </c>
      <c r="AU1" s="67">
        <f>M31</f>
        <v>3</v>
      </c>
    </row>
    <row r="2" spans="1:47" ht="56.5" x14ac:dyDescent="0.35">
      <c r="A2" s="50"/>
      <c r="B2" s="50"/>
      <c r="C2" s="28" t="s">
        <v>7</v>
      </c>
      <c r="D2" s="28" t="s">
        <v>8</v>
      </c>
      <c r="E2" s="28" t="s">
        <v>7</v>
      </c>
      <c r="F2" s="28" t="s">
        <v>8</v>
      </c>
      <c r="G2" s="13" t="s">
        <v>10</v>
      </c>
      <c r="H2" s="15"/>
      <c r="I2" s="51"/>
      <c r="J2" s="69"/>
      <c r="K2" s="68"/>
      <c r="L2" s="12"/>
      <c r="M2" s="68"/>
      <c r="N2" s="71"/>
      <c r="O2" s="68"/>
      <c r="Q2" s="68"/>
      <c r="R2" s="71"/>
      <c r="S2" s="68"/>
      <c r="T2" s="12"/>
      <c r="U2" s="68"/>
      <c r="V2" s="71"/>
      <c r="W2" s="68"/>
      <c r="Y2" s="51"/>
      <c r="Z2" s="69"/>
      <c r="AA2" s="68"/>
      <c r="AB2" s="12"/>
      <c r="AC2" s="68"/>
      <c r="AD2" s="71"/>
      <c r="AE2" s="68"/>
      <c r="AG2" s="68"/>
      <c r="AH2" s="71"/>
      <c r="AI2" s="68"/>
      <c r="AJ2" s="12"/>
      <c r="AK2" s="68"/>
      <c r="AL2" s="71"/>
      <c r="AM2" s="68"/>
      <c r="AO2" s="68"/>
      <c r="AP2" s="71"/>
      <c r="AQ2" s="68"/>
      <c r="AR2" s="12"/>
      <c r="AS2" s="68"/>
      <c r="AT2" s="71"/>
      <c r="AU2" s="68"/>
    </row>
    <row r="3" spans="1:47" x14ac:dyDescent="0.35">
      <c r="A3" s="5" t="s">
        <v>11</v>
      </c>
      <c r="B3" s="11">
        <v>1</v>
      </c>
      <c r="C3" s="11">
        <v>35</v>
      </c>
      <c r="D3" s="11">
        <v>1000</v>
      </c>
      <c r="E3" s="24">
        <f>(C3-$C$28)/$C$29</f>
        <v>1.3526606681070543</v>
      </c>
      <c r="F3" s="24">
        <f>(D3-$D$28)/$D$29</f>
        <v>1.6943440628314825</v>
      </c>
      <c r="G3" s="6" t="s">
        <v>4</v>
      </c>
      <c r="I3" s="25">
        <f>(($E$32-E3)^2+($F$32-F3)^2)</f>
        <v>7.280166138960082</v>
      </c>
      <c r="J3" s="2">
        <f t="shared" ref="J3:J22" si="0">SQRT(I3)</f>
        <v>2.698178300068415</v>
      </c>
      <c r="K3" s="34" t="str">
        <f t="shared" ref="K3:K22" si="1">IF($J3&lt;=SMALL($J$3:$J$22,K$1),$G3,"")</f>
        <v/>
      </c>
      <c r="L3" s="9"/>
      <c r="M3" s="25">
        <f>(($E$33-E3)^2+($F$33-F3)^2)</f>
        <v>8.7197540075183468</v>
      </c>
      <c r="N3" s="2">
        <f t="shared" ref="N3:N22" si="2">SQRT(M3)</f>
        <v>2.9529229599700613</v>
      </c>
      <c r="O3" s="34" t="str">
        <f>IF($N3&lt;=SMALL($N$3:$N$22,O$1),$G3,"")</f>
        <v/>
      </c>
      <c r="Q3" s="25">
        <f>(($E$34-E3)^2+($F$34-F3)^2)</f>
        <v>10.348342770099929</v>
      </c>
      <c r="R3" s="2">
        <f t="shared" ref="R3:R22" si="3">SQRT(Q3)</f>
        <v>3.2168840156430769</v>
      </c>
      <c r="S3" s="34" t="str">
        <f>IF($R3&lt;=SMALL($R$3:$R$22,S$1),$G3,"")</f>
        <v/>
      </c>
      <c r="T3" s="9"/>
      <c r="U3" s="25">
        <f>(($E$35-E3)^2+($F$35-F3)^2)</f>
        <v>11.965348642829317</v>
      </c>
      <c r="V3" s="2">
        <f t="shared" ref="V3:V22" si="4">SQRT(U3)</f>
        <v>3.4590965067238755</v>
      </c>
      <c r="W3" s="34" t="str">
        <f>IF($V3&lt;=SMALL($V$3:$V$22,W$1),$G3,"")</f>
        <v/>
      </c>
      <c r="Y3" s="25">
        <f>(($E$36-E3)^2+($F$36-F3)^2)</f>
        <v>13.707136354865018</v>
      </c>
      <c r="Z3" s="2">
        <f t="shared" ref="Z3:Z22" si="5">SQRT(Y3)</f>
        <v>3.7023149994111817</v>
      </c>
      <c r="AA3" s="34" t="str">
        <f>IF($Z3&lt;=SMALL($Z$3:$Z$22,AA$1),$G3,"")</f>
        <v/>
      </c>
      <c r="AB3" s="9"/>
      <c r="AC3" s="25">
        <f>(($E$37-E3)^2+($F$37-F3)^2)</f>
        <v>16.036405538937956</v>
      </c>
      <c r="AD3" s="2">
        <f t="shared" ref="AD3:AD22" si="6">SQRT(AC3)</f>
        <v>4.0045481067079161</v>
      </c>
      <c r="AE3" s="34" t="str">
        <f>IF($AD3&lt;=SMALL($AD$3:$AD$22,AE$1),$G3,"")</f>
        <v/>
      </c>
      <c r="AG3" s="25">
        <f>(($E$38-E3)^2+($F$38-F3)^2)</f>
        <v>18.03904228648215</v>
      </c>
      <c r="AH3" s="2">
        <f t="shared" ref="AH3:AH22" si="7">SQRT(AG3)</f>
        <v>4.2472393724020492</v>
      </c>
      <c r="AI3" s="34" t="str">
        <f>IF($AH3&lt;=SMALL($AH$3:$AH$22,AI$1),$G3,"")</f>
        <v/>
      </c>
      <c r="AJ3" s="9"/>
      <c r="AK3" s="25">
        <f>(($E$39-E3)^2+($F$39-F3)^2)</f>
        <v>4.4333361385719616</v>
      </c>
      <c r="AL3" s="2">
        <f t="shared" ref="AL3:AL22" si="8">SQRT(AK3)</f>
        <v>2.1055488924677008</v>
      </c>
      <c r="AM3" s="34" t="str">
        <f>IF($AL3&lt;=SMALL($AL$3:$AL$22,AM$1),$G3,"")</f>
        <v/>
      </c>
      <c r="AO3" s="25">
        <f>(($E$40-E3)^2+($F$40-F3)^2)</f>
        <v>4.9998541804466239</v>
      </c>
      <c r="AP3" s="2">
        <f t="shared" ref="AP3:AP22" si="9">SQRT(AO3)</f>
        <v>2.2360353710186751</v>
      </c>
      <c r="AQ3" s="34" t="str">
        <f>IF($AP3&lt;=SMALL($AP$3:$AP$22,AQ$1),$G3,"")</f>
        <v/>
      </c>
      <c r="AR3" s="9"/>
      <c r="AS3" s="25">
        <f>(($E$41-E3)^2+($F$41-F3)^2)</f>
        <v>5.6439973917412543</v>
      </c>
      <c r="AT3" s="2">
        <f t="shared" ref="AT3:AT22" si="10">SQRT(AS3)</f>
        <v>2.3757098711208937</v>
      </c>
      <c r="AU3" s="34" t="str">
        <f>IF($AT3&lt;=SMALL($AT$3:$AT$22,AU$1),$G3,"")</f>
        <v/>
      </c>
    </row>
    <row r="4" spans="1:47" x14ac:dyDescent="0.35">
      <c r="A4" s="5" t="s">
        <v>12</v>
      </c>
      <c r="B4" s="11">
        <v>2</v>
      </c>
      <c r="C4" s="11">
        <v>32.1</v>
      </c>
      <c r="D4" s="11">
        <v>950</v>
      </c>
      <c r="E4" s="24">
        <f t="shared" ref="E4:E22" si="11">(C4-$C$28)/$C$29</f>
        <v>1.0165239125363212</v>
      </c>
      <c r="F4" s="24">
        <f t="shared" ref="F4:F22" si="12">(D4-$D$28)/$D$29</f>
        <v>1.4469945646079083</v>
      </c>
      <c r="G4" s="6" t="s">
        <v>4</v>
      </c>
      <c r="I4" s="25">
        <f t="shared" ref="I4:I22" si="13">(($E$32-E4)^2+($F$32-F4)^2)</f>
        <v>5.5060192141485897</v>
      </c>
      <c r="J4" s="2">
        <f t="shared" si="0"/>
        <v>2.3464908297601741</v>
      </c>
      <c r="K4" s="34" t="str">
        <f t="shared" si="1"/>
        <v/>
      </c>
      <c r="L4" s="9"/>
      <c r="M4" s="25">
        <f t="shared" ref="M4:M22" si="14">(($E$33-E4)^2+($F$33-F4)^2)</f>
        <v>6.7764899127381728</v>
      </c>
      <c r="N4" s="2">
        <f t="shared" si="2"/>
        <v>2.6031692055527573</v>
      </c>
      <c r="O4" s="34" t="str">
        <f t="shared" ref="O4:O22" si="15">IF($N4&lt;=SMALL($N$3:$N$22,O$1),$G4,"")</f>
        <v/>
      </c>
      <c r="Q4" s="25">
        <f t="shared" ref="Q4:Q22" si="16">(($E$34-E4)^2+($F$34-F4)^2)</f>
        <v>8.2203769648758165</v>
      </c>
      <c r="R4" s="2">
        <f t="shared" si="3"/>
        <v>2.8671199774121447</v>
      </c>
      <c r="S4" s="34" t="str">
        <f t="shared" ref="S4:S22" si="17">IF($R4&lt;=SMALL($R$3:$R$22,S$1),$G4,"")</f>
        <v/>
      </c>
      <c r="T4" s="9"/>
      <c r="U4" s="25">
        <f t="shared" ref="U4:U22" si="18">(($E$35-E4)^2+($F$35-F4)^2)</f>
        <v>9.6916424783494115</v>
      </c>
      <c r="V4" s="2">
        <f t="shared" si="4"/>
        <v>3.1131402921085023</v>
      </c>
      <c r="W4" s="34" t="str">
        <f t="shared" ref="W4:W22" si="19">IF($V4&lt;=SMALL($V$3:$V$22,W$1),$G4,"")</f>
        <v/>
      </c>
      <c r="Y4" s="25">
        <f t="shared" ref="Y4:Y22" si="20">(($E$36-E4)^2+($F$36-F4)^2)</f>
        <v>11.287689831129317</v>
      </c>
      <c r="Z4" s="2">
        <f t="shared" si="5"/>
        <v>3.3597157366553079</v>
      </c>
      <c r="AA4" s="34" t="str">
        <f t="shared" ref="AA4:AA22" si="21">IF($Z4&lt;=SMALL($Z$3:$Z$22,AA$1),$G4,"")</f>
        <v/>
      </c>
      <c r="AB4" s="9"/>
      <c r="AC4" s="25">
        <f t="shared" ref="AC4:AC22" si="22">(($E$37-E4)^2+($F$37-F4)^2)</f>
        <v>13.362126872619656</v>
      </c>
      <c r="AD4" s="2">
        <f t="shared" si="6"/>
        <v>3.6554243081507867</v>
      </c>
      <c r="AE4" s="34" t="str">
        <f t="shared" ref="AE4:AE22" si="23">IF($AD4&lt;=SMALL($AD$3:$AD$22,AE$1),$G4,"")</f>
        <v/>
      </c>
      <c r="AG4" s="25">
        <f t="shared" ref="AG4:AG22" si="24">(($E$38-E4)^2+($F$38-F4)^2)</f>
        <v>15.219023260908058</v>
      </c>
      <c r="AH4" s="2">
        <f t="shared" si="7"/>
        <v>3.9011566568016796</v>
      </c>
      <c r="AI4" s="34" t="str">
        <f t="shared" ref="AI4:AI22" si="25">IF($AH4&lt;=SMALL($AH$3:$AH$22,AI$1),$G4,"")</f>
        <v/>
      </c>
      <c r="AJ4" s="9"/>
      <c r="AK4" s="25">
        <f t="shared" ref="AK4:AK22" si="26">(($E$39-E4)^2+($F$39-F4)^2)</f>
        <v>2.9157292452634014</v>
      </c>
      <c r="AL4" s="2">
        <f t="shared" si="8"/>
        <v>1.7075506567195602</v>
      </c>
      <c r="AM4" s="34" t="str">
        <f t="shared" ref="AM4:AM22" si="27">IF($AL4&lt;=SMALL($AL$3:$AL$22,AM$1),$G4,"")</f>
        <v/>
      </c>
      <c r="AO4" s="25">
        <f t="shared" ref="AO4:AO22" si="28">(($E$40-E4)^2+($F$40-F4)^2)</f>
        <v>3.3365069278822688</v>
      </c>
      <c r="AP4" s="2">
        <f t="shared" si="9"/>
        <v>1.8266107762416899</v>
      </c>
      <c r="AQ4" s="34" t="str">
        <f t="shared" ref="AQ4:AQ22" si="29">IF($AP4&lt;=SMALL($AP$3:$AP$22,AQ$1),$G4,"")</f>
        <v/>
      </c>
      <c r="AR4" s="9"/>
      <c r="AS4" s="25">
        <f t="shared" ref="AS4:AS22" si="30">(($E$41-E4)^2+($F$41-F4)^2)</f>
        <v>3.8427020501587341</v>
      </c>
      <c r="AT4" s="2">
        <f t="shared" si="10"/>
        <v>1.9602811150849599</v>
      </c>
      <c r="AU4" s="34" t="str">
        <f t="shared" ref="AU4:AU22" si="31">IF($AT4&lt;=SMALL($AT$3:$AT$22,AU$1),$G4,"")</f>
        <v/>
      </c>
    </row>
    <row r="5" spans="1:47" x14ac:dyDescent="0.35">
      <c r="A5" s="5" t="s">
        <v>13</v>
      </c>
      <c r="B5" s="11">
        <v>3</v>
      </c>
      <c r="C5" s="11">
        <v>31</v>
      </c>
      <c r="D5" s="11">
        <v>900</v>
      </c>
      <c r="E5" s="24">
        <f t="shared" si="11"/>
        <v>0.88902376387156024</v>
      </c>
      <c r="F5" s="24">
        <f t="shared" si="12"/>
        <v>1.1996450663843343</v>
      </c>
      <c r="G5" s="6" t="s">
        <v>4</v>
      </c>
      <c r="I5" s="25">
        <f t="shared" si="13"/>
        <v>4.2930212619506269</v>
      </c>
      <c r="J5" s="2">
        <f t="shared" si="0"/>
        <v>2.071960728863032</v>
      </c>
      <c r="K5" s="34" t="str">
        <f t="shared" si="1"/>
        <v/>
      </c>
      <c r="L5" s="9"/>
      <c r="M5" s="25">
        <f t="shared" si="14"/>
        <v>5.4233942797323547</v>
      </c>
      <c r="N5" s="2">
        <f t="shared" si="2"/>
        <v>2.3288182152611987</v>
      </c>
      <c r="O5" s="34" t="str">
        <f t="shared" si="15"/>
        <v/>
      </c>
      <c r="Q5" s="25">
        <f t="shared" si="16"/>
        <v>6.7212722736404924</v>
      </c>
      <c r="R5" s="2">
        <f t="shared" si="3"/>
        <v>2.592541662855294</v>
      </c>
      <c r="S5" s="34" t="str">
        <f t="shared" si="17"/>
        <v/>
      </c>
      <c r="T5" s="9"/>
      <c r="U5" s="25">
        <f t="shared" si="18"/>
        <v>8.0613071724387027</v>
      </c>
      <c r="V5" s="2">
        <f t="shared" si="4"/>
        <v>2.8392441199091532</v>
      </c>
      <c r="W5" s="34" t="str">
        <f t="shared" si="19"/>
        <v/>
      </c>
      <c r="Y5" s="25">
        <f t="shared" si="20"/>
        <v>9.5261239105432249</v>
      </c>
      <c r="Z5" s="2">
        <f t="shared" si="5"/>
        <v>3.0864419499713946</v>
      </c>
      <c r="AA5" s="34" t="str">
        <f t="shared" si="21"/>
        <v/>
      </c>
      <c r="AB5" s="9"/>
      <c r="AC5" s="25">
        <f t="shared" si="22"/>
        <v>11.427950695406636</v>
      </c>
      <c r="AD5" s="2">
        <f t="shared" si="6"/>
        <v>3.3805252099942451</v>
      </c>
      <c r="AE5" s="34" t="str">
        <f t="shared" si="23"/>
        <v/>
      </c>
      <c r="AG5" s="25">
        <f t="shared" si="24"/>
        <v>13.153616469019655</v>
      </c>
      <c r="AH5" s="2">
        <f t="shared" si="7"/>
        <v>3.6267914840833702</v>
      </c>
      <c r="AI5" s="34" t="str">
        <f t="shared" si="25"/>
        <v/>
      </c>
      <c r="AJ5" s="9"/>
      <c r="AK5" s="25">
        <f t="shared" si="26"/>
        <v>2.3316881021322851</v>
      </c>
      <c r="AL5" s="2">
        <f t="shared" si="8"/>
        <v>1.5269866083670429</v>
      </c>
      <c r="AM5" s="34" t="str">
        <f t="shared" si="27"/>
        <v/>
      </c>
      <c r="AO5" s="25">
        <f t="shared" si="28"/>
        <v>2.6212351700757712</v>
      </c>
      <c r="AP5" s="2">
        <f t="shared" si="9"/>
        <v>1.6190229059762469</v>
      </c>
      <c r="AQ5" s="34" t="str">
        <f t="shared" si="29"/>
        <v/>
      </c>
      <c r="AR5" s="9"/>
      <c r="AS5" s="25">
        <f t="shared" si="30"/>
        <v>2.9991553663876793</v>
      </c>
      <c r="AT5" s="2">
        <f t="shared" si="10"/>
        <v>1.7318069656828614</v>
      </c>
      <c r="AU5" s="34" t="str">
        <f t="shared" si="31"/>
        <v/>
      </c>
    </row>
    <row r="6" spans="1:47" x14ac:dyDescent="0.35">
      <c r="A6" s="5" t="s">
        <v>14</v>
      </c>
      <c r="B6" s="11">
        <v>4</v>
      </c>
      <c r="C6" s="11">
        <v>29.7</v>
      </c>
      <c r="D6" s="11">
        <v>850</v>
      </c>
      <c r="E6" s="24">
        <f t="shared" si="11"/>
        <v>0.73834176999502454</v>
      </c>
      <c r="F6" s="24">
        <f t="shared" si="12"/>
        <v>0.95229556816076022</v>
      </c>
      <c r="G6" s="6" t="s">
        <v>4</v>
      </c>
      <c r="I6" s="25">
        <f t="shared" si="13"/>
        <v>3.2128661182703131</v>
      </c>
      <c r="J6" s="2">
        <f t="shared" si="0"/>
        <v>1.7924469638654064</v>
      </c>
      <c r="K6" s="34" t="str">
        <f t="shared" si="1"/>
        <v/>
      </c>
      <c r="L6" s="9"/>
      <c r="M6" s="25">
        <f t="shared" si="14"/>
        <v>4.1999170675596478</v>
      </c>
      <c r="N6" s="2">
        <f t="shared" si="2"/>
        <v>2.0493699196483899</v>
      </c>
      <c r="O6" s="34" t="str">
        <f t="shared" si="15"/>
        <v/>
      </c>
      <c r="Q6" s="25">
        <f t="shared" si="16"/>
        <v>5.347486819658898</v>
      </c>
      <c r="R6" s="2">
        <f t="shared" si="3"/>
        <v>2.3124633661225635</v>
      </c>
      <c r="S6" s="34" t="str">
        <f t="shared" si="17"/>
        <v/>
      </c>
      <c r="T6" s="9"/>
      <c r="U6" s="25">
        <f t="shared" si="18"/>
        <v>6.5546789099394607</v>
      </c>
      <c r="V6" s="2">
        <f t="shared" si="4"/>
        <v>2.5602107159254412</v>
      </c>
      <c r="W6" s="34" t="str">
        <f t="shared" si="19"/>
        <v/>
      </c>
      <c r="Y6" s="25">
        <f t="shared" si="20"/>
        <v>7.8866528395263336</v>
      </c>
      <c r="Z6" s="2">
        <f t="shared" si="5"/>
        <v>2.8083185074927548</v>
      </c>
      <c r="AA6" s="34" t="str">
        <f t="shared" si="21"/>
        <v/>
      </c>
      <c r="AB6" s="9"/>
      <c r="AC6" s="25">
        <f t="shared" si="22"/>
        <v>9.606733602656627</v>
      </c>
      <c r="AD6" s="2">
        <f t="shared" si="6"/>
        <v>3.0994731169436891</v>
      </c>
      <c r="AE6" s="34" t="str">
        <f t="shared" si="23"/>
        <v/>
      </c>
      <c r="AG6" s="25">
        <f t="shared" si="24"/>
        <v>11.199556567751996</v>
      </c>
      <c r="AH6" s="2">
        <f t="shared" si="7"/>
        <v>3.3465738551169011</v>
      </c>
      <c r="AI6" s="34" t="str">
        <f t="shared" si="25"/>
        <v/>
      </c>
      <c r="AJ6" s="9"/>
      <c r="AK6" s="25">
        <f t="shared" si="26"/>
        <v>1.8391101255672735</v>
      </c>
      <c r="AL6" s="2">
        <f t="shared" si="8"/>
        <v>1.3561379448888204</v>
      </c>
      <c r="AM6" s="34" t="str">
        <f t="shared" si="27"/>
        <v/>
      </c>
      <c r="AO6" s="25">
        <f t="shared" si="28"/>
        <v>1.9958143849931094</v>
      </c>
      <c r="AP6" s="2">
        <f t="shared" si="9"/>
        <v>1.412732948930232</v>
      </c>
      <c r="AQ6" s="34" t="str">
        <f t="shared" si="29"/>
        <v/>
      </c>
      <c r="AR6" s="9"/>
      <c r="AS6" s="25">
        <f t="shared" si="30"/>
        <v>2.2443848594456144</v>
      </c>
      <c r="AT6" s="2">
        <f t="shared" si="10"/>
        <v>1.4981271172519421</v>
      </c>
      <c r="AU6" s="34" t="str">
        <f t="shared" si="31"/>
        <v/>
      </c>
    </row>
    <row r="7" spans="1:47" x14ac:dyDescent="0.35">
      <c r="A7" s="5" t="s">
        <v>15</v>
      </c>
      <c r="B7" s="11">
        <v>5</v>
      </c>
      <c r="C7" s="11">
        <v>29</v>
      </c>
      <c r="D7" s="11">
        <v>800</v>
      </c>
      <c r="E7" s="24">
        <f t="shared" si="11"/>
        <v>0.65720531175381314</v>
      </c>
      <c r="F7" s="24">
        <f t="shared" si="12"/>
        <v>0.70494606993718611</v>
      </c>
      <c r="G7" s="6" t="s">
        <v>4</v>
      </c>
      <c r="I7" s="25">
        <f t="shared" si="13"/>
        <v>2.3488504649581645</v>
      </c>
      <c r="J7" s="2">
        <f t="shared" si="0"/>
        <v>1.5325959888235923</v>
      </c>
      <c r="K7" s="34" t="str">
        <f t="shared" si="1"/>
        <v/>
      </c>
      <c r="L7" s="9"/>
      <c r="M7" s="25">
        <f t="shared" si="14"/>
        <v>3.2022525088087148</v>
      </c>
      <c r="N7" s="2">
        <f t="shared" si="2"/>
        <v>1.7894838665963755</v>
      </c>
      <c r="O7" s="34" t="str">
        <f t="shared" si="15"/>
        <v/>
      </c>
      <c r="Q7" s="25">
        <f t="shared" si="16"/>
        <v>4.212411569837224</v>
      </c>
      <c r="R7" s="2">
        <f t="shared" si="3"/>
        <v>2.0524160323475416</v>
      </c>
      <c r="S7" s="34" t="str">
        <f t="shared" si="17"/>
        <v/>
      </c>
      <c r="T7" s="9"/>
      <c r="U7" s="25">
        <f t="shared" si="18"/>
        <v>5.2915974331269391</v>
      </c>
      <c r="V7" s="2">
        <f t="shared" si="4"/>
        <v>2.3003472418587023</v>
      </c>
      <c r="W7" s="34" t="str">
        <f t="shared" si="19"/>
        <v/>
      </c>
      <c r="Y7" s="25">
        <f t="shared" si="20"/>
        <v>6.4955651357229662</v>
      </c>
      <c r="Z7" s="2">
        <f t="shared" si="5"/>
        <v>2.5486398599494136</v>
      </c>
      <c r="AA7" s="34" t="str">
        <f t="shared" si="21"/>
        <v/>
      </c>
      <c r="AB7" s="9"/>
      <c r="AC7" s="25">
        <f t="shared" si="22"/>
        <v>8.0613071724387027</v>
      </c>
      <c r="AD7" s="2">
        <f t="shared" si="6"/>
        <v>2.8392441199091532</v>
      </c>
      <c r="AE7" s="34" t="str">
        <f t="shared" si="23"/>
        <v/>
      </c>
      <c r="AG7" s="25">
        <f t="shared" si="24"/>
        <v>9.5261239105432249</v>
      </c>
      <c r="AH7" s="2">
        <f t="shared" si="7"/>
        <v>3.0864419499713946</v>
      </c>
      <c r="AI7" s="34" t="str">
        <f t="shared" si="25"/>
        <v/>
      </c>
      <c r="AJ7" s="9"/>
      <c r="AK7" s="25">
        <f t="shared" si="26"/>
        <v>1.6868105652250669</v>
      </c>
      <c r="AL7" s="2">
        <f t="shared" si="8"/>
        <v>1.2987727149986894</v>
      </c>
      <c r="AM7" s="34" t="str">
        <f t="shared" si="27"/>
        <v/>
      </c>
      <c r="AO7" s="25">
        <f t="shared" si="28"/>
        <v>1.7155085976600566</v>
      </c>
      <c r="AP7" s="2">
        <f t="shared" si="9"/>
        <v>1.3097742544652711</v>
      </c>
      <c r="AQ7" s="34" t="str">
        <f t="shared" si="29"/>
        <v/>
      </c>
      <c r="AR7" s="9"/>
      <c r="AS7" s="25">
        <f t="shared" si="30"/>
        <v>1.8379537379376956</v>
      </c>
      <c r="AT7" s="2">
        <f t="shared" si="10"/>
        <v>1.3557115246016371</v>
      </c>
      <c r="AU7" s="34" t="str">
        <f t="shared" si="31"/>
        <v/>
      </c>
    </row>
    <row r="8" spans="1:47" x14ac:dyDescent="0.35">
      <c r="A8" s="5" t="s">
        <v>16</v>
      </c>
      <c r="B8" s="11">
        <v>6</v>
      </c>
      <c r="C8" s="11">
        <v>28.5</v>
      </c>
      <c r="D8" s="11">
        <v>750</v>
      </c>
      <c r="E8" s="24">
        <f t="shared" si="11"/>
        <v>0.59925069872437642</v>
      </c>
      <c r="F8" s="24">
        <f t="shared" si="12"/>
        <v>0.45759657171361207</v>
      </c>
      <c r="G8" s="6" t="s">
        <v>4</v>
      </c>
      <c r="I8" s="25">
        <f t="shared" si="13"/>
        <v>1.6348743544811926</v>
      </c>
      <c r="J8" s="2">
        <f t="shared" si="0"/>
        <v>1.2786220530247367</v>
      </c>
      <c r="K8" s="34" t="str">
        <f t="shared" si="1"/>
        <v/>
      </c>
      <c r="L8" s="9"/>
      <c r="M8" s="25">
        <f t="shared" si="14"/>
        <v>2.3578518805774951</v>
      </c>
      <c r="N8" s="2">
        <f t="shared" si="2"/>
        <v>1.5355298370847423</v>
      </c>
      <c r="O8" s="34" t="str">
        <f t="shared" si="15"/>
        <v/>
      </c>
      <c r="Q8" s="25">
        <f t="shared" si="16"/>
        <v>3.2348994341146429</v>
      </c>
      <c r="R8" s="2">
        <f t="shared" si="3"/>
        <v>1.7985826180953275</v>
      </c>
      <c r="S8" s="34" t="str">
        <f t="shared" si="17"/>
        <v/>
      </c>
      <c r="T8" s="9"/>
      <c r="U8" s="25">
        <f t="shared" si="18"/>
        <v>4.1876912642557809</v>
      </c>
      <c r="V8" s="2">
        <f t="shared" si="4"/>
        <v>2.0463849257301963</v>
      </c>
      <c r="W8" s="34" t="str">
        <f t="shared" si="19"/>
        <v/>
      </c>
      <c r="Y8" s="25">
        <f t="shared" si="20"/>
        <v>5.2652649337032278</v>
      </c>
      <c r="Z8" s="2">
        <f t="shared" si="5"/>
        <v>2.2946165112504588</v>
      </c>
      <c r="AA8" s="34" t="str">
        <f t="shared" si="21"/>
        <v/>
      </c>
      <c r="AB8" s="9"/>
      <c r="AC8" s="25">
        <f t="shared" si="22"/>
        <v>6.6858040091105959</v>
      </c>
      <c r="AD8" s="2">
        <f t="shared" si="6"/>
        <v>2.5856921721486099</v>
      </c>
      <c r="AE8" s="34" t="str">
        <f t="shared" si="23"/>
        <v/>
      </c>
      <c r="AG8" s="25">
        <f t="shared" si="24"/>
        <v>8.0242267140665398</v>
      </c>
      <c r="AH8" s="2">
        <f t="shared" si="7"/>
        <v>2.832706605715908</v>
      </c>
      <c r="AI8" s="34" t="str">
        <f t="shared" si="25"/>
        <v/>
      </c>
      <c r="AJ8" s="9"/>
      <c r="AK8" s="25">
        <f t="shared" si="26"/>
        <v>1.7259301896695831</v>
      </c>
      <c r="AL8" s="2">
        <f t="shared" si="8"/>
        <v>1.3137466230858914</v>
      </c>
      <c r="AM8" s="34" t="str">
        <f t="shared" si="27"/>
        <v/>
      </c>
      <c r="AO8" s="25">
        <f t="shared" si="28"/>
        <v>1.628234188955995</v>
      </c>
      <c r="AP8" s="2">
        <f t="shared" si="9"/>
        <v>1.2760228011113262</v>
      </c>
      <c r="AQ8" s="34" t="str">
        <f t="shared" si="29"/>
        <v/>
      </c>
      <c r="AR8" s="9"/>
      <c r="AS8" s="25">
        <f t="shared" si="30"/>
        <v>1.6256287909536129</v>
      </c>
      <c r="AT8" s="2">
        <f t="shared" si="10"/>
        <v>1.2750014866476089</v>
      </c>
      <c r="AU8" s="34" t="str">
        <f t="shared" si="31"/>
        <v/>
      </c>
    </row>
    <row r="9" spans="1:47" x14ac:dyDescent="0.35">
      <c r="A9" s="5" t="s">
        <v>17</v>
      </c>
      <c r="B9" s="11">
        <v>7</v>
      </c>
      <c r="C9" s="11">
        <v>28.2</v>
      </c>
      <c r="D9" s="11">
        <v>700</v>
      </c>
      <c r="E9" s="24">
        <f t="shared" si="11"/>
        <v>0.56447793090671428</v>
      </c>
      <c r="F9" s="24">
        <f t="shared" si="12"/>
        <v>0.21024707349003796</v>
      </c>
      <c r="G9" s="6" t="s">
        <v>4</v>
      </c>
      <c r="I9" s="25">
        <f t="shared" si="13"/>
        <v>1.0628768176280563</v>
      </c>
      <c r="J9" s="2">
        <f t="shared" si="0"/>
        <v>1.0309591735990598</v>
      </c>
      <c r="K9" s="34" t="str">
        <f t="shared" si="1"/>
        <v/>
      </c>
      <c r="L9" s="9"/>
      <c r="M9" s="25">
        <f t="shared" si="14"/>
        <v>1.658654213654646</v>
      </c>
      <c r="N9" s="2">
        <f t="shared" si="2"/>
        <v>1.28788750038761</v>
      </c>
      <c r="O9" s="34" t="str">
        <f t="shared" si="15"/>
        <v/>
      </c>
      <c r="Q9" s="25">
        <f t="shared" si="16"/>
        <v>2.4068894432798138</v>
      </c>
      <c r="R9" s="2">
        <f t="shared" si="3"/>
        <v>1.5514153032891655</v>
      </c>
      <c r="S9" s="34" t="str">
        <f t="shared" si="17"/>
        <v/>
      </c>
      <c r="T9" s="9"/>
      <c r="U9" s="25">
        <f t="shared" si="18"/>
        <v>3.234899434114642</v>
      </c>
      <c r="V9" s="2">
        <f t="shared" si="4"/>
        <v>1.7985826180953273</v>
      </c>
      <c r="W9" s="34" t="str">
        <f t="shared" si="19"/>
        <v/>
      </c>
      <c r="Y9" s="25">
        <f t="shared" si="20"/>
        <v>4.1876912642557809</v>
      </c>
      <c r="Z9" s="2">
        <f t="shared" si="5"/>
        <v>2.0463849257301963</v>
      </c>
      <c r="AA9" s="34" t="str">
        <f t="shared" si="21"/>
        <v/>
      </c>
      <c r="AB9" s="9"/>
      <c r="AC9" s="25">
        <f t="shared" si="22"/>
        <v>5.4721631434609606</v>
      </c>
      <c r="AD9" s="2">
        <f t="shared" si="6"/>
        <v>2.3392655136732472</v>
      </c>
      <c r="AE9" s="34" t="str">
        <f t="shared" si="23"/>
        <v/>
      </c>
      <c r="AG9" s="25">
        <f t="shared" si="24"/>
        <v>6.6858040091105959</v>
      </c>
      <c r="AH9" s="2">
        <f t="shared" si="7"/>
        <v>2.5856921721486099</v>
      </c>
      <c r="AI9" s="34" t="str">
        <f t="shared" si="25"/>
        <v/>
      </c>
      <c r="AJ9" s="9"/>
      <c r="AK9" s="25">
        <f t="shared" si="26"/>
        <v>1.9484080296894808</v>
      </c>
      <c r="AL9" s="2">
        <f t="shared" si="8"/>
        <v>1.3958538711804616</v>
      </c>
      <c r="AM9" s="34" t="str">
        <f t="shared" si="27"/>
        <v/>
      </c>
      <c r="AO9" s="25">
        <f t="shared" si="28"/>
        <v>1.7259301896695831</v>
      </c>
      <c r="AP9" s="2">
        <f t="shared" si="9"/>
        <v>1.3137466230858914</v>
      </c>
      <c r="AQ9" s="34" t="str">
        <f t="shared" si="29"/>
        <v/>
      </c>
      <c r="AR9" s="9"/>
      <c r="AS9" s="25">
        <f t="shared" si="30"/>
        <v>1.5993490492820253</v>
      </c>
      <c r="AT9" s="2">
        <f t="shared" si="10"/>
        <v>1.2646537270265032</v>
      </c>
      <c r="AU9" s="34" t="str">
        <f t="shared" si="31"/>
        <v/>
      </c>
    </row>
    <row r="10" spans="1:47" x14ac:dyDescent="0.35">
      <c r="A10" s="5" t="s">
        <v>18</v>
      </c>
      <c r="B10" s="11">
        <v>8</v>
      </c>
      <c r="C10" s="11">
        <v>27.6</v>
      </c>
      <c r="D10" s="11">
        <v>650</v>
      </c>
      <c r="E10" s="24">
        <f t="shared" si="11"/>
        <v>0.49493239527139038</v>
      </c>
      <c r="F10" s="24">
        <f t="shared" si="12"/>
        <v>-3.7102424733536109E-2</v>
      </c>
      <c r="G10" s="6" t="s">
        <v>4</v>
      </c>
      <c r="I10" s="25">
        <f t="shared" si="13"/>
        <v>0.5991361331979822</v>
      </c>
      <c r="J10" s="2">
        <f t="shared" si="0"/>
        <v>0.7740388447603791</v>
      </c>
      <c r="K10" s="34" t="str">
        <f t="shared" si="1"/>
        <v>A</v>
      </c>
      <c r="L10" s="9"/>
      <c r="M10" s="25">
        <f t="shared" si="14"/>
        <v>1.0628768176280563</v>
      </c>
      <c r="N10" s="2">
        <f t="shared" si="2"/>
        <v>1.0309591735990598</v>
      </c>
      <c r="O10" s="34" t="str">
        <f t="shared" si="15"/>
        <v>A</v>
      </c>
      <c r="Q10" s="25">
        <f t="shared" si="16"/>
        <v>1.6758509479721722</v>
      </c>
      <c r="R10" s="2">
        <f t="shared" si="3"/>
        <v>1.29454661869404</v>
      </c>
      <c r="S10" s="34" t="str">
        <f t="shared" si="17"/>
        <v/>
      </c>
      <c r="T10" s="9"/>
      <c r="U10" s="25">
        <f t="shared" si="18"/>
        <v>2.3766608087372885</v>
      </c>
      <c r="V10" s="2">
        <f t="shared" si="4"/>
        <v>1.5416422440817092</v>
      </c>
      <c r="W10" s="34" t="str">
        <f t="shared" si="19"/>
        <v/>
      </c>
      <c r="Y10" s="25">
        <f t="shared" si="20"/>
        <v>3.2022525088087153</v>
      </c>
      <c r="Z10" s="2">
        <f t="shared" si="5"/>
        <v>1.7894838665963757</v>
      </c>
      <c r="AA10" s="34" t="str">
        <f t="shared" si="21"/>
        <v/>
      </c>
      <c r="AB10" s="9"/>
      <c r="AC10" s="25">
        <f t="shared" si="22"/>
        <v>4.336953544152431</v>
      </c>
      <c r="AD10" s="2">
        <f t="shared" si="6"/>
        <v>2.0825353644422058</v>
      </c>
      <c r="AE10" s="34" t="str">
        <f t="shared" si="23"/>
        <v/>
      </c>
      <c r="AG10" s="25">
        <f t="shared" si="24"/>
        <v>5.423394279732352</v>
      </c>
      <c r="AH10" s="2">
        <f t="shared" si="7"/>
        <v>2.3288182152611983</v>
      </c>
      <c r="AI10" s="34" t="str">
        <f t="shared" si="25"/>
        <v/>
      </c>
      <c r="AJ10" s="9"/>
      <c r="AK10" s="25">
        <f t="shared" si="26"/>
        <v>2.2170732592051214</v>
      </c>
      <c r="AL10" s="2">
        <f t="shared" si="8"/>
        <v>1.4889839687535664</v>
      </c>
      <c r="AM10" s="34" t="str">
        <f t="shared" si="27"/>
        <v/>
      </c>
      <c r="AO10" s="25">
        <f t="shared" si="28"/>
        <v>1.8673952891155117</v>
      </c>
      <c r="AP10" s="2">
        <f t="shared" si="9"/>
        <v>1.3665267246254322</v>
      </c>
      <c r="AQ10" s="34" t="str">
        <f t="shared" si="29"/>
        <v/>
      </c>
      <c r="AR10" s="9"/>
      <c r="AS10" s="25">
        <f t="shared" si="30"/>
        <v>1.6152262125005106</v>
      </c>
      <c r="AT10" s="2">
        <f t="shared" si="10"/>
        <v>1.2709155017154015</v>
      </c>
      <c r="AU10" s="34" t="str">
        <f t="shared" si="31"/>
        <v/>
      </c>
    </row>
    <row r="11" spans="1:47" x14ac:dyDescent="0.35">
      <c r="A11" s="5" t="s">
        <v>19</v>
      </c>
      <c r="B11" s="11">
        <v>9</v>
      </c>
      <c r="C11" s="11">
        <v>27.3</v>
      </c>
      <c r="D11" s="11">
        <v>600</v>
      </c>
      <c r="E11" s="24">
        <f t="shared" si="11"/>
        <v>0.46015962745372824</v>
      </c>
      <c r="F11" s="24">
        <f t="shared" si="12"/>
        <v>-0.28445192295711019</v>
      </c>
      <c r="G11" s="6" t="s">
        <v>4</v>
      </c>
      <c r="I11" s="25">
        <f t="shared" si="13"/>
        <v>0.27912056572086724</v>
      </c>
      <c r="J11" s="2">
        <f t="shared" si="0"/>
        <v>0.52831862140271679</v>
      </c>
      <c r="K11" s="34" t="str">
        <f t="shared" si="1"/>
        <v>A</v>
      </c>
      <c r="L11" s="9"/>
      <c r="M11" s="25">
        <f t="shared" si="14"/>
        <v>0.61566112008122953</v>
      </c>
      <c r="N11" s="2">
        <f t="shared" si="2"/>
        <v>0.78464075861583271</v>
      </c>
      <c r="O11" s="34" t="str">
        <f t="shared" si="15"/>
        <v>A</v>
      </c>
      <c r="Q11" s="25">
        <f t="shared" si="16"/>
        <v>1.0998229265133654</v>
      </c>
      <c r="R11" s="2">
        <f t="shared" si="3"/>
        <v>1.0487244283000972</v>
      </c>
      <c r="S11" s="34" t="str">
        <f t="shared" si="17"/>
        <v>A</v>
      </c>
      <c r="T11" s="9"/>
      <c r="U11" s="25">
        <f t="shared" si="18"/>
        <v>1.6758509479721717</v>
      </c>
      <c r="V11" s="2">
        <f t="shared" si="4"/>
        <v>1.2945466186940398</v>
      </c>
      <c r="W11" s="34" t="str">
        <f t="shared" si="19"/>
        <v/>
      </c>
      <c r="Y11" s="25">
        <f t="shared" si="20"/>
        <v>2.3766608087372885</v>
      </c>
      <c r="Z11" s="2">
        <f t="shared" si="5"/>
        <v>1.5416422440817092</v>
      </c>
      <c r="AA11" s="34" t="str">
        <f t="shared" si="21"/>
        <v/>
      </c>
      <c r="AB11" s="9"/>
      <c r="AC11" s="25">
        <f t="shared" si="22"/>
        <v>3.3752946478788188</v>
      </c>
      <c r="AD11" s="2">
        <f t="shared" si="6"/>
        <v>1.8371974983323973</v>
      </c>
      <c r="AE11" s="34" t="str">
        <f t="shared" si="23"/>
        <v/>
      </c>
      <c r="AG11" s="25">
        <f t="shared" si="24"/>
        <v>4.3369535441524318</v>
      </c>
      <c r="AH11" s="2">
        <f t="shared" si="7"/>
        <v>2.0825353644422062</v>
      </c>
      <c r="AI11" s="34" t="str">
        <f t="shared" si="25"/>
        <v/>
      </c>
      <c r="AJ11" s="9"/>
      <c r="AK11" s="25">
        <f t="shared" si="26"/>
        <v>2.691533068601041</v>
      </c>
      <c r="AL11" s="2">
        <f t="shared" si="8"/>
        <v>1.6405892443268792</v>
      </c>
      <c r="AM11" s="34" t="str">
        <f t="shared" si="27"/>
        <v/>
      </c>
      <c r="AO11" s="25">
        <f t="shared" si="28"/>
        <v>2.2170732592051214</v>
      </c>
      <c r="AP11" s="2">
        <f t="shared" si="9"/>
        <v>1.4889839687535664</v>
      </c>
      <c r="AQ11" s="34" t="str">
        <f t="shared" si="29"/>
        <v/>
      </c>
      <c r="AR11" s="9"/>
      <c r="AS11" s="25">
        <f t="shared" si="30"/>
        <v>1.8409284402049444</v>
      </c>
      <c r="AT11" s="2">
        <f t="shared" si="10"/>
        <v>1.3568081810650112</v>
      </c>
      <c r="AU11" s="34" t="str">
        <f t="shared" si="31"/>
        <v/>
      </c>
    </row>
    <row r="12" spans="1:47" x14ac:dyDescent="0.35">
      <c r="A12" s="5" t="s">
        <v>20</v>
      </c>
      <c r="B12" s="11">
        <v>10</v>
      </c>
      <c r="C12" s="11">
        <v>26.9</v>
      </c>
      <c r="D12" s="11">
        <v>550</v>
      </c>
      <c r="E12" s="24">
        <f t="shared" si="11"/>
        <v>0.41379593703017853</v>
      </c>
      <c r="F12" s="24">
        <f t="shared" si="12"/>
        <v>-0.5318014211806843</v>
      </c>
      <c r="G12" s="6" t="s">
        <v>4</v>
      </c>
      <c r="I12" s="25">
        <f t="shared" si="13"/>
        <v>8.0528100378670406E-2</v>
      </c>
      <c r="J12" s="2">
        <f t="shared" si="0"/>
        <v>0.28377473527195901</v>
      </c>
      <c r="K12" s="34" t="str">
        <f t="shared" si="1"/>
        <v>A</v>
      </c>
      <c r="L12" s="9"/>
      <c r="M12" s="25">
        <f t="shared" si="14"/>
        <v>0.28825633082705265</v>
      </c>
      <c r="N12" s="2">
        <f t="shared" si="2"/>
        <v>0.53689508363092009</v>
      </c>
      <c r="O12" s="34" t="str">
        <f t="shared" si="15"/>
        <v>A</v>
      </c>
      <c r="Q12" s="25">
        <f t="shared" si="16"/>
        <v>0.64145622155751791</v>
      </c>
      <c r="R12" s="2">
        <f t="shared" si="3"/>
        <v>0.80090962134158306</v>
      </c>
      <c r="S12" s="34" t="str">
        <f t="shared" si="17"/>
        <v>A</v>
      </c>
      <c r="T12" s="9"/>
      <c r="U12" s="25">
        <f t="shared" si="18"/>
        <v>1.0918963067888805</v>
      </c>
      <c r="V12" s="2">
        <f t="shared" si="4"/>
        <v>1.044938422486646</v>
      </c>
      <c r="W12" s="34" t="str">
        <f t="shared" si="19"/>
        <v>A</v>
      </c>
      <c r="Y12" s="25">
        <f t="shared" si="20"/>
        <v>1.6671182313265533</v>
      </c>
      <c r="Z12" s="2">
        <f t="shared" si="5"/>
        <v>1.2911693271320199</v>
      </c>
      <c r="AA12" s="34" t="str">
        <f t="shared" si="21"/>
        <v/>
      </c>
      <c r="AB12" s="9"/>
      <c r="AC12" s="25">
        <f t="shared" si="22"/>
        <v>2.525116991712804</v>
      </c>
      <c r="AD12" s="2">
        <f t="shared" si="6"/>
        <v>1.589061670204402</v>
      </c>
      <c r="AE12" s="34" t="str">
        <f t="shared" si="23"/>
        <v/>
      </c>
      <c r="AG12" s="25">
        <f t="shared" si="24"/>
        <v>3.3611879517589731</v>
      </c>
      <c r="AH12" s="2">
        <f t="shared" si="7"/>
        <v>1.8333542897538853</v>
      </c>
      <c r="AI12" s="34" t="str">
        <f t="shared" si="25"/>
        <v/>
      </c>
      <c r="AJ12" s="9"/>
      <c r="AK12" s="25">
        <f t="shared" si="26"/>
        <v>3.266726159156105</v>
      </c>
      <c r="AL12" s="2">
        <f t="shared" si="8"/>
        <v>1.8074086862566821</v>
      </c>
      <c r="AM12" s="34" t="str">
        <f t="shared" si="27"/>
        <v/>
      </c>
      <c r="AO12" s="25">
        <f t="shared" si="28"/>
        <v>2.6666784135327419</v>
      </c>
      <c r="AP12" s="2">
        <f t="shared" si="9"/>
        <v>1.6329967585799863</v>
      </c>
      <c r="AQ12" s="34" t="str">
        <f t="shared" si="29"/>
        <v/>
      </c>
      <c r="AR12" s="9"/>
      <c r="AS12" s="25">
        <f t="shared" si="30"/>
        <v>2.1660204541999661</v>
      </c>
      <c r="AT12" s="2">
        <f t="shared" si="10"/>
        <v>1.4717406205578367</v>
      </c>
      <c r="AU12" s="34" t="str">
        <f t="shared" si="31"/>
        <v/>
      </c>
    </row>
    <row r="13" spans="1:47" x14ac:dyDescent="0.35">
      <c r="A13" s="5" t="s">
        <v>31</v>
      </c>
      <c r="B13" s="11">
        <v>21</v>
      </c>
      <c r="C13" s="11">
        <v>16.3</v>
      </c>
      <c r="D13" s="11">
        <v>700</v>
      </c>
      <c r="E13" s="24">
        <f t="shared" si="11"/>
        <v>-0.81484185919388064</v>
      </c>
      <c r="F13" s="24">
        <f t="shared" si="12"/>
        <v>0.21024707349003796</v>
      </c>
      <c r="G13" s="6" t="s">
        <v>5</v>
      </c>
      <c r="I13" s="25">
        <f t="shared" si="13"/>
        <v>2.1660204541999661</v>
      </c>
      <c r="J13" s="2">
        <f t="shared" si="0"/>
        <v>1.4717406205578367</v>
      </c>
      <c r="K13" s="34" t="str">
        <f t="shared" si="1"/>
        <v/>
      </c>
      <c r="L13" s="9"/>
      <c r="M13" s="25">
        <f t="shared" si="14"/>
        <v>2.5699467829966594</v>
      </c>
      <c r="N13" s="2">
        <f t="shared" si="2"/>
        <v>1.603105356174902</v>
      </c>
      <c r="O13" s="34" t="str">
        <f t="shared" si="15"/>
        <v/>
      </c>
      <c r="Q13" s="25">
        <f t="shared" si="16"/>
        <v>3.0623805896486305</v>
      </c>
      <c r="R13" s="2">
        <f t="shared" si="3"/>
        <v>1.7499658824241775</v>
      </c>
      <c r="S13" s="34" t="str">
        <f t="shared" si="17"/>
        <v/>
      </c>
      <c r="T13" s="9"/>
      <c r="U13" s="25">
        <f t="shared" si="18"/>
        <v>3.7944650468685097</v>
      </c>
      <c r="V13" s="2">
        <f t="shared" si="4"/>
        <v>1.947938666095139</v>
      </c>
      <c r="W13" s="34" t="str">
        <f t="shared" si="19"/>
        <v/>
      </c>
      <c r="Y13" s="25">
        <f t="shared" si="20"/>
        <v>4.6513313433946992</v>
      </c>
      <c r="Z13" s="2">
        <f t="shared" si="5"/>
        <v>2.1566945410499603</v>
      </c>
      <c r="AA13" s="34" t="str">
        <f t="shared" si="21"/>
        <v/>
      </c>
      <c r="AB13" s="9"/>
      <c r="AC13" s="25">
        <f t="shared" si="22"/>
        <v>5.3922251987818361</v>
      </c>
      <c r="AD13" s="2">
        <f t="shared" si="6"/>
        <v>2.3221165342811365</v>
      </c>
      <c r="AE13" s="34" t="str">
        <f t="shared" si="23"/>
        <v/>
      </c>
      <c r="AG13" s="25">
        <f t="shared" si="24"/>
        <v>6.5099405308165226</v>
      </c>
      <c r="AH13" s="2">
        <f t="shared" si="7"/>
        <v>2.5514585105026737</v>
      </c>
      <c r="AI13" s="34" t="str">
        <f t="shared" si="25"/>
        <v/>
      </c>
      <c r="AJ13" s="9"/>
      <c r="AK13" s="25">
        <f t="shared" si="26"/>
        <v>0.58946297014437354</v>
      </c>
      <c r="AL13" s="2">
        <f t="shared" si="8"/>
        <v>0.76776491854237094</v>
      </c>
      <c r="AM13" s="34" t="str">
        <f t="shared" si="27"/>
        <v>B</v>
      </c>
      <c r="AO13" s="25">
        <f t="shared" si="28"/>
        <v>0.27105959650952682</v>
      </c>
      <c r="AP13" s="2">
        <f t="shared" si="9"/>
        <v>0.52063384111055133</v>
      </c>
      <c r="AQ13" s="34" t="str">
        <f t="shared" si="29"/>
        <v>B</v>
      </c>
      <c r="AR13" s="9"/>
      <c r="AS13" s="25">
        <f t="shared" si="30"/>
        <v>8.0528100378670406E-2</v>
      </c>
      <c r="AT13" s="2">
        <f t="shared" si="10"/>
        <v>0.28377473527195901</v>
      </c>
      <c r="AU13" s="34" t="str">
        <f t="shared" si="31"/>
        <v>B</v>
      </c>
    </row>
    <row r="14" spans="1:47" x14ac:dyDescent="0.35">
      <c r="A14" s="5" t="s">
        <v>32</v>
      </c>
      <c r="B14" s="11">
        <v>22</v>
      </c>
      <c r="C14" s="11">
        <v>15.4</v>
      </c>
      <c r="D14" s="11">
        <v>650</v>
      </c>
      <c r="E14" s="24">
        <f t="shared" si="11"/>
        <v>-0.91916016264686695</v>
      </c>
      <c r="F14" s="24">
        <f t="shared" si="12"/>
        <v>-3.7102424733536109E-2</v>
      </c>
      <c r="G14" s="6" t="s">
        <v>5</v>
      </c>
      <c r="I14" s="25">
        <f t="shared" si="13"/>
        <v>1.9759496744948932</v>
      </c>
      <c r="J14" s="2">
        <f t="shared" si="0"/>
        <v>1.4056847706704705</v>
      </c>
      <c r="K14" s="34" t="str">
        <f t="shared" si="1"/>
        <v/>
      </c>
      <c r="L14" s="9"/>
      <c r="M14" s="25">
        <f t="shared" si="14"/>
        <v>2.2430027101682666</v>
      </c>
      <c r="N14" s="2">
        <f t="shared" si="2"/>
        <v>1.4976657538210141</v>
      </c>
      <c r="O14" s="34" t="str">
        <f t="shared" si="15"/>
        <v/>
      </c>
      <c r="Q14" s="25">
        <f t="shared" si="16"/>
        <v>2.5937266421701128</v>
      </c>
      <c r="R14" s="2">
        <f t="shared" si="3"/>
        <v>1.6105050891475361</v>
      </c>
      <c r="S14" s="34" t="str">
        <f t="shared" si="17"/>
        <v/>
      </c>
      <c r="T14" s="9"/>
      <c r="U14" s="25">
        <f t="shared" si="18"/>
        <v>3.1961926785568782</v>
      </c>
      <c r="V14" s="2">
        <f t="shared" si="4"/>
        <v>1.7877898865797619</v>
      </c>
      <c r="W14" s="34" t="str">
        <f t="shared" si="19"/>
        <v/>
      </c>
      <c r="Y14" s="25">
        <f t="shared" si="20"/>
        <v>3.9234405542499542</v>
      </c>
      <c r="Z14" s="2">
        <f t="shared" si="5"/>
        <v>1.9807676679131134</v>
      </c>
      <c r="AA14" s="34" t="str">
        <f t="shared" si="21"/>
        <v/>
      </c>
      <c r="AB14" s="9"/>
      <c r="AC14" s="25">
        <f t="shared" si="22"/>
        <v>4.5008599181163484</v>
      </c>
      <c r="AD14" s="2">
        <f t="shared" si="6"/>
        <v>2.121523018521446</v>
      </c>
      <c r="AE14" s="34" t="str">
        <f t="shared" si="23"/>
        <v/>
      </c>
      <c r="AG14" s="25">
        <f t="shared" si="24"/>
        <v>5.4889568293179192</v>
      </c>
      <c r="AH14" s="2">
        <f t="shared" si="7"/>
        <v>2.3428522849974813</v>
      </c>
      <c r="AI14" s="34" t="str">
        <f t="shared" si="25"/>
        <v/>
      </c>
      <c r="AJ14" s="9"/>
      <c r="AK14" s="25">
        <f t="shared" si="26"/>
        <v>1.0697286414576952</v>
      </c>
      <c r="AL14" s="2">
        <f t="shared" si="8"/>
        <v>1.0342768688594439</v>
      </c>
      <c r="AM14" s="34" t="str">
        <f t="shared" si="27"/>
        <v>B</v>
      </c>
      <c r="AO14" s="25">
        <f t="shared" si="28"/>
        <v>0.62170684698973444</v>
      </c>
      <c r="AP14" s="2">
        <f t="shared" si="9"/>
        <v>0.78848389139521069</v>
      </c>
      <c r="AQ14" s="34" t="str">
        <f t="shared" si="29"/>
        <v>B</v>
      </c>
      <c r="AR14" s="9"/>
      <c r="AS14" s="25">
        <f t="shared" si="30"/>
        <v>0.30397522078916617</v>
      </c>
      <c r="AT14" s="2">
        <f t="shared" si="10"/>
        <v>0.55133947871449052</v>
      </c>
      <c r="AU14" s="34" t="str">
        <f t="shared" si="31"/>
        <v>B</v>
      </c>
    </row>
    <row r="15" spans="1:47" x14ac:dyDescent="0.35">
      <c r="A15" s="5" t="s">
        <v>33</v>
      </c>
      <c r="B15" s="11">
        <v>23</v>
      </c>
      <c r="C15" s="11">
        <v>15</v>
      </c>
      <c r="D15" s="11">
        <v>600</v>
      </c>
      <c r="E15" s="24">
        <f t="shared" si="11"/>
        <v>-0.96552385307041633</v>
      </c>
      <c r="F15" s="24">
        <f t="shared" si="12"/>
        <v>-0.28445192295711019</v>
      </c>
      <c r="G15" s="6" t="s">
        <v>5</v>
      </c>
      <c r="I15" s="25">
        <f t="shared" si="13"/>
        <v>1.7828943720963868</v>
      </c>
      <c r="J15" s="2">
        <f t="shared" si="0"/>
        <v>1.3352506776243878</v>
      </c>
      <c r="K15" s="34" t="str">
        <f t="shared" si="1"/>
        <v/>
      </c>
      <c r="L15" s="9"/>
      <c r="M15" s="25">
        <f t="shared" si="14"/>
        <v>1.9211350838577801</v>
      </c>
      <c r="N15" s="2">
        <f t="shared" si="2"/>
        <v>1.3860501736437176</v>
      </c>
      <c r="O15" s="34" t="str">
        <f t="shared" si="15"/>
        <v/>
      </c>
      <c r="Q15" s="25">
        <f t="shared" si="16"/>
        <v>2.140897100157956</v>
      </c>
      <c r="R15" s="2">
        <f t="shared" si="3"/>
        <v>1.4631804742265924</v>
      </c>
      <c r="S15" s="34" t="str">
        <f t="shared" si="17"/>
        <v/>
      </c>
      <c r="T15" s="9"/>
      <c r="U15" s="25">
        <f t="shared" si="18"/>
        <v>2.6177752003172774</v>
      </c>
      <c r="V15" s="2">
        <f t="shared" si="4"/>
        <v>1.6179540167499438</v>
      </c>
      <c r="W15" s="34" t="str">
        <f t="shared" si="19"/>
        <v/>
      </c>
      <c r="Y15" s="25">
        <f t="shared" si="20"/>
        <v>3.2194351397829091</v>
      </c>
      <c r="Z15" s="2">
        <f t="shared" si="5"/>
        <v>1.7942784454434348</v>
      </c>
      <c r="AA15" s="34" t="str">
        <f t="shared" si="21"/>
        <v/>
      </c>
      <c r="AB15" s="9"/>
      <c r="AC15" s="25">
        <f t="shared" si="22"/>
        <v>3.6562194248940258</v>
      </c>
      <c r="AD15" s="2">
        <f t="shared" si="6"/>
        <v>1.9121243225517597</v>
      </c>
      <c r="AE15" s="34" t="str">
        <f t="shared" si="23"/>
        <v/>
      </c>
      <c r="AG15" s="25">
        <f t="shared" si="24"/>
        <v>4.5187283998681531</v>
      </c>
      <c r="AH15" s="2">
        <f t="shared" si="7"/>
        <v>2.125730086315794</v>
      </c>
      <c r="AI15" s="34" t="str">
        <f t="shared" si="25"/>
        <v/>
      </c>
      <c r="AJ15" s="9"/>
      <c r="AK15" s="25">
        <f t="shared" si="26"/>
        <v>1.6504588949564503</v>
      </c>
      <c r="AL15" s="2">
        <f t="shared" si="8"/>
        <v>1.284701870068091</v>
      </c>
      <c r="AM15" s="34" t="str">
        <f t="shared" si="27"/>
        <v>B</v>
      </c>
      <c r="AO15" s="25">
        <f t="shared" si="28"/>
        <v>1.0768491642610456</v>
      </c>
      <c r="AP15" s="2">
        <f t="shared" si="9"/>
        <v>1.0377134307028342</v>
      </c>
      <c r="AQ15" s="34" t="str">
        <f t="shared" si="29"/>
        <v>B</v>
      </c>
      <c r="AR15" s="9"/>
      <c r="AS15" s="25">
        <f t="shared" si="30"/>
        <v>0.6346043977278788</v>
      </c>
      <c r="AT15" s="2">
        <f t="shared" si="10"/>
        <v>0.79662061091078906</v>
      </c>
      <c r="AU15" s="34" t="str">
        <f t="shared" si="31"/>
        <v>B</v>
      </c>
    </row>
    <row r="16" spans="1:47" x14ac:dyDescent="0.35">
      <c r="A16" s="5" t="s">
        <v>34</v>
      </c>
      <c r="B16" s="11">
        <v>24</v>
      </c>
      <c r="C16" s="11">
        <v>14.9</v>
      </c>
      <c r="D16" s="11">
        <v>550</v>
      </c>
      <c r="E16" s="24">
        <f t="shared" si="11"/>
        <v>-0.97711477567630367</v>
      </c>
      <c r="F16" s="24">
        <f t="shared" si="12"/>
        <v>-0.5318014211806843</v>
      </c>
      <c r="G16" s="6" t="s">
        <v>5</v>
      </c>
      <c r="I16" s="25">
        <f t="shared" si="13"/>
        <v>1.6282341889559941</v>
      </c>
      <c r="J16" s="2">
        <f t="shared" si="0"/>
        <v>1.2760228011113257</v>
      </c>
      <c r="K16" s="34" t="str">
        <f t="shared" si="1"/>
        <v/>
      </c>
      <c r="L16" s="9"/>
      <c r="M16" s="25">
        <f t="shared" si="14"/>
        <v>1.6424991583322115</v>
      </c>
      <c r="N16" s="2">
        <f t="shared" si="2"/>
        <v>1.2816002334317091</v>
      </c>
      <c r="O16" s="34" t="str">
        <f t="shared" si="15"/>
        <v/>
      </c>
      <c r="Q16" s="25">
        <f t="shared" si="16"/>
        <v>1.7377480342997891</v>
      </c>
      <c r="R16" s="2">
        <f t="shared" si="3"/>
        <v>1.3182367140615485</v>
      </c>
      <c r="S16" s="34" t="str">
        <f t="shared" si="17"/>
        <v/>
      </c>
      <c r="T16" s="9"/>
      <c r="U16" s="25">
        <f t="shared" si="18"/>
        <v>2.0914564889950689</v>
      </c>
      <c r="V16" s="2">
        <f t="shared" si="4"/>
        <v>1.4461868790011438</v>
      </c>
      <c r="W16" s="34" t="str">
        <f t="shared" si="19"/>
        <v/>
      </c>
      <c r="Y16" s="25">
        <f t="shared" si="20"/>
        <v>2.5699467829966585</v>
      </c>
      <c r="Z16" s="2">
        <f t="shared" si="5"/>
        <v>1.6031053561749018</v>
      </c>
      <c r="AA16" s="34" t="str">
        <f t="shared" si="21"/>
        <v/>
      </c>
      <c r="AB16" s="9"/>
      <c r="AC16" s="25">
        <f t="shared" si="22"/>
        <v>2.8797996370117742</v>
      </c>
      <c r="AD16" s="2">
        <f t="shared" si="6"/>
        <v>1.6969972413094176</v>
      </c>
      <c r="AE16" s="34" t="str">
        <f t="shared" si="23"/>
        <v/>
      </c>
      <c r="AG16" s="25">
        <f t="shared" si="24"/>
        <v>3.6191389665218603</v>
      </c>
      <c r="AH16" s="2">
        <f t="shared" si="7"/>
        <v>1.9024034710128817</v>
      </c>
      <c r="AI16" s="34" t="str">
        <f t="shared" si="25"/>
        <v/>
      </c>
      <c r="AJ16" s="9"/>
      <c r="AK16" s="25">
        <f t="shared" si="26"/>
        <v>2.3316537306406384</v>
      </c>
      <c r="AL16" s="2">
        <f t="shared" si="8"/>
        <v>1.5269753536454471</v>
      </c>
      <c r="AM16" s="34" t="str">
        <f t="shared" si="27"/>
        <v/>
      </c>
      <c r="AO16" s="25">
        <f t="shared" si="28"/>
        <v>1.6348743544811926</v>
      </c>
      <c r="AP16" s="2">
        <f t="shared" si="9"/>
        <v>1.2786220530247367</v>
      </c>
      <c r="AQ16" s="34" t="str">
        <f t="shared" si="29"/>
        <v/>
      </c>
      <c r="AR16" s="9"/>
      <c r="AS16" s="25">
        <f t="shared" si="30"/>
        <v>1.0697286414576954</v>
      </c>
      <c r="AT16" s="2">
        <f t="shared" si="10"/>
        <v>1.0342768688594439</v>
      </c>
      <c r="AU16" s="34" t="str">
        <f t="shared" si="31"/>
        <v/>
      </c>
    </row>
    <row r="17" spans="1:47" x14ac:dyDescent="0.35">
      <c r="A17" s="5" t="s">
        <v>35</v>
      </c>
      <c r="B17" s="11">
        <v>25</v>
      </c>
      <c r="C17" s="11">
        <v>14.6</v>
      </c>
      <c r="D17" s="11">
        <v>500</v>
      </c>
      <c r="E17" s="24">
        <f t="shared" si="11"/>
        <v>-1.0118875434939658</v>
      </c>
      <c r="F17" s="24">
        <f t="shared" si="12"/>
        <v>-0.7791509194042584</v>
      </c>
      <c r="G17" s="6" t="s">
        <v>5</v>
      </c>
      <c r="I17" s="25">
        <f t="shared" si="13"/>
        <v>1.6553200275487157</v>
      </c>
      <c r="J17" s="2">
        <f t="shared" si="0"/>
        <v>1.2865924092534962</v>
      </c>
      <c r="K17" s="34" t="str">
        <f t="shared" si="1"/>
        <v/>
      </c>
      <c r="L17" s="9"/>
      <c r="M17" s="25">
        <f t="shared" si="14"/>
        <v>1.5423848668552216</v>
      </c>
      <c r="N17" s="2">
        <f t="shared" si="2"/>
        <v>1.241927883113678</v>
      </c>
      <c r="O17" s="34" t="str">
        <f t="shared" si="15"/>
        <v/>
      </c>
      <c r="Q17" s="25">
        <f t="shared" si="16"/>
        <v>1.5088214189108191</v>
      </c>
      <c r="R17" s="2">
        <f t="shared" si="3"/>
        <v>1.2283409212880678</v>
      </c>
      <c r="S17" s="34" t="str">
        <f t="shared" si="17"/>
        <v/>
      </c>
      <c r="T17" s="9"/>
      <c r="U17" s="25">
        <f t="shared" si="18"/>
        <v>1.7377480342997891</v>
      </c>
      <c r="V17" s="2">
        <f t="shared" si="4"/>
        <v>1.3182367140615485</v>
      </c>
      <c r="W17" s="34" t="str">
        <f t="shared" si="19"/>
        <v/>
      </c>
      <c r="Y17" s="25">
        <f t="shared" si="20"/>
        <v>2.0914564889950689</v>
      </c>
      <c r="Z17" s="2">
        <f t="shared" si="5"/>
        <v>1.4461868790011438</v>
      </c>
      <c r="AA17" s="34" t="str">
        <f t="shared" si="21"/>
        <v/>
      </c>
      <c r="AB17" s="9"/>
      <c r="AC17" s="25">
        <f t="shared" si="22"/>
        <v>2.265242146807998</v>
      </c>
      <c r="AD17" s="2">
        <f t="shared" si="6"/>
        <v>1.5050721400677105</v>
      </c>
      <c r="AE17" s="34" t="str">
        <f t="shared" si="23"/>
        <v/>
      </c>
      <c r="AG17" s="25">
        <f t="shared" si="24"/>
        <v>2.8797996370117742</v>
      </c>
      <c r="AH17" s="2">
        <f t="shared" si="7"/>
        <v>1.6969972413094176</v>
      </c>
      <c r="AI17" s="34" t="str">
        <f t="shared" si="25"/>
        <v/>
      </c>
      <c r="AJ17" s="9"/>
      <c r="AK17" s="25">
        <f t="shared" si="26"/>
        <v>3.1532149461063952</v>
      </c>
      <c r="AL17" s="2">
        <f t="shared" si="8"/>
        <v>1.7757294124123741</v>
      </c>
      <c r="AM17" s="34" t="str">
        <f t="shared" si="27"/>
        <v/>
      </c>
      <c r="AO17" s="25">
        <f t="shared" si="28"/>
        <v>2.3316537306406384</v>
      </c>
      <c r="AP17" s="2">
        <f t="shared" si="9"/>
        <v>1.5269753536454471</v>
      </c>
      <c r="AQ17" s="34" t="str">
        <f t="shared" si="29"/>
        <v/>
      </c>
      <c r="AR17" s="9"/>
      <c r="AS17" s="25">
        <f t="shared" si="30"/>
        <v>1.6425322752319658</v>
      </c>
      <c r="AT17" s="2">
        <f t="shared" si="10"/>
        <v>1.281613153503024</v>
      </c>
      <c r="AU17" s="34" t="str">
        <f t="shared" si="31"/>
        <v/>
      </c>
    </row>
    <row r="18" spans="1:47" x14ac:dyDescent="0.35">
      <c r="A18" s="5" t="s">
        <v>36</v>
      </c>
      <c r="B18" s="11">
        <v>26</v>
      </c>
      <c r="C18" s="11">
        <v>14.1</v>
      </c>
      <c r="D18" s="11">
        <v>450</v>
      </c>
      <c r="E18" s="24">
        <f t="shared" si="11"/>
        <v>-1.0698421565234026</v>
      </c>
      <c r="F18" s="24">
        <f t="shared" si="12"/>
        <v>-1.0265004176278325</v>
      </c>
      <c r="G18" s="6" t="s">
        <v>5</v>
      </c>
      <c r="I18" s="25">
        <f t="shared" si="13"/>
        <v>1.8689884694013559</v>
      </c>
      <c r="J18" s="2">
        <f t="shared" si="0"/>
        <v>1.3671095308721082</v>
      </c>
      <c r="K18" s="34" t="str">
        <f t="shared" si="1"/>
        <v/>
      </c>
      <c r="L18" s="9"/>
      <c r="M18" s="25">
        <f t="shared" si="14"/>
        <v>1.6256287909536133</v>
      </c>
      <c r="N18" s="2">
        <f t="shared" si="2"/>
        <v>1.2750014866476092</v>
      </c>
      <c r="O18" s="34" t="str">
        <f t="shared" si="15"/>
        <v/>
      </c>
      <c r="Q18" s="25">
        <f t="shared" si="16"/>
        <v>1.4589538355178497</v>
      </c>
      <c r="R18" s="2">
        <f t="shared" si="3"/>
        <v>1.2078716138389252</v>
      </c>
      <c r="S18" s="34" t="str">
        <f t="shared" si="17"/>
        <v/>
      </c>
      <c r="T18" s="9"/>
      <c r="U18" s="25">
        <f t="shared" si="18"/>
        <v>1.5614864177582417</v>
      </c>
      <c r="V18" s="2">
        <f t="shared" si="4"/>
        <v>1.2495945013316287</v>
      </c>
      <c r="W18" s="34" t="str">
        <f t="shared" si="19"/>
        <v/>
      </c>
      <c r="Y18" s="25">
        <f t="shared" si="20"/>
        <v>1.7888008393049439</v>
      </c>
      <c r="Z18" s="2">
        <f t="shared" si="5"/>
        <v>1.3374605935521779</v>
      </c>
      <c r="AA18" s="34" t="str">
        <f t="shared" si="21"/>
        <v/>
      </c>
      <c r="AB18" s="9"/>
      <c r="AC18" s="25">
        <f t="shared" si="22"/>
        <v>1.8173835358095014</v>
      </c>
      <c r="AD18" s="2">
        <f t="shared" si="6"/>
        <v>1.348103681401954</v>
      </c>
      <c r="AE18" s="34" t="str">
        <f t="shared" si="23"/>
        <v/>
      </c>
      <c r="AG18" s="25">
        <f t="shared" si="24"/>
        <v>2.3055469928646994</v>
      </c>
      <c r="AH18" s="2">
        <f t="shared" si="7"/>
        <v>1.5184027768891557</v>
      </c>
      <c r="AI18" s="34" t="str">
        <f t="shared" si="25"/>
        <v/>
      </c>
      <c r="AJ18" s="9"/>
      <c r="AK18" s="25">
        <f t="shared" si="26"/>
        <v>4.1199791228805234</v>
      </c>
      <c r="AL18" s="2">
        <f t="shared" si="8"/>
        <v>2.0297731703026631</v>
      </c>
      <c r="AM18" s="34" t="str">
        <f t="shared" si="27"/>
        <v/>
      </c>
      <c r="AO18" s="25">
        <f t="shared" si="28"/>
        <v>3.172023874266189</v>
      </c>
      <c r="AP18" s="2">
        <f t="shared" si="9"/>
        <v>1.7810176513067435</v>
      </c>
      <c r="AQ18" s="34" t="str">
        <f t="shared" si="29"/>
        <v/>
      </c>
      <c r="AR18" s="9"/>
      <c r="AS18" s="25">
        <f t="shared" si="30"/>
        <v>2.3578518805774955</v>
      </c>
      <c r="AT18" s="2">
        <f t="shared" si="10"/>
        <v>1.5355298370847423</v>
      </c>
      <c r="AU18" s="34" t="str">
        <f t="shared" si="31"/>
        <v/>
      </c>
    </row>
    <row r="19" spans="1:47" x14ac:dyDescent="0.35">
      <c r="A19" s="5" t="s">
        <v>37</v>
      </c>
      <c r="B19" s="11">
        <v>27</v>
      </c>
      <c r="C19" s="11">
        <v>14</v>
      </c>
      <c r="D19" s="11">
        <v>400</v>
      </c>
      <c r="E19" s="24">
        <f t="shared" si="11"/>
        <v>-1.0814330791292899</v>
      </c>
      <c r="F19" s="24">
        <f t="shared" si="12"/>
        <v>-1.2738499158514065</v>
      </c>
      <c r="G19" s="6" t="s">
        <v>5</v>
      </c>
      <c r="I19" s="25">
        <f t="shared" si="13"/>
        <v>2.0838372226530884</v>
      </c>
      <c r="J19" s="2">
        <f t="shared" si="0"/>
        <v>1.4435502148013724</v>
      </c>
      <c r="K19" s="34" t="str">
        <f t="shared" si="1"/>
        <v/>
      </c>
      <c r="L19" s="9"/>
      <c r="M19" s="25">
        <f t="shared" si="14"/>
        <v>1.7165018018201701</v>
      </c>
      <c r="N19" s="2">
        <f t="shared" si="2"/>
        <v>1.3101533504976317</v>
      </c>
      <c r="O19" s="34" t="str">
        <f t="shared" si="15"/>
        <v/>
      </c>
      <c r="Q19" s="25">
        <f t="shared" si="16"/>
        <v>1.4253137060518082</v>
      </c>
      <c r="R19" s="2">
        <f t="shared" si="3"/>
        <v>1.1938650284063974</v>
      </c>
      <c r="S19" s="34" t="str">
        <f t="shared" si="17"/>
        <v>B</v>
      </c>
      <c r="T19" s="9"/>
      <c r="U19" s="25">
        <f t="shared" si="18"/>
        <v>1.4046766428281583</v>
      </c>
      <c r="V19" s="2">
        <f t="shared" si="4"/>
        <v>1.1851905512735741</v>
      </c>
      <c r="W19" s="34" t="str">
        <f t="shared" si="19"/>
        <v>B</v>
      </c>
      <c r="Y19" s="25">
        <f t="shared" si="20"/>
        <v>1.5088214189108187</v>
      </c>
      <c r="Z19" s="2">
        <f t="shared" si="5"/>
        <v>1.2283409212880676</v>
      </c>
      <c r="AA19" s="34" t="str">
        <f t="shared" si="21"/>
        <v>B</v>
      </c>
      <c r="AB19" s="9"/>
      <c r="AC19" s="25">
        <f t="shared" si="22"/>
        <v>1.4104726843193758</v>
      </c>
      <c r="AD19" s="2">
        <f t="shared" si="6"/>
        <v>1.1876332280293338</v>
      </c>
      <c r="AE19" s="34" t="str">
        <f t="shared" si="23"/>
        <v>B</v>
      </c>
      <c r="AG19" s="25">
        <f t="shared" si="24"/>
        <v>1.7754664959105324</v>
      </c>
      <c r="AH19" s="2">
        <f t="shared" si="7"/>
        <v>1.3324663207415535</v>
      </c>
      <c r="AI19" s="34" t="str">
        <f t="shared" si="25"/>
        <v>B</v>
      </c>
      <c r="AJ19" s="9"/>
      <c r="AK19" s="25">
        <f t="shared" si="26"/>
        <v>5.170682894956836</v>
      </c>
      <c r="AL19" s="2">
        <f t="shared" si="8"/>
        <v>2.273913563651186</v>
      </c>
      <c r="AM19" s="34" t="str">
        <f t="shared" si="27"/>
        <v/>
      </c>
      <c r="AO19" s="25">
        <f t="shared" si="28"/>
        <v>4.0995580008784609</v>
      </c>
      <c r="AP19" s="2">
        <f t="shared" si="9"/>
        <v>2.0247365262864352</v>
      </c>
      <c r="AQ19" s="34" t="str">
        <f t="shared" si="29"/>
        <v/>
      </c>
      <c r="AR19" s="9"/>
      <c r="AS19" s="25">
        <f t="shared" si="30"/>
        <v>3.1624850606994368</v>
      </c>
      <c r="AT19" s="2">
        <f t="shared" si="10"/>
        <v>1.778337724027536</v>
      </c>
      <c r="AU19" s="34" t="str">
        <f t="shared" si="31"/>
        <v/>
      </c>
    </row>
    <row r="20" spans="1:47" x14ac:dyDescent="0.35">
      <c r="A20" s="5" t="s">
        <v>38</v>
      </c>
      <c r="B20" s="11">
        <v>28</v>
      </c>
      <c r="C20" s="11">
        <v>13.6</v>
      </c>
      <c r="D20" s="11">
        <v>350</v>
      </c>
      <c r="E20" s="24">
        <f t="shared" si="11"/>
        <v>-1.1277967695528393</v>
      </c>
      <c r="F20" s="24">
        <f t="shared" si="12"/>
        <v>-1.5211994140749805</v>
      </c>
      <c r="G20" s="6" t="s">
        <v>5</v>
      </c>
      <c r="I20" s="25">
        <f t="shared" si="13"/>
        <v>2.5176468054969559</v>
      </c>
      <c r="J20" s="2">
        <f t="shared" si="0"/>
        <v>1.5867094269263531</v>
      </c>
      <c r="K20" s="34" t="str">
        <f t="shared" si="1"/>
        <v/>
      </c>
      <c r="L20" s="9"/>
      <c r="M20" s="25">
        <f t="shared" si="14"/>
        <v>2.0214990607520575</v>
      </c>
      <c r="N20" s="2">
        <f t="shared" si="2"/>
        <v>1.4217943102826294</v>
      </c>
      <c r="O20" s="34" t="str">
        <f t="shared" si="15"/>
        <v/>
      </c>
      <c r="Q20" s="25">
        <f t="shared" si="16"/>
        <v>1.599349049282025</v>
      </c>
      <c r="R20" s="2">
        <f t="shared" si="3"/>
        <v>1.264653727026503</v>
      </c>
      <c r="S20" s="34" t="str">
        <f t="shared" si="17"/>
        <v/>
      </c>
      <c r="T20" s="9"/>
      <c r="U20" s="25">
        <f t="shared" si="18"/>
        <v>1.4531240498309317</v>
      </c>
      <c r="V20" s="2">
        <f t="shared" si="4"/>
        <v>1.2054559510122846</v>
      </c>
      <c r="W20" s="34" t="str">
        <f t="shared" si="19"/>
        <v>B</v>
      </c>
      <c r="Y20" s="25">
        <f t="shared" si="20"/>
        <v>1.4316808896861482</v>
      </c>
      <c r="Z20" s="2">
        <f t="shared" si="5"/>
        <v>1.196528683185718</v>
      </c>
      <c r="AA20" s="34" t="str">
        <f t="shared" si="21"/>
        <v>B</v>
      </c>
      <c r="AB20" s="9"/>
      <c r="AC20" s="25">
        <f t="shared" si="22"/>
        <v>1.1926970763394265</v>
      </c>
      <c r="AD20" s="2">
        <f t="shared" si="6"/>
        <v>1.0921067147213346</v>
      </c>
      <c r="AE20" s="34" t="str">
        <f t="shared" si="23"/>
        <v>B</v>
      </c>
      <c r="AG20" s="25">
        <f t="shared" si="24"/>
        <v>1.4321029517031389</v>
      </c>
      <c r="AH20" s="2">
        <f t="shared" si="7"/>
        <v>1.1967050395578431</v>
      </c>
      <c r="AI20" s="34" t="str">
        <f t="shared" si="25"/>
        <v>B</v>
      </c>
      <c r="AJ20" s="9"/>
      <c r="AK20" s="25">
        <f t="shared" si="26"/>
        <v>6.3782780336979652</v>
      </c>
      <c r="AL20" s="2">
        <f t="shared" si="8"/>
        <v>2.525525298566214</v>
      </c>
      <c r="AM20" s="34" t="str">
        <f t="shared" si="27"/>
        <v/>
      </c>
      <c r="AO20" s="25">
        <f t="shared" si="28"/>
        <v>5.1815652033921449</v>
      </c>
      <c r="AP20" s="2">
        <f t="shared" si="9"/>
        <v>2.2763051648213044</v>
      </c>
      <c r="AQ20" s="34" t="str">
        <f t="shared" si="29"/>
        <v/>
      </c>
      <c r="AR20" s="9"/>
      <c r="AS20" s="25">
        <f t="shared" si="30"/>
        <v>4.1199791228805225</v>
      </c>
      <c r="AT20" s="2">
        <f t="shared" si="10"/>
        <v>2.0297731703026627</v>
      </c>
      <c r="AU20" s="34" t="str">
        <f t="shared" si="31"/>
        <v/>
      </c>
    </row>
    <row r="21" spans="1:47" x14ac:dyDescent="0.35">
      <c r="A21" s="5" t="s">
        <v>39</v>
      </c>
      <c r="B21" s="11">
        <v>29</v>
      </c>
      <c r="C21" s="11">
        <v>13.4</v>
      </c>
      <c r="D21" s="11">
        <v>300</v>
      </c>
      <c r="E21" s="24">
        <f t="shared" si="11"/>
        <v>-1.1509786147646139</v>
      </c>
      <c r="F21" s="24">
        <f t="shared" si="12"/>
        <v>-1.7685489122985547</v>
      </c>
      <c r="G21" s="6" t="s">
        <v>5</v>
      </c>
      <c r="I21" s="25">
        <f t="shared" si="13"/>
        <v>3.0114817749827001</v>
      </c>
      <c r="J21" s="2">
        <f t="shared" si="0"/>
        <v>1.7353621451969903</v>
      </c>
      <c r="K21" s="34" t="str">
        <f t="shared" si="1"/>
        <v/>
      </c>
      <c r="L21" s="9"/>
      <c r="M21" s="25">
        <f t="shared" si="14"/>
        <v>2.3897460940103583</v>
      </c>
      <c r="N21" s="2">
        <f t="shared" si="2"/>
        <v>1.5458803621271466</v>
      </c>
      <c r="O21" s="34" t="str">
        <f t="shared" si="15"/>
        <v/>
      </c>
      <c r="Q21" s="25">
        <f t="shared" si="16"/>
        <v>1.8409333504180363</v>
      </c>
      <c r="R21" s="2">
        <f t="shared" si="3"/>
        <v>1.3568099905359026</v>
      </c>
      <c r="S21" s="34" t="str">
        <f t="shared" si="17"/>
        <v/>
      </c>
      <c r="T21" s="9"/>
      <c r="U21" s="25">
        <f t="shared" si="18"/>
        <v>1.5707326085817672</v>
      </c>
      <c r="V21" s="2">
        <f t="shared" si="4"/>
        <v>1.2532887171684612</v>
      </c>
      <c r="W21" s="34" t="str">
        <f t="shared" si="19"/>
        <v/>
      </c>
      <c r="Y21" s="25">
        <f t="shared" si="20"/>
        <v>1.4253137060518075</v>
      </c>
      <c r="Z21" s="2">
        <f t="shared" si="5"/>
        <v>1.1938650284063972</v>
      </c>
      <c r="AA21" s="34" t="str">
        <f t="shared" si="21"/>
        <v>B</v>
      </c>
      <c r="AB21" s="9"/>
      <c r="AC21" s="25">
        <f t="shared" si="22"/>
        <v>1.0548305790559926</v>
      </c>
      <c r="AD21" s="2">
        <f t="shared" si="6"/>
        <v>1.0270494530722425</v>
      </c>
      <c r="AE21" s="34" t="str">
        <f t="shared" si="23"/>
        <v>B</v>
      </c>
      <c r="AG21" s="25">
        <f t="shared" si="24"/>
        <v>1.1702607120345292</v>
      </c>
      <c r="AH21" s="2">
        <f t="shared" si="7"/>
        <v>1.0817858901069699</v>
      </c>
      <c r="AI21" s="34" t="str">
        <f t="shared" si="25"/>
        <v>B</v>
      </c>
      <c r="AJ21" s="9"/>
      <c r="AK21" s="25">
        <f t="shared" si="26"/>
        <v>7.6872782010325187</v>
      </c>
      <c r="AL21" s="2">
        <f t="shared" si="8"/>
        <v>2.7725941284350508</v>
      </c>
      <c r="AM21" s="34" t="str">
        <f t="shared" si="27"/>
        <v/>
      </c>
      <c r="AO21" s="25">
        <f t="shared" si="28"/>
        <v>6.3665896283415222</v>
      </c>
      <c r="AP21" s="2">
        <f t="shared" si="9"/>
        <v>2.5232101831479521</v>
      </c>
      <c r="AQ21" s="34" t="str">
        <f t="shared" si="29"/>
        <v/>
      </c>
      <c r="AR21" s="9"/>
      <c r="AS21" s="25">
        <f t="shared" si="30"/>
        <v>5.1815652033921449</v>
      </c>
      <c r="AT21" s="2">
        <f t="shared" si="10"/>
        <v>2.2763051648213044</v>
      </c>
      <c r="AU21" s="34" t="str">
        <f t="shared" si="31"/>
        <v/>
      </c>
    </row>
    <row r="22" spans="1:47" x14ac:dyDescent="0.35">
      <c r="A22" s="5" t="s">
        <v>40</v>
      </c>
      <c r="B22" s="11">
        <v>30</v>
      </c>
      <c r="C22" s="11">
        <v>40</v>
      </c>
      <c r="D22" s="11">
        <v>900</v>
      </c>
      <c r="E22" s="24">
        <f t="shared" si="11"/>
        <v>1.932206798401422</v>
      </c>
      <c r="F22" s="24">
        <f t="shared" si="12"/>
        <v>1.1996450663843343</v>
      </c>
      <c r="G22" s="6" t="s">
        <v>4</v>
      </c>
      <c r="I22" s="25">
        <f t="shared" si="13"/>
        <v>6.6629462100846553</v>
      </c>
      <c r="J22" s="2">
        <f t="shared" si="0"/>
        <v>2.5812683336074644</v>
      </c>
      <c r="K22" s="34" t="str">
        <f t="shared" si="1"/>
        <v/>
      </c>
      <c r="L22" s="9"/>
      <c r="M22" s="25">
        <f t="shared" si="14"/>
        <v>7.9384166736705053</v>
      </c>
      <c r="N22" s="2">
        <f t="shared" si="2"/>
        <v>2.8175195959692108</v>
      </c>
      <c r="O22" s="34" t="str">
        <f t="shared" si="15"/>
        <v/>
      </c>
      <c r="Q22" s="25">
        <f t="shared" si="16"/>
        <v>9.4297579286508082</v>
      </c>
      <c r="R22" s="2">
        <f t="shared" si="3"/>
        <v>3.0707910916652743</v>
      </c>
      <c r="S22" s="34" t="str">
        <f t="shared" si="17"/>
        <v/>
      </c>
      <c r="T22" s="9"/>
      <c r="U22" s="25">
        <f t="shared" si="18"/>
        <v>10.842341550351081</v>
      </c>
      <c r="V22" s="2">
        <f t="shared" si="4"/>
        <v>3.292771105065015</v>
      </c>
      <c r="W22" s="34" t="str">
        <f t="shared" si="19"/>
        <v/>
      </c>
      <c r="Y22" s="25">
        <f t="shared" si="20"/>
        <v>12.379707011357667</v>
      </c>
      <c r="Z22" s="2">
        <f t="shared" si="5"/>
        <v>3.518480781723508</v>
      </c>
      <c r="AA22" s="34" t="str">
        <f t="shared" si="21"/>
        <v/>
      </c>
      <c r="AB22" s="9"/>
      <c r="AC22" s="25">
        <f t="shared" si="22"/>
        <v>14.692643225999429</v>
      </c>
      <c r="AD22" s="2">
        <f t="shared" si="6"/>
        <v>3.8330983845969087</v>
      </c>
      <c r="AE22" s="34" t="str">
        <f t="shared" si="23"/>
        <v/>
      </c>
      <c r="AG22" s="25">
        <f t="shared" si="24"/>
        <v>16.490857722514512</v>
      </c>
      <c r="AH22" s="2">
        <f t="shared" si="7"/>
        <v>4.0608937098272486</v>
      </c>
      <c r="AI22" s="34" t="str">
        <f t="shared" si="25"/>
        <v/>
      </c>
      <c r="AJ22" s="9"/>
      <c r="AK22" s="25">
        <f t="shared" si="26"/>
        <v>6.5636969380859052</v>
      </c>
      <c r="AL22" s="2">
        <f t="shared" si="8"/>
        <v>2.5619712992314931</v>
      </c>
      <c r="AM22" s="34" t="str">
        <f t="shared" si="27"/>
        <v/>
      </c>
      <c r="AO22" s="25">
        <f t="shared" si="28"/>
        <v>6.9257927289314543</v>
      </c>
      <c r="AP22" s="2">
        <f t="shared" si="9"/>
        <v>2.631690089834184</v>
      </c>
      <c r="AQ22" s="34" t="str">
        <f t="shared" si="29"/>
        <v/>
      </c>
      <c r="AR22" s="9"/>
      <c r="AS22" s="25">
        <f t="shared" si="30"/>
        <v>7.3520787405114021</v>
      </c>
      <c r="AT22" s="2">
        <f t="shared" si="10"/>
        <v>2.7114716927365112</v>
      </c>
      <c r="AU22" s="34" t="str">
        <f t="shared" si="31"/>
        <v/>
      </c>
    </row>
    <row r="23" spans="1:47" x14ac:dyDescent="0.35">
      <c r="K23" s="35">
        <f>COUNTIF(K3:K22,"A")</f>
        <v>3</v>
      </c>
      <c r="O23" s="35">
        <f>COUNTIF(O3:O22,"A")</f>
        <v>3</v>
      </c>
      <c r="S23" s="35">
        <f>COUNTIF(S3:S22,"A")</f>
        <v>2</v>
      </c>
      <c r="W23" s="35">
        <f>COUNTIF(W3:W22,"A")</f>
        <v>1</v>
      </c>
      <c r="AA23" s="35">
        <f>COUNTIF(AA3:AA22,"A")</f>
        <v>0</v>
      </c>
      <c r="AE23" s="35">
        <f>COUNTIF(AE3:AE22,"A")</f>
        <v>0</v>
      </c>
      <c r="AI23" s="35">
        <f>COUNTIF(AI3:AI22,"A")</f>
        <v>0</v>
      </c>
      <c r="AM23" s="35">
        <f>COUNTIF(AM3:AM22,"A")</f>
        <v>0</v>
      </c>
      <c r="AQ23" s="35">
        <f>COUNTIF(AQ3:AQ22,"A")</f>
        <v>0</v>
      </c>
      <c r="AU23" s="35">
        <f>COUNTIF(AU3:AU22,"A")</f>
        <v>0</v>
      </c>
    </row>
    <row r="24" spans="1:47" x14ac:dyDescent="0.35">
      <c r="K24" s="36">
        <f>COUNTIF(K4:K23,"B")</f>
        <v>0</v>
      </c>
      <c r="O24" s="36">
        <f>COUNTIF(O4:O23,"B")</f>
        <v>0</v>
      </c>
      <c r="S24" s="36">
        <f>COUNTIF(S4:S23,"B")</f>
        <v>1</v>
      </c>
      <c r="W24" s="36">
        <f>COUNTIF(W4:W23,"B")</f>
        <v>2</v>
      </c>
      <c r="AA24" s="36">
        <f>COUNTIF(AA4:AA23,"B")</f>
        <v>3</v>
      </c>
      <c r="AE24" s="36">
        <f>COUNTIF(AE4:AE23,"B")</f>
        <v>3</v>
      </c>
      <c r="AI24" s="36">
        <f>COUNTIF(AI4:AI23,"B")</f>
        <v>3</v>
      </c>
      <c r="AM24" s="36">
        <f>COUNTIF(AM4:AM23,"B")</f>
        <v>3</v>
      </c>
      <c r="AQ24" s="36">
        <f>COUNTIF(AQ4:AQ23,"B")</f>
        <v>3</v>
      </c>
      <c r="AU24" s="36">
        <f>COUNTIF(AU4:AU23,"B")</f>
        <v>3</v>
      </c>
    </row>
    <row r="26" spans="1:47" x14ac:dyDescent="0.35">
      <c r="A26" s="54"/>
      <c r="B26" s="54"/>
      <c r="C26" s="54"/>
      <c r="D26" s="54"/>
      <c r="E26" s="54"/>
      <c r="F26" s="54"/>
      <c r="G26" s="54"/>
    </row>
    <row r="27" spans="1:47" x14ac:dyDescent="0.35">
      <c r="A27" s="21" t="s">
        <v>45</v>
      </c>
      <c r="B27" s="55"/>
      <c r="C27" s="2">
        <f>SUM(C3:C22)</f>
        <v>466.59999999999997</v>
      </c>
      <c r="D27" s="2">
        <f>SUM(D3:D22)</f>
        <v>13150</v>
      </c>
      <c r="E27" s="58"/>
      <c r="F27" s="59"/>
      <c r="G27" s="60"/>
    </row>
    <row r="28" spans="1:47" x14ac:dyDescent="0.35">
      <c r="A28" s="22" t="s">
        <v>46</v>
      </c>
      <c r="B28" s="56"/>
      <c r="C28" s="23">
        <f>AVERAGE(C3:C22)</f>
        <v>23.33</v>
      </c>
      <c r="D28" s="23">
        <f>AVERAGE(D3:D22)</f>
        <v>657.5</v>
      </c>
      <c r="E28" s="61"/>
      <c r="F28" s="62"/>
      <c r="G28" s="63"/>
    </row>
    <row r="29" spans="1:47" x14ac:dyDescent="0.35">
      <c r="A29" s="22" t="s">
        <v>47</v>
      </c>
      <c r="B29" s="57"/>
      <c r="C29" s="23">
        <f>_xlfn.STDEV.S(C3:C22)</f>
        <v>8.6274409208122229</v>
      </c>
      <c r="D29" s="23">
        <f>_xlfn.STDEV.S(D3:D22)</f>
        <v>202.14312282455506</v>
      </c>
      <c r="E29" s="64"/>
      <c r="F29" s="65"/>
      <c r="G29" s="66"/>
    </row>
    <row r="30" spans="1:47" x14ac:dyDescent="0.35">
      <c r="A30" s="9"/>
      <c r="B30" s="8"/>
      <c r="C30" s="8"/>
      <c r="D30" s="8"/>
      <c r="E30" s="8"/>
      <c r="F30" s="8"/>
      <c r="G30" s="8"/>
    </row>
    <row r="31" spans="1:47" x14ac:dyDescent="0.35">
      <c r="A31" s="9"/>
      <c r="B31" s="9"/>
      <c r="C31" s="9"/>
      <c r="D31" s="9"/>
      <c r="E31" s="9"/>
      <c r="F31" s="9"/>
      <c r="G31" s="29" t="s">
        <v>49</v>
      </c>
      <c r="H31" s="15" t="s">
        <v>50</v>
      </c>
      <c r="I31" t="s">
        <v>4</v>
      </c>
      <c r="J31" t="s">
        <v>5</v>
      </c>
      <c r="L31" s="15" t="s">
        <v>2</v>
      </c>
      <c r="M31">
        <v>3</v>
      </c>
    </row>
    <row r="32" spans="1:47" x14ac:dyDescent="0.35">
      <c r="A32" s="5" t="s">
        <v>21</v>
      </c>
      <c r="B32" s="11">
        <v>11</v>
      </c>
      <c r="C32" s="6">
        <v>25.7</v>
      </c>
      <c r="D32" s="6">
        <v>500</v>
      </c>
      <c r="E32" s="24">
        <f>(C32-$C$28)/$C$29</f>
        <v>0.2747048657595304</v>
      </c>
      <c r="F32" s="24">
        <f>(D32-$D$28)/$D$29</f>
        <v>-0.7791509194042584</v>
      </c>
      <c r="G32" s="6" t="s">
        <v>4</v>
      </c>
      <c r="H32" t="s">
        <v>4</v>
      </c>
      <c r="I32">
        <f>K23</f>
        <v>3</v>
      </c>
      <c r="J32">
        <f>K24</f>
        <v>0</v>
      </c>
    </row>
    <row r="33" spans="1:12" x14ac:dyDescent="0.35">
      <c r="A33" s="5" t="s">
        <v>22</v>
      </c>
      <c r="B33" s="11">
        <v>12</v>
      </c>
      <c r="C33" s="6">
        <v>25.1</v>
      </c>
      <c r="D33" s="6">
        <v>450</v>
      </c>
      <c r="E33" s="24">
        <f t="shared" ref="E33:E41" si="32">(C33-$C$28)/$C$29</f>
        <v>0.20515933012420651</v>
      </c>
      <c r="F33" s="24">
        <f t="shared" ref="F33:F41" si="33">(D33-$D$28)/$D$29</f>
        <v>-1.0265004176278325</v>
      </c>
      <c r="G33" s="6" t="s">
        <v>4</v>
      </c>
      <c r="H33" t="s">
        <v>4</v>
      </c>
      <c r="I33">
        <f>O23</f>
        <v>3</v>
      </c>
      <c r="J33">
        <f>O24</f>
        <v>0</v>
      </c>
    </row>
    <row r="34" spans="1:12" x14ac:dyDescent="0.35">
      <c r="A34" s="5" t="s">
        <v>23</v>
      </c>
      <c r="B34" s="11">
        <v>13</v>
      </c>
      <c r="C34" s="6">
        <v>24.3</v>
      </c>
      <c r="D34" s="6">
        <v>400</v>
      </c>
      <c r="E34" s="24">
        <f t="shared" si="32"/>
        <v>0.1124319492771076</v>
      </c>
      <c r="F34" s="24">
        <f t="shared" si="33"/>
        <v>-1.2738499158514065</v>
      </c>
      <c r="G34" s="6" t="s">
        <v>4</v>
      </c>
      <c r="H34" t="s">
        <v>4</v>
      </c>
      <c r="I34">
        <f>S23</f>
        <v>2</v>
      </c>
      <c r="J34">
        <f>S24</f>
        <v>1</v>
      </c>
    </row>
    <row r="35" spans="1:12" x14ac:dyDescent="0.35">
      <c r="A35" s="5" t="s">
        <v>24</v>
      </c>
      <c r="B35" s="11">
        <v>14</v>
      </c>
      <c r="C35" s="6">
        <v>24</v>
      </c>
      <c r="D35" s="6">
        <v>350</v>
      </c>
      <c r="E35" s="24">
        <f t="shared" si="32"/>
        <v>7.7659181459445462E-2</v>
      </c>
      <c r="F35" s="24">
        <f t="shared" si="33"/>
        <v>-1.5211994140749805</v>
      </c>
      <c r="G35" s="6" t="s">
        <v>4</v>
      </c>
      <c r="H35" t="s">
        <v>5</v>
      </c>
      <c r="I35">
        <f>W23</f>
        <v>1</v>
      </c>
      <c r="J35">
        <f>W24</f>
        <v>2</v>
      </c>
    </row>
    <row r="36" spans="1:12" x14ac:dyDescent="0.35">
      <c r="A36" s="5" t="s">
        <v>25</v>
      </c>
      <c r="B36" s="11">
        <v>15</v>
      </c>
      <c r="C36" s="6">
        <v>23.7</v>
      </c>
      <c r="D36" s="6">
        <v>300</v>
      </c>
      <c r="E36" s="24">
        <f t="shared" si="32"/>
        <v>4.2886413641783326E-2</v>
      </c>
      <c r="F36" s="24">
        <f t="shared" si="33"/>
        <v>-1.7685489122985547</v>
      </c>
      <c r="G36" s="6" t="s">
        <v>4</v>
      </c>
      <c r="H36" t="s">
        <v>5</v>
      </c>
      <c r="I36">
        <f>AA23</f>
        <v>0</v>
      </c>
      <c r="J36">
        <f>AA24</f>
        <v>3</v>
      </c>
    </row>
    <row r="37" spans="1:12" x14ac:dyDescent="0.35">
      <c r="A37" s="5" t="s">
        <v>26</v>
      </c>
      <c r="B37" s="11">
        <v>16</v>
      </c>
      <c r="C37" s="6">
        <v>22</v>
      </c>
      <c r="D37" s="6">
        <v>250</v>
      </c>
      <c r="E37" s="24">
        <f t="shared" si="32"/>
        <v>-0.15415927065830159</v>
      </c>
      <c r="F37" s="24">
        <f t="shared" si="33"/>
        <v>-2.0158984105221287</v>
      </c>
      <c r="G37" s="6" t="s">
        <v>4</v>
      </c>
      <c r="H37" t="s">
        <v>5</v>
      </c>
      <c r="I37">
        <f>AE23</f>
        <v>0</v>
      </c>
      <c r="J37">
        <f>AE24</f>
        <v>3</v>
      </c>
    </row>
    <row r="38" spans="1:12" x14ac:dyDescent="0.35">
      <c r="A38" s="5" t="s">
        <v>27</v>
      </c>
      <c r="B38" s="11">
        <v>17</v>
      </c>
      <c r="C38" s="6">
        <v>21.7</v>
      </c>
      <c r="D38" s="6">
        <v>200</v>
      </c>
      <c r="E38" s="24">
        <f t="shared" si="32"/>
        <v>-0.18893203847596374</v>
      </c>
      <c r="F38" s="24">
        <f t="shared" si="33"/>
        <v>-2.2632479087457029</v>
      </c>
      <c r="G38" s="6" t="s">
        <v>4</v>
      </c>
      <c r="H38" t="s">
        <v>5</v>
      </c>
      <c r="I38">
        <f>AI23</f>
        <v>0</v>
      </c>
      <c r="J38">
        <f>AE24</f>
        <v>3</v>
      </c>
      <c r="K38" s="31"/>
      <c r="L38" s="10"/>
    </row>
    <row r="39" spans="1:12" x14ac:dyDescent="0.35">
      <c r="A39" s="5" t="s">
        <v>28</v>
      </c>
      <c r="B39" s="11">
        <v>18</v>
      </c>
      <c r="C39" s="6">
        <v>18</v>
      </c>
      <c r="D39" s="6">
        <v>850</v>
      </c>
      <c r="E39" s="24">
        <f t="shared" si="32"/>
        <v>-0.61779617489379579</v>
      </c>
      <c r="F39" s="24">
        <f t="shared" si="33"/>
        <v>0.95229556816076022</v>
      </c>
      <c r="G39" s="6" t="s">
        <v>5</v>
      </c>
      <c r="H39" t="s">
        <v>5</v>
      </c>
      <c r="I39">
        <f>AM23</f>
        <v>0</v>
      </c>
      <c r="J39">
        <f>AE24</f>
        <v>3</v>
      </c>
      <c r="K39" s="31"/>
      <c r="L39" s="10"/>
    </row>
    <row r="40" spans="1:12" x14ac:dyDescent="0.35">
      <c r="A40" s="5" t="s">
        <v>29</v>
      </c>
      <c r="B40" s="11">
        <v>19</v>
      </c>
      <c r="C40" s="6">
        <v>17.7</v>
      </c>
      <c r="D40" s="6">
        <v>800</v>
      </c>
      <c r="E40" s="24">
        <f t="shared" si="32"/>
        <v>-0.65256894271145793</v>
      </c>
      <c r="F40" s="24">
        <f t="shared" si="33"/>
        <v>0.70494606993718611</v>
      </c>
      <c r="G40" s="6" t="s">
        <v>5</v>
      </c>
      <c r="H40" t="s">
        <v>5</v>
      </c>
      <c r="I40">
        <f>AQ23</f>
        <v>0</v>
      </c>
      <c r="J40">
        <f>AQ24</f>
        <v>3</v>
      </c>
      <c r="K40" s="32"/>
      <c r="L40" s="10"/>
    </row>
    <row r="41" spans="1:12" x14ac:dyDescent="0.35">
      <c r="A41" s="5" t="s">
        <v>30</v>
      </c>
      <c r="B41" s="11">
        <v>20</v>
      </c>
      <c r="C41" s="6">
        <v>17.5</v>
      </c>
      <c r="D41" s="6">
        <v>750</v>
      </c>
      <c r="E41" s="24">
        <f t="shared" si="32"/>
        <v>-0.67575078792323251</v>
      </c>
      <c r="F41" s="24">
        <f t="shared" si="33"/>
        <v>0.45759657171361207</v>
      </c>
      <c r="G41" s="6" t="s">
        <v>5</v>
      </c>
      <c r="H41" t="s">
        <v>5</v>
      </c>
      <c r="I41">
        <f>AU23</f>
        <v>0</v>
      </c>
      <c r="J41">
        <f>AU24</f>
        <v>3</v>
      </c>
      <c r="K41" s="10"/>
      <c r="L41" s="10"/>
    </row>
    <row r="42" spans="1:12" x14ac:dyDescent="0.35">
      <c r="A42" s="8"/>
      <c r="D42" s="26"/>
      <c r="E42" s="26"/>
      <c r="F42" s="26"/>
      <c r="H42" s="9"/>
      <c r="I42" s="26"/>
    </row>
    <row r="43" spans="1:12" x14ac:dyDescent="0.35">
      <c r="A43" s="4"/>
      <c r="D43" s="26"/>
      <c r="E43" s="26"/>
      <c r="F43" s="26"/>
      <c r="H43" s="9"/>
      <c r="I43" s="26"/>
    </row>
    <row r="44" spans="1:12" x14ac:dyDescent="0.35">
      <c r="A44" s="4"/>
      <c r="D44" s="26"/>
      <c r="E44" s="26"/>
      <c r="F44" s="26"/>
      <c r="H44" s="9"/>
      <c r="I44" s="26"/>
    </row>
    <row r="45" spans="1:12" x14ac:dyDescent="0.35">
      <c r="A45" s="4"/>
      <c r="D45" s="26"/>
      <c r="E45" s="26"/>
      <c r="F45" s="26"/>
      <c r="H45" s="9"/>
      <c r="I45" s="26"/>
    </row>
    <row r="46" spans="1:12" x14ac:dyDescent="0.35">
      <c r="A46" s="9"/>
      <c r="D46" s="26"/>
      <c r="E46" s="26"/>
      <c r="F46" s="26"/>
      <c r="G46" s="8"/>
      <c r="H46" s="9"/>
      <c r="I46" s="26"/>
    </row>
    <row r="47" spans="1:12" x14ac:dyDescent="0.35">
      <c r="A47" s="9"/>
      <c r="D47" s="26"/>
      <c r="E47" s="26"/>
      <c r="F47" s="26"/>
      <c r="G47" s="33"/>
      <c r="H47" s="9"/>
      <c r="I47" s="26"/>
    </row>
    <row r="48" spans="1:12" x14ac:dyDescent="0.35">
      <c r="A48" s="9"/>
      <c r="D48" s="26"/>
      <c r="E48" s="27"/>
      <c r="F48" s="26"/>
      <c r="G48" s="33"/>
      <c r="H48" s="9"/>
      <c r="I48" s="26"/>
    </row>
    <row r="49" spans="1:9" x14ac:dyDescent="0.35">
      <c r="A49" s="9"/>
      <c r="D49" s="26"/>
      <c r="E49" s="26"/>
      <c r="F49" s="26"/>
      <c r="G49" s="33"/>
      <c r="H49" s="9"/>
      <c r="I49" s="26"/>
    </row>
    <row r="50" spans="1:9" x14ac:dyDescent="0.35">
      <c r="D50" s="26"/>
      <c r="E50" s="26"/>
      <c r="F50" s="26"/>
      <c r="G50" s="33"/>
      <c r="H50" s="9"/>
      <c r="I50" s="26"/>
    </row>
    <row r="51" spans="1:9" x14ac:dyDescent="0.35">
      <c r="D51" s="26"/>
      <c r="E51" s="26"/>
      <c r="F51" s="26"/>
      <c r="G51" s="33"/>
      <c r="H51" s="9"/>
      <c r="I51" s="26"/>
    </row>
    <row r="52" spans="1:9" x14ac:dyDescent="0.35">
      <c r="D52" s="26"/>
      <c r="E52" s="26"/>
      <c r="F52" s="26"/>
      <c r="H52" s="9"/>
      <c r="I52" s="26"/>
    </row>
    <row r="53" spans="1:9" x14ac:dyDescent="0.35">
      <c r="D53" s="26"/>
      <c r="E53" s="26"/>
      <c r="F53" s="26"/>
      <c r="H53" s="9"/>
      <c r="I53" s="26"/>
    </row>
    <row r="54" spans="1:9" x14ac:dyDescent="0.35">
      <c r="D54" s="26"/>
      <c r="E54" s="26"/>
      <c r="F54" s="26"/>
      <c r="H54" s="9"/>
      <c r="I54" s="26"/>
    </row>
    <row r="55" spans="1:9" x14ac:dyDescent="0.35">
      <c r="D55" s="26"/>
      <c r="E55" s="26"/>
      <c r="F55" s="26"/>
      <c r="H55" s="9"/>
      <c r="I55" s="26"/>
    </row>
    <row r="56" spans="1:9" x14ac:dyDescent="0.35">
      <c r="D56" s="26"/>
      <c r="E56" s="26"/>
      <c r="F56" s="26"/>
      <c r="H56" s="9"/>
      <c r="I56" s="26"/>
    </row>
    <row r="57" spans="1:9" x14ac:dyDescent="0.35">
      <c r="D57" s="26"/>
      <c r="E57" s="26"/>
      <c r="F57" s="26"/>
      <c r="H57" s="9"/>
      <c r="I57" s="26"/>
    </row>
    <row r="58" spans="1:9" x14ac:dyDescent="0.35">
      <c r="D58" s="26"/>
      <c r="E58" s="26"/>
      <c r="F58" s="26"/>
      <c r="H58" s="9"/>
      <c r="I58" s="26"/>
    </row>
    <row r="59" spans="1:9" x14ac:dyDescent="0.35">
      <c r="D59" s="26"/>
      <c r="E59" s="26"/>
      <c r="F59" s="26"/>
      <c r="H59" s="9"/>
      <c r="I59" s="26"/>
    </row>
    <row r="60" spans="1:9" x14ac:dyDescent="0.35">
      <c r="D60" s="26"/>
      <c r="E60" s="26"/>
      <c r="F60" s="26"/>
      <c r="H60" s="9"/>
      <c r="I60" s="26"/>
    </row>
    <row r="61" spans="1:9" x14ac:dyDescent="0.35">
      <c r="A61" s="10"/>
      <c r="B61" s="10"/>
      <c r="C61" s="10"/>
      <c r="D61" s="10"/>
      <c r="E61" s="10"/>
      <c r="F61" s="10"/>
      <c r="G61" s="10"/>
      <c r="I61" s="26"/>
    </row>
    <row r="62" spans="1:9" x14ac:dyDescent="0.35">
      <c r="A62" s="10"/>
      <c r="B62" s="10"/>
      <c r="C62" s="10"/>
      <c r="D62" s="10"/>
      <c r="E62" s="10"/>
      <c r="F62" s="10"/>
      <c r="G62" s="10"/>
      <c r="I62" s="26"/>
    </row>
    <row r="63" spans="1:9" x14ac:dyDescent="0.35">
      <c r="A63" s="10"/>
      <c r="B63" s="10"/>
      <c r="C63" s="10"/>
      <c r="D63" s="10"/>
      <c r="E63" s="10"/>
      <c r="F63" s="10"/>
      <c r="G63" s="10"/>
      <c r="I63" s="26"/>
    </row>
    <row r="64" spans="1:9" x14ac:dyDescent="0.35">
      <c r="A64" s="10"/>
      <c r="B64" s="10"/>
      <c r="C64" s="10"/>
      <c r="D64" s="10"/>
      <c r="E64" s="10"/>
      <c r="F64" s="10"/>
      <c r="G64" s="10"/>
      <c r="I64" s="26"/>
    </row>
    <row r="65" spans="1:13" x14ac:dyDescent="0.35">
      <c r="A65" s="10"/>
      <c r="B65" s="10"/>
      <c r="C65" s="18"/>
      <c r="D65" s="18"/>
      <c r="E65" s="18"/>
      <c r="F65" s="18"/>
      <c r="G65" s="18"/>
      <c r="I65" s="26"/>
    </row>
    <row r="66" spans="1:13" x14ac:dyDescent="0.35">
      <c r="A66" s="10"/>
      <c r="B66" s="10"/>
      <c r="C66" s="18"/>
      <c r="D66" s="18"/>
      <c r="E66" s="18"/>
      <c r="F66" s="18"/>
      <c r="G66" s="18"/>
      <c r="I66" s="26"/>
    </row>
    <row r="67" spans="1:13" x14ac:dyDescent="0.35">
      <c r="A67" s="10"/>
      <c r="B67" s="10"/>
      <c r="C67" s="18"/>
      <c r="D67" s="18"/>
      <c r="E67" s="18"/>
      <c r="F67" s="18"/>
      <c r="G67" s="18"/>
      <c r="I67" s="26"/>
    </row>
    <row r="68" spans="1:13" x14ac:dyDescent="0.35">
      <c r="A68" s="10"/>
      <c r="B68" s="10"/>
      <c r="C68" s="18"/>
      <c r="D68" s="18"/>
      <c r="E68" s="18"/>
      <c r="F68" s="18"/>
      <c r="G68" s="18"/>
      <c r="I68" s="26"/>
    </row>
    <row r="69" spans="1:13" x14ac:dyDescent="0.35">
      <c r="A69" s="10"/>
      <c r="B69" s="10"/>
      <c r="C69" s="18"/>
      <c r="D69" s="18"/>
      <c r="E69" s="18"/>
      <c r="F69" s="18"/>
      <c r="G69" s="18"/>
      <c r="H69" s="10"/>
      <c r="I69" s="26"/>
      <c r="J69" s="10"/>
      <c r="K69" s="10"/>
      <c r="L69" s="10"/>
      <c r="M69" s="10"/>
    </row>
    <row r="70" spans="1:13" x14ac:dyDescent="0.35">
      <c r="A70" s="10"/>
      <c r="B70" s="10"/>
      <c r="C70" s="18"/>
      <c r="D70" s="18"/>
      <c r="E70" s="18"/>
      <c r="F70" s="18"/>
      <c r="G70" s="18"/>
      <c r="H70" s="10"/>
      <c r="I70" s="9"/>
      <c r="J70" s="10"/>
      <c r="K70" s="10"/>
      <c r="L70" s="10"/>
      <c r="M70" s="10"/>
    </row>
    <row r="71" spans="1:13" x14ac:dyDescent="0.35">
      <c r="A71" s="10"/>
      <c r="B71" s="10"/>
      <c r="C71" s="18"/>
      <c r="D71" s="18"/>
      <c r="E71" s="18"/>
      <c r="F71" s="18"/>
      <c r="G71" s="18"/>
      <c r="H71" s="10"/>
      <c r="I71" s="9"/>
      <c r="J71" s="10"/>
      <c r="K71" s="10"/>
      <c r="L71" s="10"/>
      <c r="M71" s="10"/>
    </row>
    <row r="72" spans="1:13" x14ac:dyDescent="0.35">
      <c r="A72" s="10"/>
      <c r="B72" s="10"/>
      <c r="C72" s="18"/>
      <c r="D72" s="18"/>
      <c r="E72" s="18"/>
      <c r="F72" s="18"/>
      <c r="G72" s="18"/>
      <c r="H72" s="10"/>
      <c r="I72" s="10"/>
      <c r="J72" s="10"/>
      <c r="K72" s="10"/>
      <c r="L72" s="10"/>
      <c r="M72" s="10"/>
    </row>
    <row r="73" spans="1:13" x14ac:dyDescent="0.35">
      <c r="A73" s="10"/>
      <c r="B73" s="10"/>
      <c r="C73" s="18"/>
      <c r="D73" s="18"/>
      <c r="E73" s="18"/>
      <c r="F73" s="18"/>
      <c r="G73" s="18"/>
      <c r="H73" s="10"/>
      <c r="I73" s="10"/>
      <c r="J73" s="10"/>
      <c r="K73" s="10"/>
      <c r="L73" s="10"/>
      <c r="M73" s="10"/>
    </row>
    <row r="74" spans="1:13" x14ac:dyDescent="0.35">
      <c r="A74" s="10"/>
      <c r="B74" s="10"/>
      <c r="C74" s="18"/>
      <c r="D74" s="18"/>
      <c r="E74" s="18"/>
      <c r="F74" s="18"/>
      <c r="G74" s="18"/>
      <c r="H74" s="10"/>
      <c r="I74" s="10"/>
      <c r="J74" s="10"/>
      <c r="K74" s="10"/>
      <c r="L74" s="10"/>
      <c r="M74" s="10"/>
    </row>
    <row r="75" spans="1:13" x14ac:dyDescent="0.35">
      <c r="A75" s="10"/>
      <c r="B75" s="10"/>
      <c r="C75" s="18"/>
      <c r="D75" s="18"/>
      <c r="E75" s="18"/>
      <c r="F75" s="18"/>
      <c r="G75" s="18"/>
      <c r="H75" s="10"/>
      <c r="I75" s="10"/>
      <c r="J75" s="10"/>
      <c r="K75" s="10"/>
      <c r="L75" s="10"/>
      <c r="M75" s="10"/>
    </row>
    <row r="76" spans="1:13" x14ac:dyDescent="0.35">
      <c r="A76" s="10"/>
      <c r="B76" s="10"/>
      <c r="C76" s="18"/>
      <c r="D76" s="18"/>
      <c r="E76" s="18"/>
      <c r="F76" s="18"/>
      <c r="G76" s="18"/>
      <c r="H76" s="10"/>
      <c r="I76" s="10"/>
      <c r="J76" s="18"/>
      <c r="K76" s="10"/>
      <c r="L76" s="10"/>
      <c r="M76" s="10"/>
    </row>
    <row r="77" spans="1:13" x14ac:dyDescent="0.35">
      <c r="A77" s="10"/>
      <c r="B77" s="10"/>
      <c r="C77" s="18"/>
      <c r="D77" s="18"/>
      <c r="E77" s="18"/>
      <c r="F77" s="18"/>
      <c r="G77" s="18"/>
      <c r="H77" s="10"/>
      <c r="I77" s="10"/>
      <c r="J77" s="18"/>
      <c r="K77" s="10"/>
      <c r="L77" s="10"/>
      <c r="M77" s="10"/>
    </row>
    <row r="78" spans="1:13" x14ac:dyDescent="0.35">
      <c r="A78" s="10"/>
      <c r="B78" s="10"/>
      <c r="C78" s="18"/>
      <c r="D78" s="18"/>
      <c r="E78" s="18"/>
      <c r="F78" s="18"/>
      <c r="G78" s="18"/>
      <c r="H78" s="10"/>
      <c r="I78" s="10"/>
      <c r="J78" s="18"/>
      <c r="K78" s="10"/>
      <c r="L78" s="10"/>
      <c r="M78" s="10"/>
    </row>
    <row r="79" spans="1:13" x14ac:dyDescent="0.35">
      <c r="A79" s="10"/>
      <c r="B79" s="10"/>
      <c r="C79" s="18"/>
      <c r="D79" s="18"/>
      <c r="E79" s="18"/>
      <c r="F79" s="18"/>
      <c r="G79" s="18"/>
      <c r="H79" s="10"/>
      <c r="I79" s="10"/>
      <c r="J79" s="18"/>
      <c r="K79" s="10"/>
      <c r="L79" s="10"/>
      <c r="M79" s="10"/>
    </row>
    <row r="80" spans="1:13" x14ac:dyDescent="0.35">
      <c r="A80" s="10"/>
      <c r="B80" s="10"/>
      <c r="C80" s="18"/>
      <c r="D80" s="18"/>
      <c r="E80" s="18"/>
      <c r="F80" s="18"/>
      <c r="G80" s="18"/>
      <c r="H80" s="10"/>
      <c r="I80" s="10"/>
      <c r="J80" s="18"/>
      <c r="K80" s="10"/>
      <c r="L80" s="10"/>
      <c r="M80" s="10"/>
    </row>
    <row r="81" spans="1:13" x14ac:dyDescent="0.35">
      <c r="A81" s="10"/>
      <c r="B81" s="10"/>
      <c r="C81" s="18"/>
      <c r="D81" s="18"/>
      <c r="E81" s="18"/>
      <c r="F81" s="18"/>
      <c r="G81" s="18"/>
      <c r="H81" s="10"/>
      <c r="I81" s="10"/>
      <c r="J81" s="18"/>
      <c r="K81" s="10"/>
      <c r="L81" s="10"/>
      <c r="M81" s="10"/>
    </row>
    <row r="82" spans="1:13" x14ac:dyDescent="0.35">
      <c r="A82" s="10"/>
      <c r="B82" s="10"/>
      <c r="C82" s="18"/>
      <c r="D82" s="18"/>
      <c r="E82" s="18"/>
      <c r="F82" s="18"/>
      <c r="G82" s="18"/>
      <c r="H82" s="10"/>
      <c r="I82" s="10"/>
      <c r="J82" s="18"/>
      <c r="K82" s="10"/>
      <c r="L82" s="10"/>
      <c r="M82" s="10"/>
    </row>
    <row r="83" spans="1:13" x14ac:dyDescent="0.35">
      <c r="A83" s="10"/>
      <c r="B83" s="10"/>
      <c r="C83" s="18"/>
      <c r="D83" s="18"/>
      <c r="E83" s="18"/>
      <c r="F83" s="18"/>
      <c r="G83" s="18"/>
      <c r="H83" s="10"/>
      <c r="I83" s="10"/>
      <c r="J83" s="18"/>
      <c r="K83" s="10"/>
      <c r="L83" s="10"/>
      <c r="M83" s="10"/>
    </row>
    <row r="84" spans="1:13" x14ac:dyDescent="0.35">
      <c r="A84" s="10"/>
      <c r="B84" s="10"/>
      <c r="C84" s="18"/>
      <c r="D84" s="18"/>
      <c r="E84" s="18"/>
      <c r="F84" s="18"/>
      <c r="G84" s="18"/>
      <c r="H84" s="10"/>
      <c r="I84" s="10"/>
      <c r="J84" s="18"/>
      <c r="K84" s="10"/>
      <c r="L84" s="10"/>
      <c r="M84" s="10"/>
    </row>
    <row r="85" spans="1:13" x14ac:dyDescent="0.35">
      <c r="A85" s="10"/>
      <c r="B85" s="10"/>
      <c r="C85" s="18"/>
      <c r="D85" s="18"/>
      <c r="E85" s="18"/>
      <c r="F85" s="18"/>
      <c r="G85" s="18"/>
      <c r="H85" s="10"/>
      <c r="I85" s="10"/>
      <c r="J85" s="18"/>
      <c r="K85" s="10"/>
      <c r="L85" s="10"/>
      <c r="M85" s="10"/>
    </row>
    <row r="86" spans="1:13" x14ac:dyDescent="0.35">
      <c r="A86" s="10"/>
      <c r="B86" s="10"/>
      <c r="C86" s="18"/>
      <c r="D86" s="18"/>
      <c r="E86" s="18"/>
      <c r="F86" s="18"/>
      <c r="G86" s="18"/>
      <c r="H86" s="10"/>
      <c r="I86" s="10"/>
      <c r="J86" s="18"/>
      <c r="K86" s="10"/>
      <c r="L86" s="10"/>
      <c r="M86" s="10"/>
    </row>
    <row r="87" spans="1:13" x14ac:dyDescent="0.35">
      <c r="A87" s="10"/>
      <c r="B87" s="10"/>
      <c r="C87" s="18"/>
      <c r="D87" s="18"/>
      <c r="E87" s="18"/>
      <c r="F87" s="18"/>
      <c r="G87" s="18"/>
      <c r="H87" s="10"/>
      <c r="I87" s="10"/>
      <c r="J87" s="18"/>
      <c r="K87" s="10"/>
      <c r="L87" s="10"/>
      <c r="M87" s="10"/>
    </row>
    <row r="88" spans="1:13" x14ac:dyDescent="0.35">
      <c r="A88" s="10"/>
      <c r="B88" s="10"/>
      <c r="C88" s="18"/>
      <c r="D88" s="18"/>
      <c r="E88" s="18"/>
      <c r="F88" s="18"/>
      <c r="G88" s="18"/>
      <c r="H88" s="10"/>
      <c r="I88" s="10"/>
      <c r="J88" s="18"/>
      <c r="K88" s="10"/>
      <c r="L88" s="10"/>
      <c r="M88" s="10"/>
    </row>
    <row r="89" spans="1:13" x14ac:dyDescent="0.35">
      <c r="A89" s="10"/>
      <c r="B89" s="10"/>
      <c r="C89" s="18"/>
      <c r="D89" s="18"/>
      <c r="E89" s="18"/>
      <c r="F89" s="18"/>
      <c r="G89" s="18"/>
      <c r="H89" s="10"/>
      <c r="I89" s="10"/>
      <c r="J89" s="18"/>
      <c r="K89" s="10"/>
      <c r="L89" s="10"/>
      <c r="M89" s="10"/>
    </row>
    <row r="90" spans="1:13" x14ac:dyDescent="0.35">
      <c r="A90" s="10"/>
      <c r="B90" s="10"/>
      <c r="C90" s="18"/>
      <c r="D90" s="18"/>
      <c r="E90" s="18"/>
      <c r="F90" s="18"/>
      <c r="G90" s="18"/>
      <c r="H90" s="10"/>
      <c r="I90" s="10"/>
      <c r="J90" s="18"/>
      <c r="K90" s="10"/>
      <c r="L90" s="10"/>
      <c r="M90" s="10"/>
    </row>
    <row r="91" spans="1:13" x14ac:dyDescent="0.35">
      <c r="A91" s="10"/>
      <c r="B91" s="10"/>
      <c r="C91" s="18"/>
      <c r="D91" s="18"/>
      <c r="E91" s="18"/>
      <c r="F91" s="18"/>
      <c r="G91" s="18"/>
      <c r="H91" s="10"/>
      <c r="I91" s="10"/>
      <c r="J91" s="18"/>
      <c r="K91" s="10"/>
      <c r="L91" s="10"/>
      <c r="M91" s="10"/>
    </row>
    <row r="92" spans="1:13" x14ac:dyDescent="0.35">
      <c r="A92" s="10"/>
      <c r="B92" s="10"/>
      <c r="C92" s="18"/>
      <c r="D92" s="18"/>
      <c r="E92" s="18"/>
      <c r="F92" s="18"/>
      <c r="G92" s="18"/>
      <c r="H92" s="10"/>
      <c r="I92" s="10"/>
      <c r="J92" s="18"/>
      <c r="K92" s="10"/>
      <c r="L92" s="10"/>
      <c r="M92" s="10"/>
    </row>
    <row r="93" spans="1:13" x14ac:dyDescent="0.35">
      <c r="A93" s="10"/>
      <c r="B93" s="10"/>
      <c r="C93" s="18"/>
      <c r="D93" s="18"/>
      <c r="E93" s="18"/>
      <c r="F93" s="18"/>
      <c r="G93" s="18"/>
      <c r="H93" s="10"/>
      <c r="I93" s="10"/>
      <c r="J93" s="18"/>
      <c r="K93" s="10"/>
      <c r="L93" s="10"/>
      <c r="M93" s="10"/>
    </row>
    <row r="94" spans="1:13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8"/>
      <c r="K94" s="10"/>
      <c r="L94" s="10"/>
      <c r="M94" s="10"/>
    </row>
    <row r="95" spans="1:13" x14ac:dyDescent="0.35">
      <c r="D95" s="10"/>
      <c r="E95" s="10"/>
      <c r="F95" s="10"/>
      <c r="G95" s="10"/>
      <c r="H95" s="10"/>
      <c r="I95" s="10"/>
      <c r="J95" s="18"/>
      <c r="K95" s="10"/>
      <c r="L95" s="10"/>
      <c r="M95" s="10"/>
    </row>
    <row r="96" spans="1:13" x14ac:dyDescent="0.35">
      <c r="D96" s="10"/>
      <c r="E96" s="10"/>
      <c r="F96" s="10"/>
      <c r="G96" s="10"/>
      <c r="H96" s="10"/>
      <c r="I96" s="10"/>
      <c r="J96" s="18"/>
      <c r="K96" s="10"/>
      <c r="L96" s="10"/>
      <c r="M96" s="10"/>
    </row>
    <row r="97" spans="4:13" x14ac:dyDescent="0.35">
      <c r="D97" s="10"/>
      <c r="E97" s="10"/>
      <c r="F97" s="10"/>
      <c r="G97" s="10"/>
      <c r="H97" s="10"/>
      <c r="I97" s="10"/>
      <c r="J97" s="18"/>
      <c r="K97" s="10"/>
      <c r="L97" s="10"/>
      <c r="M97" s="10"/>
    </row>
    <row r="98" spans="4:13" x14ac:dyDescent="0.35">
      <c r="D98" s="10"/>
      <c r="E98" s="10"/>
      <c r="F98" s="10"/>
      <c r="G98" s="10"/>
      <c r="H98" s="10"/>
      <c r="I98" s="10"/>
      <c r="J98" s="18"/>
      <c r="K98" s="10"/>
      <c r="L98" s="10"/>
      <c r="M98" s="10"/>
    </row>
    <row r="99" spans="4:13" x14ac:dyDescent="0.35">
      <c r="D99" s="10"/>
      <c r="E99" s="10"/>
      <c r="F99" s="10"/>
      <c r="G99" s="10"/>
      <c r="H99" s="10"/>
      <c r="I99" s="10"/>
      <c r="J99" s="18"/>
      <c r="K99" s="10"/>
      <c r="L99" s="10"/>
      <c r="M99" s="10"/>
    </row>
    <row r="100" spans="4:13" x14ac:dyDescent="0.35">
      <c r="D100" s="10"/>
      <c r="E100" s="10"/>
      <c r="F100" s="10"/>
      <c r="G100" s="10"/>
      <c r="H100" s="10"/>
      <c r="I100" s="10"/>
      <c r="J100" s="18"/>
      <c r="K100" s="10"/>
      <c r="L100" s="10"/>
      <c r="M100" s="10"/>
    </row>
    <row r="101" spans="4:13" x14ac:dyDescent="0.35">
      <c r="D101" s="10"/>
      <c r="E101" s="10"/>
      <c r="F101" s="10"/>
      <c r="G101" s="10"/>
      <c r="H101" s="10"/>
      <c r="I101" s="10"/>
      <c r="J101" s="18"/>
      <c r="K101" s="10"/>
      <c r="L101" s="10"/>
      <c r="M101" s="10"/>
    </row>
    <row r="102" spans="4:13" x14ac:dyDescent="0.35">
      <c r="D102" s="10"/>
      <c r="E102" s="10"/>
      <c r="F102" s="10"/>
      <c r="G102" s="10"/>
      <c r="H102" s="10"/>
      <c r="I102" s="10"/>
      <c r="J102" s="18"/>
      <c r="K102" s="10"/>
      <c r="L102" s="10"/>
      <c r="M102" s="10"/>
    </row>
    <row r="103" spans="4:13" x14ac:dyDescent="0.35">
      <c r="D103" s="10"/>
      <c r="E103" s="10"/>
      <c r="F103" s="10"/>
      <c r="G103" s="10"/>
      <c r="H103" s="10"/>
      <c r="I103" s="10"/>
      <c r="J103" s="18"/>
      <c r="K103" s="10"/>
      <c r="L103" s="10"/>
      <c r="M103" s="10"/>
    </row>
    <row r="104" spans="4:13" x14ac:dyDescent="0.35">
      <c r="D104" s="10"/>
      <c r="E104" s="10"/>
      <c r="F104" s="10"/>
      <c r="G104" s="10"/>
      <c r="H104" s="10"/>
      <c r="I104" s="10"/>
      <c r="J104" s="18"/>
      <c r="K104" s="10"/>
      <c r="L104" s="10"/>
      <c r="M104" s="10"/>
    </row>
    <row r="105" spans="4:13" x14ac:dyDescent="0.35"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4:13" x14ac:dyDescent="0.35"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4:13" x14ac:dyDescent="0.35"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4:13" x14ac:dyDescent="0.35"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4:13" x14ac:dyDescent="0.35"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4:13" x14ac:dyDescent="0.35"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4:13" x14ac:dyDescent="0.35"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4:13" x14ac:dyDescent="0.35"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4:13" x14ac:dyDescent="0.35"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4:13" x14ac:dyDescent="0.35"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4:13" x14ac:dyDescent="0.35"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4:13" x14ac:dyDescent="0.35"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4:13" x14ac:dyDescent="0.35"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4:13" x14ac:dyDescent="0.35"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4:13" x14ac:dyDescent="0.35"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4:13" x14ac:dyDescent="0.35"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4:13" x14ac:dyDescent="0.35"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4:13" x14ac:dyDescent="0.35"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4:13" x14ac:dyDescent="0.35"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4:13" x14ac:dyDescent="0.35">
      <c r="H124" s="10"/>
      <c r="I124" s="10"/>
      <c r="J124" s="10"/>
      <c r="K124" s="10"/>
      <c r="L124" s="10"/>
      <c r="M124" s="10"/>
    </row>
    <row r="125" spans="4:13" x14ac:dyDescent="0.35">
      <c r="H125" s="10"/>
      <c r="I125" s="10"/>
      <c r="J125" s="10"/>
      <c r="K125" s="10"/>
      <c r="L125" s="10"/>
      <c r="M125" s="10"/>
    </row>
    <row r="126" spans="4:13" x14ac:dyDescent="0.35">
      <c r="H126" s="10"/>
      <c r="I126" s="10"/>
      <c r="J126" s="10"/>
      <c r="K126" s="10"/>
      <c r="L126" s="10"/>
      <c r="M126" s="10"/>
    </row>
    <row r="127" spans="4:13" x14ac:dyDescent="0.35">
      <c r="H127" s="10"/>
      <c r="I127" s="10"/>
      <c r="J127" s="10"/>
      <c r="K127" s="10"/>
      <c r="L127" s="10"/>
      <c r="M127" s="10"/>
    </row>
    <row r="128" spans="4:13" x14ac:dyDescent="0.35">
      <c r="H128" s="10"/>
      <c r="I128" s="10"/>
      <c r="J128" s="10"/>
      <c r="K128" s="10"/>
      <c r="L128" s="10"/>
      <c r="M128" s="10"/>
    </row>
    <row r="129" spans="8:13" x14ac:dyDescent="0.35">
      <c r="H129" s="10"/>
      <c r="I129" s="10"/>
      <c r="J129" s="10"/>
      <c r="K129" s="10"/>
      <c r="L129" s="10"/>
      <c r="M129" s="10"/>
    </row>
    <row r="130" spans="8:13" x14ac:dyDescent="0.35">
      <c r="H130" s="10"/>
      <c r="I130" s="10"/>
      <c r="J130" s="10"/>
      <c r="K130" s="10"/>
      <c r="L130" s="10"/>
      <c r="M130" s="10"/>
    </row>
    <row r="131" spans="8:13" x14ac:dyDescent="0.35">
      <c r="H131" s="10"/>
      <c r="I131" s="10"/>
      <c r="J131" s="10"/>
      <c r="K131" s="10"/>
      <c r="L131" s="10"/>
      <c r="M131" s="10"/>
    </row>
    <row r="132" spans="8:13" x14ac:dyDescent="0.35">
      <c r="H132" s="10"/>
      <c r="I132" s="10"/>
      <c r="J132" s="10"/>
      <c r="K132" s="10"/>
      <c r="L132" s="10"/>
      <c r="M132" s="10"/>
    </row>
    <row r="133" spans="8:13" x14ac:dyDescent="0.35">
      <c r="H133" s="10"/>
      <c r="I133" s="10"/>
      <c r="J133" s="10"/>
      <c r="K133" s="10"/>
      <c r="L133" s="10"/>
      <c r="M133" s="10"/>
    </row>
    <row r="134" spans="8:13" x14ac:dyDescent="0.35">
      <c r="H134" s="10"/>
      <c r="I134" s="10"/>
      <c r="J134" s="10"/>
      <c r="K134" s="10"/>
      <c r="L134" s="10"/>
      <c r="M134" s="10"/>
    </row>
  </sheetData>
  <mergeCells count="35">
    <mergeCell ref="AT1:AT2"/>
    <mergeCell ref="AU1:AU2"/>
    <mergeCell ref="A26:G26"/>
    <mergeCell ref="B27:B29"/>
    <mergeCell ref="E27:G29"/>
    <mergeCell ref="AL1:AL2"/>
    <mergeCell ref="AM1:AM2"/>
    <mergeCell ref="AO1:AO2"/>
    <mergeCell ref="AP1:AP2"/>
    <mergeCell ref="AQ1:AQ2"/>
    <mergeCell ref="AS1:AS2"/>
    <mergeCell ref="AD1:AD2"/>
    <mergeCell ref="AE1:AE2"/>
    <mergeCell ref="AG1:AG2"/>
    <mergeCell ref="AH1:AH2"/>
    <mergeCell ref="AI1:AI2"/>
    <mergeCell ref="AK1:AK2"/>
    <mergeCell ref="V1:V2"/>
    <mergeCell ref="W1:W2"/>
    <mergeCell ref="Y1:Y2"/>
    <mergeCell ref="Z1:Z2"/>
    <mergeCell ref="AA1:AA2"/>
    <mergeCell ref="AC1:AC2"/>
    <mergeCell ref="U1:U2"/>
    <mergeCell ref="A1:A2"/>
    <mergeCell ref="B1:B2"/>
    <mergeCell ref="I1:I2"/>
    <mergeCell ref="J1:J2"/>
    <mergeCell ref="K1:K2"/>
    <mergeCell ref="M1:M2"/>
    <mergeCell ref="N1:N2"/>
    <mergeCell ref="O1:O2"/>
    <mergeCell ref="Q1:Q2"/>
    <mergeCell ref="R1:R2"/>
    <mergeCell ref="S1:S2"/>
  </mergeCells>
  <conditionalFormatting sqref="K3:K24">
    <cfRule type="cellIs" dxfId="57" priority="40" operator="between">
      <formula>"B"</formula>
      <formula>"B"</formula>
    </cfRule>
    <cfRule type="cellIs" dxfId="56" priority="41" operator="between">
      <formula>"A"</formula>
      <formula>"A"</formula>
    </cfRule>
  </conditionalFormatting>
  <conditionalFormatting sqref="G3:G12">
    <cfRule type="cellIs" dxfId="55" priority="31" operator="between">
      <formula>"B"</formula>
      <formula>"B"</formula>
    </cfRule>
    <cfRule type="cellIs" dxfId="54" priority="32" operator="between">
      <formula>"A"</formula>
      <formula>"A"</formula>
    </cfRule>
    <cfRule type="cellIs" dxfId="53" priority="33" operator="notBetween">
      <formula>"A"</formula>
      <formula>"A"</formula>
    </cfRule>
  </conditionalFormatting>
  <conditionalFormatting sqref="AU3:AU24">
    <cfRule type="cellIs" dxfId="52" priority="10" operator="between">
      <formula>"B"</formula>
      <formula>"B"</formula>
    </cfRule>
    <cfRule type="cellIs" dxfId="51" priority="11" operator="between">
      <formula>"A"</formula>
      <formula>"A"</formula>
    </cfRule>
  </conditionalFormatting>
  <conditionalFormatting sqref="O3:O24">
    <cfRule type="cellIs" dxfId="50" priority="26" operator="between">
      <formula>"B"</formula>
      <formula>"B"</formula>
    </cfRule>
    <cfRule type="cellIs" dxfId="49" priority="27" operator="between">
      <formula>"A"</formula>
      <formula>"A"</formula>
    </cfRule>
  </conditionalFormatting>
  <conditionalFormatting sqref="S3:S24">
    <cfRule type="cellIs" dxfId="48" priority="24" operator="between">
      <formula>"B"</formula>
      <formula>"B"</formula>
    </cfRule>
    <cfRule type="cellIs" dxfId="47" priority="25" operator="between">
      <formula>"A"</formula>
      <formula>"A"</formula>
    </cfRule>
  </conditionalFormatting>
  <conditionalFormatting sqref="W3:W24">
    <cfRule type="cellIs" dxfId="46" priority="22" operator="between">
      <formula>"B"</formula>
      <formula>"B"</formula>
    </cfRule>
    <cfRule type="cellIs" dxfId="45" priority="23" operator="between">
      <formula>"A"</formula>
      <formula>"A"</formula>
    </cfRule>
  </conditionalFormatting>
  <conditionalFormatting sqref="AA3:AA24">
    <cfRule type="cellIs" dxfId="44" priority="20" operator="between">
      <formula>"B"</formula>
      <formula>"B"</formula>
    </cfRule>
    <cfRule type="cellIs" dxfId="43" priority="21" operator="between">
      <formula>"A"</formula>
      <formula>"A"</formula>
    </cfRule>
  </conditionalFormatting>
  <conditionalFormatting sqref="AE3:AE24">
    <cfRule type="cellIs" dxfId="42" priority="18" operator="between">
      <formula>"B"</formula>
      <formula>"B"</formula>
    </cfRule>
    <cfRule type="cellIs" dxfId="41" priority="19" operator="between">
      <formula>"A"</formula>
      <formula>"A"</formula>
    </cfRule>
  </conditionalFormatting>
  <conditionalFormatting sqref="AI3:AI24">
    <cfRule type="cellIs" dxfId="40" priority="16" operator="between">
      <formula>"B"</formula>
      <formula>"B"</formula>
    </cfRule>
    <cfRule type="cellIs" dxfId="39" priority="17" operator="between">
      <formula>"A"</formula>
      <formula>"A"</formula>
    </cfRule>
  </conditionalFormatting>
  <conditionalFormatting sqref="AM3:AM24">
    <cfRule type="cellIs" dxfId="38" priority="14" operator="between">
      <formula>"B"</formula>
      <formula>"B"</formula>
    </cfRule>
    <cfRule type="cellIs" dxfId="37" priority="15" operator="between">
      <formula>"A"</formula>
      <formula>"A"</formula>
    </cfRule>
  </conditionalFormatting>
  <conditionalFormatting sqref="AQ3:AQ24">
    <cfRule type="cellIs" dxfId="36" priority="12" operator="between">
      <formula>"B"</formula>
      <formula>"B"</formula>
    </cfRule>
    <cfRule type="cellIs" dxfId="35" priority="13" operator="between">
      <formula>"A"</formula>
      <formula>"A"</formula>
    </cfRule>
  </conditionalFormatting>
  <conditionalFormatting sqref="G13:G22">
    <cfRule type="cellIs" dxfId="34" priority="7" operator="between">
      <formula>"B"</formula>
      <formula>"B"</formula>
    </cfRule>
    <cfRule type="cellIs" dxfId="33" priority="8" operator="between">
      <formula>"A"</formula>
      <formula>"A"</formula>
    </cfRule>
    <cfRule type="cellIs" dxfId="32" priority="9" operator="notBetween">
      <formula>"A"</formula>
      <formula>"A"</formula>
    </cfRule>
  </conditionalFormatting>
  <conditionalFormatting sqref="G32:G41">
    <cfRule type="cellIs" dxfId="31" priority="1" operator="between">
      <formula>"B"</formula>
      <formula>"B"</formula>
    </cfRule>
    <cfRule type="cellIs" dxfId="30" priority="2" operator="between">
      <formula>"A"</formula>
      <formula>"A"</formula>
    </cfRule>
    <cfRule type="cellIs" dxfId="29" priority="3" operator="notBetween">
      <formula>"A"</formula>
      <formula>"A"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A3DF-9052-43FC-A83B-E8E70CC7864E}">
  <dimension ref="A1:AU134"/>
  <sheetViews>
    <sheetView zoomScale="55" zoomScaleNormal="55" workbookViewId="0">
      <selection activeCell="G32" sqref="G32:H41"/>
    </sheetView>
  </sheetViews>
  <sheetFormatPr defaultRowHeight="14.5" x14ac:dyDescent="0.35"/>
  <cols>
    <col min="1" max="1" width="34.7265625" bestFit="1" customWidth="1"/>
    <col min="4" max="4" width="16.7265625" bestFit="1" customWidth="1"/>
    <col min="5" max="6" width="16.7265625" customWidth="1"/>
    <col min="7" max="7" width="17.26953125" customWidth="1"/>
    <col min="8" max="8" width="9.26953125" bestFit="1" customWidth="1"/>
    <col min="9" max="9" width="9" bestFit="1" customWidth="1"/>
    <col min="10" max="10" width="12" bestFit="1" customWidth="1"/>
    <col min="11" max="11" width="8" customWidth="1"/>
  </cols>
  <sheetData>
    <row r="1" spans="1:47" ht="14.5" customHeight="1" x14ac:dyDescent="0.35">
      <c r="A1" s="50" t="s">
        <v>3</v>
      </c>
      <c r="B1" s="50" t="s">
        <v>0</v>
      </c>
      <c r="C1" s="28" t="s">
        <v>41</v>
      </c>
      <c r="D1" s="28" t="s">
        <v>43</v>
      </c>
      <c r="E1" s="28" t="s">
        <v>42</v>
      </c>
      <c r="F1" s="28" t="s">
        <v>44</v>
      </c>
      <c r="G1" s="11" t="s">
        <v>1</v>
      </c>
      <c r="H1" s="1"/>
      <c r="I1" s="51" t="s">
        <v>6</v>
      </c>
      <c r="J1" s="69" t="s">
        <v>48</v>
      </c>
      <c r="K1" s="67">
        <f>M31</f>
        <v>3</v>
      </c>
      <c r="L1" s="8"/>
      <c r="M1" s="67" t="s">
        <v>6</v>
      </c>
      <c r="N1" s="70" t="s">
        <v>48</v>
      </c>
      <c r="O1" s="67">
        <f>M31</f>
        <v>3</v>
      </c>
      <c r="Q1" s="67" t="s">
        <v>6</v>
      </c>
      <c r="R1" s="70" t="s">
        <v>48</v>
      </c>
      <c r="S1" s="67">
        <f>M31</f>
        <v>3</v>
      </c>
      <c r="T1" s="8"/>
      <c r="U1" s="67" t="s">
        <v>6</v>
      </c>
      <c r="V1" s="70" t="s">
        <v>48</v>
      </c>
      <c r="W1" s="67">
        <f>M31</f>
        <v>3</v>
      </c>
      <c r="Y1" s="51" t="s">
        <v>6</v>
      </c>
      <c r="Z1" s="69" t="s">
        <v>48</v>
      </c>
      <c r="AA1" s="67">
        <f>M31</f>
        <v>3</v>
      </c>
      <c r="AB1" s="8"/>
      <c r="AC1" s="67" t="s">
        <v>6</v>
      </c>
      <c r="AD1" s="70" t="s">
        <v>48</v>
      </c>
      <c r="AE1" s="67">
        <f>M31</f>
        <v>3</v>
      </c>
      <c r="AG1" s="67" t="s">
        <v>6</v>
      </c>
      <c r="AH1" s="70" t="s">
        <v>48</v>
      </c>
      <c r="AI1" s="67">
        <f>M31</f>
        <v>3</v>
      </c>
      <c r="AJ1" s="8"/>
      <c r="AK1" s="67" t="s">
        <v>6</v>
      </c>
      <c r="AL1" s="70" t="s">
        <v>48</v>
      </c>
      <c r="AM1" s="67">
        <f>M31</f>
        <v>3</v>
      </c>
      <c r="AO1" s="67" t="s">
        <v>6</v>
      </c>
      <c r="AP1" s="70" t="s">
        <v>48</v>
      </c>
      <c r="AQ1" s="67">
        <f>M31</f>
        <v>3</v>
      </c>
      <c r="AR1" s="8"/>
      <c r="AS1" s="67" t="s">
        <v>6</v>
      </c>
      <c r="AT1" s="70" t="s">
        <v>48</v>
      </c>
      <c r="AU1" s="67">
        <f>M31</f>
        <v>3</v>
      </c>
    </row>
    <row r="2" spans="1:47" ht="56.5" x14ac:dyDescent="0.35">
      <c r="A2" s="50"/>
      <c r="B2" s="50"/>
      <c r="C2" s="28" t="s">
        <v>7</v>
      </c>
      <c r="D2" s="28" t="s">
        <v>8</v>
      </c>
      <c r="E2" s="28" t="s">
        <v>7</v>
      </c>
      <c r="F2" s="28" t="s">
        <v>8</v>
      </c>
      <c r="G2" s="13" t="s">
        <v>10</v>
      </c>
      <c r="H2" s="15"/>
      <c r="I2" s="51"/>
      <c r="J2" s="69"/>
      <c r="K2" s="68"/>
      <c r="L2" s="12"/>
      <c r="M2" s="68"/>
      <c r="N2" s="71"/>
      <c r="O2" s="68"/>
      <c r="Q2" s="68"/>
      <c r="R2" s="71"/>
      <c r="S2" s="68"/>
      <c r="T2" s="12"/>
      <c r="U2" s="68"/>
      <c r="V2" s="71"/>
      <c r="W2" s="68"/>
      <c r="Y2" s="51"/>
      <c r="Z2" s="69"/>
      <c r="AA2" s="68"/>
      <c r="AB2" s="12"/>
      <c r="AC2" s="68"/>
      <c r="AD2" s="71"/>
      <c r="AE2" s="68"/>
      <c r="AG2" s="68"/>
      <c r="AH2" s="71"/>
      <c r="AI2" s="68"/>
      <c r="AJ2" s="12"/>
      <c r="AK2" s="68"/>
      <c r="AL2" s="71"/>
      <c r="AM2" s="68"/>
      <c r="AO2" s="68"/>
      <c r="AP2" s="71"/>
      <c r="AQ2" s="68"/>
      <c r="AR2" s="12"/>
      <c r="AS2" s="68"/>
      <c r="AT2" s="71"/>
      <c r="AU2" s="68"/>
    </row>
    <row r="3" spans="1:47" x14ac:dyDescent="0.35">
      <c r="A3" s="5" t="s">
        <v>11</v>
      </c>
      <c r="B3" s="11">
        <v>1</v>
      </c>
      <c r="C3" s="11">
        <v>35</v>
      </c>
      <c r="D3" s="11">
        <v>1000</v>
      </c>
      <c r="E3" s="24">
        <f>(C3-$C$28)/$C$29</f>
        <v>1.9365065630657134</v>
      </c>
      <c r="F3" s="24">
        <f>(D3-$D$28)/$D$29</f>
        <v>1.5192056486917296</v>
      </c>
      <c r="G3" s="6" t="s">
        <v>4</v>
      </c>
      <c r="I3" s="25">
        <f>(($E$32-E3)^2+($F$32-F3)^2)</f>
        <v>16.843615691701093</v>
      </c>
      <c r="J3" s="2">
        <f t="shared" ref="J3:J22" si="0">SQRT(I3)</f>
        <v>4.1040974271697168</v>
      </c>
      <c r="K3" s="34" t="str">
        <f t="shared" ref="K3:K22" si="1">IF($J3&lt;=SMALL($J$3:$J$22,K$1),$G3,"")</f>
        <v/>
      </c>
      <c r="L3" s="9"/>
      <c r="M3" s="25">
        <f>(($E$33-E3)^2+($F$33-F3)^2)</f>
        <v>18.902291507241763</v>
      </c>
      <c r="N3" s="2">
        <f t="shared" ref="N3:N22" si="2">SQRT(M3)</f>
        <v>4.3476765642400039</v>
      </c>
      <c r="O3" s="34" t="str">
        <f>IF($N3&lt;=SMALL($N$3:$N$22,O$1),$G3,"")</f>
        <v/>
      </c>
      <c r="Q3" s="25">
        <f>(($E$34-E3)^2+($F$34-F3)^2)</f>
        <v>20.228740953341926</v>
      </c>
      <c r="R3" s="2">
        <f t="shared" ref="R3:R22" si="3">SQRT(Q3)</f>
        <v>4.4976372634241999</v>
      </c>
      <c r="S3" s="34" t="str">
        <f>IF($R3&lt;=SMALL($R$3:$R$22,S$1),$G3,"")</f>
        <v/>
      </c>
      <c r="T3" s="9"/>
      <c r="U3" s="25">
        <f>(($E$35-E3)^2+($F$35-F3)^2)</f>
        <v>21.120996370662709</v>
      </c>
      <c r="V3" s="2">
        <f t="shared" ref="V3:V22" si="4">SQRT(U3)</f>
        <v>4.5957585196203148</v>
      </c>
      <c r="W3" s="34" t="str">
        <f>IF($V3&lt;=SMALL($V$3:$V$22,W$1),$G3,"")</f>
        <v/>
      </c>
      <c r="Y3" s="25">
        <f>(($E$36-E3)^2+($F$36-F3)^2)</f>
        <v>22.454308618469184</v>
      </c>
      <c r="Z3" s="2">
        <f t="shared" ref="Z3:Z22" si="5">SQRT(Y3)</f>
        <v>4.7385977481180213</v>
      </c>
      <c r="AA3" s="34" t="str">
        <f>IF($Z3&lt;=SMALL($Z$3:$Z$22,AA$1),$G3,"")</f>
        <v/>
      </c>
      <c r="AB3" s="9"/>
      <c r="AC3" s="25">
        <f>(($E$37-E3)^2+($F$37-F3)^2)</f>
        <v>24.244455879502237</v>
      </c>
      <c r="AD3" s="2">
        <f t="shared" ref="AD3:AD22" si="6">SQRT(AC3)</f>
        <v>4.9238659485715326</v>
      </c>
      <c r="AE3" s="34" t="str">
        <f>IF($AD3&lt;=SMALL($AD$3:$AD$22,AE$1),$G3,"")</f>
        <v/>
      </c>
      <c r="AG3" s="25">
        <f>(($E$38-E3)^2+($F$38-F3)^2)</f>
        <v>25.397484150393993</v>
      </c>
      <c r="AH3" s="2">
        <f t="shared" ref="AH3:AH22" si="7">SQRT(AG3)</f>
        <v>5.0395916650452932</v>
      </c>
      <c r="AI3" s="34" t="str">
        <f>IF($AH3&lt;=SMALL($AH$3:$AH$22,AI$1),$G3,"")</f>
        <v/>
      </c>
      <c r="AJ3" s="9"/>
      <c r="AK3" s="25">
        <f>(($E$39-E3)^2+($F$39-F3)^2)</f>
        <v>27.194494213133346</v>
      </c>
      <c r="AL3" s="2">
        <f t="shared" ref="AL3:AL22" si="8">SQRT(AK3)</f>
        <v>5.214834054227742</v>
      </c>
      <c r="AM3" s="34" t="str">
        <f>IF($AL3&lt;=SMALL($AL$3:$AL$22,AM$1),$G3,"")</f>
        <v/>
      </c>
      <c r="AO3" s="25">
        <f>(($E$40-E3)^2+($F$40-F3)^2)</f>
        <v>28.709394397401269</v>
      </c>
      <c r="AP3" s="2">
        <f t="shared" ref="AP3:AP22" si="9">SQRT(AO3)</f>
        <v>5.3581148174895681</v>
      </c>
      <c r="AQ3" s="34" t="str">
        <f>IF($AP3&lt;=SMALL($AP$3:$AP$22,AQ$1),$G3,"")</f>
        <v/>
      </c>
      <c r="AR3" s="9"/>
      <c r="AS3" s="25">
        <f>(($E$41-E3)^2+($F$41-F3)^2)</f>
        <v>1.2642963095838702</v>
      </c>
      <c r="AT3" s="2">
        <f t="shared" ref="AT3:AT22" si="10">SQRT(AS3)</f>
        <v>1.12440931585605</v>
      </c>
      <c r="AU3" s="34" t="str">
        <f>IF($AT3&lt;=SMALL($AT$3:$AT$22,AU$1),$G3,"")</f>
        <v>A</v>
      </c>
    </row>
    <row r="4" spans="1:47" x14ac:dyDescent="0.35">
      <c r="A4" s="5" t="s">
        <v>12</v>
      </c>
      <c r="B4" s="11">
        <v>2</v>
      </c>
      <c r="C4" s="11">
        <v>32.1</v>
      </c>
      <c r="D4" s="11">
        <v>950</v>
      </c>
      <c r="E4" s="24">
        <f t="shared" ref="E4:E12" si="11">(C4-$C$28)/$C$29</f>
        <v>1.3293855865370037</v>
      </c>
      <c r="F4" s="24">
        <f t="shared" ref="F4:F12" si="12">(D4-$D$28)/$D$29</f>
        <v>1.313907588057712</v>
      </c>
      <c r="G4" s="6" t="s">
        <v>4</v>
      </c>
      <c r="I4" s="25">
        <f t="shared" ref="I4:I22" si="13">(($E$32-E4)^2+($F$32-F4)^2)</f>
        <v>11.994975507596491</v>
      </c>
      <c r="J4" s="2">
        <f t="shared" si="0"/>
        <v>3.4633763161973161</v>
      </c>
      <c r="K4" s="34" t="str">
        <f t="shared" si="1"/>
        <v/>
      </c>
      <c r="L4" s="9"/>
      <c r="M4" s="25">
        <f t="shared" ref="M4:M22" si="14">(($E$33-E4)^2+($F$33-F4)^2)</f>
        <v>13.740573085994182</v>
      </c>
      <c r="N4" s="2">
        <f t="shared" si="2"/>
        <v>3.7068279007790719</v>
      </c>
      <c r="O4" s="34" t="str">
        <f t="shared" ref="O4:O22" si="15">IF($N4&lt;=SMALL($N$3:$N$22,O$1),$G4,"")</f>
        <v/>
      </c>
      <c r="Q4" s="25">
        <f t="shared" ref="Q4:Q22" si="16">(($E$34-E4)^2+($F$34-F4)^2)</f>
        <v>14.881046322586261</v>
      </c>
      <c r="R4" s="2">
        <f t="shared" si="3"/>
        <v>3.8575959252604801</v>
      </c>
      <c r="S4" s="34" t="str">
        <f t="shared" ref="S4:S22" si="17">IF($R4&lt;=SMALL($R$3:$R$22,S$1),$G4,"")</f>
        <v/>
      </c>
      <c r="T4" s="9"/>
      <c r="U4" s="25">
        <f t="shared" ref="U4:U22" si="18">(($E$35-E4)^2+($F$35-F4)^2)</f>
        <v>15.66358674697989</v>
      </c>
      <c r="V4" s="2">
        <f t="shared" si="4"/>
        <v>3.9577249458470316</v>
      </c>
      <c r="W4" s="34" t="str">
        <f t="shared" ref="W4:W22" si="19">IF($V4&lt;=SMALL($V$3:$V$22,W$1),$G4,"")</f>
        <v/>
      </c>
      <c r="Y4" s="25">
        <f t="shared" ref="Y4:Y22" si="20">(($E$36-E4)^2+($F$36-F4)^2)</f>
        <v>16.836343190805255</v>
      </c>
      <c r="Z4" s="2">
        <f t="shared" si="5"/>
        <v>4.1032113266081307</v>
      </c>
      <c r="AA4" s="34" t="str">
        <f t="shared" ref="AA4:AA22" si="21">IF($Z4&lt;=SMALL($Z$3:$Z$22,AA$1),$G4,"")</f>
        <v/>
      </c>
      <c r="AB4" s="9"/>
      <c r="AC4" s="25">
        <f t="shared" ref="AC4:AC22" si="22">(($E$37-E4)^2+($F$37-F4)^2)</f>
        <v>18.415093836803237</v>
      </c>
      <c r="AD4" s="2">
        <f t="shared" si="6"/>
        <v>4.2912811416642507</v>
      </c>
      <c r="AE4" s="34" t="str">
        <f t="shared" ref="AE4:AE22" si="23">IF($AD4&lt;=SMALL($AD$3:$AD$22,AE$1),$G4,"")</f>
        <v/>
      </c>
      <c r="AG4" s="25">
        <f t="shared" ref="AG4:AG22" si="24">(($E$38-E4)^2+($F$38-F4)^2)</f>
        <v>19.458407114767841</v>
      </c>
      <c r="AH4" s="2">
        <f t="shared" si="7"/>
        <v>4.4111684523227899</v>
      </c>
      <c r="AI4" s="34" t="str">
        <f t="shared" ref="AI4:AI22" si="25">IF($AH4&lt;=SMALL($AH$3:$AH$22,AI$1),$G4,"")</f>
        <v/>
      </c>
      <c r="AJ4" s="9"/>
      <c r="AK4" s="25">
        <f t="shared" ref="AK4:AK22" si="26">(($E$39-E4)^2+($F$39-F4)^2)</f>
        <v>21.069440967999107</v>
      </c>
      <c r="AL4" s="2">
        <f t="shared" si="8"/>
        <v>4.5901460726211214</v>
      </c>
      <c r="AM4" s="34" t="str">
        <f t="shared" ref="AM4:AM22" si="27">IF($AL4&lt;=SMALL($AL$3:$AL$22,AM$1),$G4,"")</f>
        <v/>
      </c>
      <c r="AO4" s="25">
        <f t="shared" ref="AO4:AO22" si="28">(($E$40-E4)^2+($F$40-F4)^2)</f>
        <v>22.449205753812898</v>
      </c>
      <c r="AP4" s="2">
        <f t="shared" si="9"/>
        <v>4.7380592813738511</v>
      </c>
      <c r="AQ4" s="34" t="str">
        <f t="shared" ref="AQ4:AQ22" si="29">IF($AP4&lt;=SMALL($AP$3:$AP$22,AQ$1),$G4,"")</f>
        <v/>
      </c>
      <c r="AR4" s="9"/>
      <c r="AS4" s="25">
        <f t="shared" ref="AS4:AS22" si="30">(($E$41-E4)^2+($F$41-F4)^2)</f>
        <v>2.7774705849736554</v>
      </c>
      <c r="AT4" s="2">
        <f t="shared" si="10"/>
        <v>1.6665745062773687</v>
      </c>
      <c r="AU4" s="34" t="str">
        <f t="shared" ref="AU4:AU22" si="31">IF($AT4&lt;=SMALL($AT$3:$AT$22,AU$1),$G4,"")</f>
        <v>A</v>
      </c>
    </row>
    <row r="5" spans="1:47" x14ac:dyDescent="0.35">
      <c r="A5" s="5" t="s">
        <v>13</v>
      </c>
      <c r="B5" s="11">
        <v>3</v>
      </c>
      <c r="C5" s="11">
        <v>31</v>
      </c>
      <c r="D5" s="11">
        <v>900</v>
      </c>
      <c r="E5" s="24">
        <f t="shared" si="11"/>
        <v>1.0990983195778374</v>
      </c>
      <c r="F5" s="24">
        <f t="shared" si="12"/>
        <v>1.1086095274236947</v>
      </c>
      <c r="G5" s="6" t="s">
        <v>4</v>
      </c>
      <c r="I5" s="25">
        <f t="shared" si="13"/>
        <v>10.145210889416214</v>
      </c>
      <c r="J5" s="2">
        <f t="shared" si="0"/>
        <v>3.1851547669487292</v>
      </c>
      <c r="K5" s="34" t="str">
        <f t="shared" si="1"/>
        <v/>
      </c>
      <c r="L5" s="9"/>
      <c r="M5" s="25">
        <f t="shared" si="14"/>
        <v>11.719733875338873</v>
      </c>
      <c r="N5" s="2">
        <f t="shared" si="2"/>
        <v>3.4234096855823251</v>
      </c>
      <c r="O5" s="34" t="str">
        <f t="shared" si="15"/>
        <v/>
      </c>
      <c r="Q5" s="25">
        <f t="shared" si="16"/>
        <v>12.737343633386391</v>
      </c>
      <c r="R5" s="2">
        <f t="shared" si="3"/>
        <v>3.568941528434781</v>
      </c>
      <c r="S5" s="34" t="str">
        <f t="shared" si="17"/>
        <v/>
      </c>
      <c r="T5" s="9"/>
      <c r="U5" s="25">
        <f t="shared" si="18"/>
        <v>13.425947247593747</v>
      </c>
      <c r="V5" s="2">
        <f t="shared" si="4"/>
        <v>3.6641434534681836</v>
      </c>
      <c r="W5" s="34" t="str">
        <f t="shared" si="19"/>
        <v/>
      </c>
      <c r="Y5" s="25">
        <f t="shared" si="20"/>
        <v>14.485482435660654</v>
      </c>
      <c r="Z5" s="2">
        <f t="shared" si="5"/>
        <v>3.8059798259660615</v>
      </c>
      <c r="AA5" s="34" t="str">
        <f t="shared" si="21"/>
        <v/>
      </c>
      <c r="AB5" s="9"/>
      <c r="AC5" s="25">
        <f t="shared" si="22"/>
        <v>15.931727380327988</v>
      </c>
      <c r="AD5" s="2">
        <f t="shared" si="6"/>
        <v>3.9914567992561296</v>
      </c>
      <c r="AE5" s="34" t="str">
        <f t="shared" si="23"/>
        <v/>
      </c>
      <c r="AG5" s="25">
        <f t="shared" si="24"/>
        <v>16.881103848106314</v>
      </c>
      <c r="AH5" s="2">
        <f t="shared" si="7"/>
        <v>4.1086620508513851</v>
      </c>
      <c r="AI5" s="34" t="str">
        <f t="shared" si="25"/>
        <v/>
      </c>
      <c r="AJ5" s="9"/>
      <c r="AK5" s="25">
        <f t="shared" si="26"/>
        <v>18.369274222793024</v>
      </c>
      <c r="AL5" s="2">
        <f t="shared" si="8"/>
        <v>4.2859391296182716</v>
      </c>
      <c r="AM5" s="34" t="str">
        <f t="shared" si="27"/>
        <v/>
      </c>
      <c r="AO5" s="25">
        <f t="shared" si="28"/>
        <v>19.645459975634445</v>
      </c>
      <c r="AP5" s="2">
        <f t="shared" si="9"/>
        <v>4.4323199315521489</v>
      </c>
      <c r="AQ5" s="34" t="str">
        <f t="shared" si="29"/>
        <v/>
      </c>
      <c r="AR5" s="9"/>
      <c r="AS5" s="25">
        <f t="shared" si="30"/>
        <v>3.55009111669859</v>
      </c>
      <c r="AT5" s="2">
        <f t="shared" si="10"/>
        <v>1.884168547847721</v>
      </c>
      <c r="AU5" s="34" t="str">
        <f t="shared" si="31"/>
        <v>A</v>
      </c>
    </row>
    <row r="6" spans="1:47" x14ac:dyDescent="0.35">
      <c r="A6" s="5" t="s">
        <v>14</v>
      </c>
      <c r="B6" s="11">
        <v>4</v>
      </c>
      <c r="C6" s="11">
        <v>29.7</v>
      </c>
      <c r="D6" s="11">
        <v>850</v>
      </c>
      <c r="E6" s="24">
        <f t="shared" si="11"/>
        <v>0.82694064044427751</v>
      </c>
      <c r="F6" s="24">
        <f t="shared" si="12"/>
        <v>0.90331146678967711</v>
      </c>
      <c r="G6" s="6" t="s">
        <v>4</v>
      </c>
      <c r="I6" s="25">
        <f t="shared" si="13"/>
        <v>8.2491325681699177</v>
      </c>
      <c r="J6" s="2">
        <f t="shared" si="0"/>
        <v>2.8721303187999525</v>
      </c>
      <c r="K6" s="34" t="str">
        <f t="shared" si="1"/>
        <v/>
      </c>
      <c r="L6" s="9"/>
      <c r="M6" s="25">
        <f t="shared" si="14"/>
        <v>9.6368027788766621</v>
      </c>
      <c r="N6" s="2">
        <f t="shared" si="2"/>
        <v>3.104320018760415</v>
      </c>
      <c r="O6" s="34" t="str">
        <f t="shared" si="15"/>
        <v/>
      </c>
      <c r="Q6" s="25">
        <f t="shared" si="16"/>
        <v>10.524536532717013</v>
      </c>
      <c r="R6" s="2">
        <f t="shared" si="3"/>
        <v>3.2441542091455844</v>
      </c>
      <c r="S6" s="34" t="str">
        <f t="shared" si="17"/>
        <v/>
      </c>
      <c r="T6" s="9"/>
      <c r="U6" s="25">
        <f t="shared" si="18"/>
        <v>11.117450205322443</v>
      </c>
      <c r="V6" s="2">
        <f t="shared" si="4"/>
        <v>3.3342840618823173</v>
      </c>
      <c r="W6" s="34" t="str">
        <f t="shared" si="19"/>
        <v/>
      </c>
      <c r="Y6" s="25">
        <f t="shared" si="20"/>
        <v>12.058504743383924</v>
      </c>
      <c r="Z6" s="2">
        <f t="shared" si="5"/>
        <v>3.472535780000535</v>
      </c>
      <c r="AA6" s="34" t="str">
        <f t="shared" si="21"/>
        <v/>
      </c>
      <c r="AB6" s="9"/>
      <c r="AC6" s="25">
        <f t="shared" si="22"/>
        <v>13.363478329642334</v>
      </c>
      <c r="AD6" s="2">
        <f t="shared" si="6"/>
        <v>3.6556091598586322</v>
      </c>
      <c r="AE6" s="34" t="str">
        <f t="shared" si="23"/>
        <v/>
      </c>
      <c r="AG6" s="25">
        <f t="shared" si="24"/>
        <v>14.217164855818737</v>
      </c>
      <c r="AH6" s="2">
        <f t="shared" si="7"/>
        <v>3.7705655883194416</v>
      </c>
      <c r="AI6" s="34" t="str">
        <f t="shared" si="25"/>
        <v/>
      </c>
      <c r="AJ6" s="9"/>
      <c r="AK6" s="25">
        <f t="shared" si="26"/>
        <v>15.575459226298277</v>
      </c>
      <c r="AL6" s="2">
        <f t="shared" si="8"/>
        <v>3.9465756329124462</v>
      </c>
      <c r="AM6" s="34" t="str">
        <f t="shared" si="27"/>
        <v/>
      </c>
      <c r="AO6" s="25">
        <f t="shared" si="28"/>
        <v>16.744559683336028</v>
      </c>
      <c r="AP6" s="2">
        <f t="shared" si="9"/>
        <v>4.0920116914955198</v>
      </c>
      <c r="AQ6" s="34" t="str">
        <f t="shared" si="29"/>
        <v/>
      </c>
      <c r="AR6" s="9"/>
      <c r="AS6" s="25">
        <f t="shared" si="30"/>
        <v>4.6918900908674157</v>
      </c>
      <c r="AT6" s="2">
        <f t="shared" si="10"/>
        <v>2.1660771202492803</v>
      </c>
      <c r="AU6" s="34" t="str">
        <f t="shared" si="31"/>
        <v/>
      </c>
    </row>
    <row r="7" spans="1:47" x14ac:dyDescent="0.35">
      <c r="A7" s="5" t="s">
        <v>15</v>
      </c>
      <c r="B7" s="11">
        <v>5</v>
      </c>
      <c r="C7" s="11">
        <v>29</v>
      </c>
      <c r="D7" s="11">
        <v>800</v>
      </c>
      <c r="E7" s="24">
        <f t="shared" si="11"/>
        <v>0.68039419783389932</v>
      </c>
      <c r="F7" s="24">
        <f t="shared" si="12"/>
        <v>0.69801340615565954</v>
      </c>
      <c r="G7" s="6" t="s">
        <v>4</v>
      </c>
      <c r="I7" s="25">
        <f t="shared" si="13"/>
        <v>7.2376533255696831</v>
      </c>
      <c r="J7" s="2">
        <f t="shared" si="0"/>
        <v>2.6902887067319901</v>
      </c>
      <c r="K7" s="34" t="str">
        <f t="shared" si="1"/>
        <v/>
      </c>
      <c r="L7" s="9"/>
      <c r="M7" s="25">
        <f t="shared" si="14"/>
        <v>8.48580530928316</v>
      </c>
      <c r="N7" s="2">
        <f t="shared" si="2"/>
        <v>2.9130405608716057</v>
      </c>
      <c r="O7" s="34" t="str">
        <f t="shared" si="15"/>
        <v/>
      </c>
      <c r="Q7" s="25">
        <f t="shared" si="16"/>
        <v>9.2647006359041804</v>
      </c>
      <c r="R7" s="2">
        <f t="shared" si="3"/>
        <v>3.0437970753491732</v>
      </c>
      <c r="S7" s="34" t="str">
        <f t="shared" si="17"/>
        <v/>
      </c>
      <c r="T7" s="9"/>
      <c r="U7" s="25">
        <f t="shared" si="18"/>
        <v>9.7671837611546461</v>
      </c>
      <c r="V7" s="2">
        <f t="shared" si="4"/>
        <v>3.1252493918333375</v>
      </c>
      <c r="W7" s="34" t="str">
        <f t="shared" si="19"/>
        <v/>
      </c>
      <c r="Y7" s="25">
        <f t="shared" si="20"/>
        <v>10.605535831951586</v>
      </c>
      <c r="Z7" s="2">
        <f t="shared" si="5"/>
        <v>3.2566141668843098</v>
      </c>
      <c r="AA7" s="34" t="str">
        <f t="shared" si="21"/>
        <v/>
      </c>
      <c r="AB7" s="9"/>
      <c r="AC7" s="25">
        <f t="shared" si="22"/>
        <v>11.795535031035879</v>
      </c>
      <c r="AD7" s="2">
        <f t="shared" si="6"/>
        <v>3.4344628446142607</v>
      </c>
      <c r="AE7" s="34" t="str">
        <f t="shared" si="23"/>
        <v/>
      </c>
      <c r="AG7" s="25">
        <f t="shared" si="24"/>
        <v>12.55879100985732</v>
      </c>
      <c r="AH7" s="2">
        <f t="shared" si="7"/>
        <v>3.5438384570769195</v>
      </c>
      <c r="AI7" s="34" t="str">
        <f t="shared" si="25"/>
        <v/>
      </c>
      <c r="AJ7" s="9"/>
      <c r="AK7" s="25">
        <f t="shared" si="26"/>
        <v>13.808246953117528</v>
      </c>
      <c r="AL7" s="2">
        <f t="shared" si="8"/>
        <v>3.7159449609914201</v>
      </c>
      <c r="AM7" s="34" t="str">
        <f t="shared" si="27"/>
        <v/>
      </c>
      <c r="AO7" s="25">
        <f t="shared" si="28"/>
        <v>14.880780902845526</v>
      </c>
      <c r="AP7" s="2">
        <f t="shared" si="9"/>
        <v>3.8575615228853479</v>
      </c>
      <c r="AQ7" s="34" t="str">
        <f t="shared" si="29"/>
        <v/>
      </c>
      <c r="AR7" s="9"/>
      <c r="AS7" s="25">
        <f t="shared" si="30"/>
        <v>5.4718117071525709</v>
      </c>
      <c r="AT7" s="2">
        <f t="shared" si="10"/>
        <v>2.3391903956609799</v>
      </c>
      <c r="AU7" s="34" t="str">
        <f t="shared" si="31"/>
        <v/>
      </c>
    </row>
    <row r="8" spans="1:47" x14ac:dyDescent="0.35">
      <c r="A8" s="5" t="s">
        <v>16</v>
      </c>
      <c r="B8" s="11">
        <v>6</v>
      </c>
      <c r="C8" s="11">
        <v>28.5</v>
      </c>
      <c r="D8" s="11">
        <v>750</v>
      </c>
      <c r="E8" s="24">
        <f t="shared" si="11"/>
        <v>0.57571816739791482</v>
      </c>
      <c r="F8" s="24">
        <f t="shared" si="12"/>
        <v>0.49271534552164203</v>
      </c>
      <c r="G8" s="6" t="s">
        <v>4</v>
      </c>
      <c r="I8" s="25">
        <f t="shared" si="13"/>
        <v>6.5655492913472253</v>
      </c>
      <c r="J8" s="2">
        <f t="shared" si="0"/>
        <v>2.5623327830996554</v>
      </c>
      <c r="K8" s="34" t="str">
        <f t="shared" si="1"/>
        <v/>
      </c>
      <c r="L8" s="9"/>
      <c r="M8" s="25">
        <f t="shared" si="14"/>
        <v>7.6899612308083185</v>
      </c>
      <c r="N8" s="2">
        <f t="shared" si="2"/>
        <v>2.7730779344995549</v>
      </c>
      <c r="O8" s="34" t="str">
        <f t="shared" si="15"/>
        <v/>
      </c>
      <c r="Q8" s="25">
        <f t="shared" si="16"/>
        <v>8.3670306558726271</v>
      </c>
      <c r="R8" s="2">
        <f t="shared" si="3"/>
        <v>2.8925820050385136</v>
      </c>
      <c r="S8" s="34" t="str">
        <f t="shared" si="17"/>
        <v/>
      </c>
      <c r="T8" s="9"/>
      <c r="U8" s="25">
        <f t="shared" si="18"/>
        <v>8.7808363651837809</v>
      </c>
      <c r="V8" s="2">
        <f t="shared" si="4"/>
        <v>2.9632476044339899</v>
      </c>
      <c r="W8" s="34" t="str">
        <f t="shared" si="19"/>
        <v/>
      </c>
      <c r="Y8" s="25">
        <f t="shared" si="20"/>
        <v>9.5217453629631414</v>
      </c>
      <c r="Z8" s="2">
        <f t="shared" si="5"/>
        <v>3.085732548838791</v>
      </c>
      <c r="AA8" s="34" t="str">
        <f t="shared" si="21"/>
        <v/>
      </c>
      <c r="AB8" s="9"/>
      <c r="AC8" s="25">
        <f t="shared" si="22"/>
        <v>10.605535831951586</v>
      </c>
      <c r="AD8" s="2">
        <f t="shared" si="6"/>
        <v>3.2566141668843098</v>
      </c>
      <c r="AE8" s="34" t="str">
        <f t="shared" si="23"/>
        <v/>
      </c>
      <c r="AG8" s="25">
        <f t="shared" si="24"/>
        <v>11.280114394833713</v>
      </c>
      <c r="AH8" s="2">
        <f t="shared" si="7"/>
        <v>3.3585881549891932</v>
      </c>
      <c r="AI8" s="34" t="str">
        <f t="shared" si="25"/>
        <v/>
      </c>
      <c r="AJ8" s="9"/>
      <c r="AK8" s="25">
        <f t="shared" si="26"/>
        <v>12.427744436537211</v>
      </c>
      <c r="AL8" s="2">
        <f t="shared" si="8"/>
        <v>3.5253006164775806</v>
      </c>
      <c r="AM8" s="34" t="str">
        <f t="shared" si="27"/>
        <v/>
      </c>
      <c r="AO8" s="25">
        <f t="shared" si="28"/>
        <v>13.407218141786762</v>
      </c>
      <c r="AP8" s="2">
        <f t="shared" si="9"/>
        <v>3.6615868338449604</v>
      </c>
      <c r="AQ8" s="34" t="str">
        <f t="shared" si="29"/>
        <v/>
      </c>
      <c r="AR8" s="9"/>
      <c r="AS8" s="25">
        <f t="shared" si="30"/>
        <v>6.1756163863055962</v>
      </c>
      <c r="AT8" s="2">
        <f t="shared" si="10"/>
        <v>2.485078748511925</v>
      </c>
      <c r="AU8" s="34" t="str">
        <f t="shared" si="31"/>
        <v/>
      </c>
    </row>
    <row r="9" spans="1:47" x14ac:dyDescent="0.35">
      <c r="A9" s="5" t="s">
        <v>17</v>
      </c>
      <c r="B9" s="11">
        <v>7</v>
      </c>
      <c r="C9" s="11">
        <v>28.2</v>
      </c>
      <c r="D9" s="11">
        <v>700</v>
      </c>
      <c r="E9" s="24">
        <f t="shared" si="11"/>
        <v>0.512912549136324</v>
      </c>
      <c r="F9" s="24">
        <f t="shared" si="12"/>
        <v>0.28741728488762452</v>
      </c>
      <c r="G9" s="6" t="s">
        <v>4</v>
      </c>
      <c r="I9" s="25">
        <f t="shared" si="13"/>
        <v>6.2065234942677447</v>
      </c>
      <c r="J9" s="2">
        <f t="shared" si="0"/>
        <v>2.4912895243764313</v>
      </c>
      <c r="K9" s="34" t="str">
        <f t="shared" si="1"/>
        <v/>
      </c>
      <c r="L9" s="9"/>
      <c r="M9" s="25">
        <f t="shared" si="14"/>
        <v>7.2229735722173354</v>
      </c>
      <c r="N9" s="2">
        <f t="shared" si="2"/>
        <v>2.687559036043178</v>
      </c>
      <c r="O9" s="34" t="str">
        <f t="shared" si="15"/>
        <v/>
      </c>
      <c r="Q9" s="25">
        <f t="shared" si="16"/>
        <v>7.8052296213875429</v>
      </c>
      <c r="R9" s="2">
        <f t="shared" si="3"/>
        <v>2.7937841042907277</v>
      </c>
      <c r="S9" s="34" t="str">
        <f t="shared" si="17"/>
        <v/>
      </c>
      <c r="T9" s="9"/>
      <c r="U9" s="25">
        <f t="shared" si="18"/>
        <v>8.132111046175039</v>
      </c>
      <c r="V9" s="2">
        <f t="shared" si="4"/>
        <v>2.8516856499577647</v>
      </c>
      <c r="W9" s="34" t="str">
        <f t="shared" si="19"/>
        <v/>
      </c>
      <c r="Y9" s="25">
        <f t="shared" si="20"/>
        <v>8.7808363651837826</v>
      </c>
      <c r="Z9" s="2">
        <f t="shared" si="5"/>
        <v>2.9632476044339904</v>
      </c>
      <c r="AA9" s="34" t="str">
        <f t="shared" si="21"/>
        <v/>
      </c>
      <c r="AB9" s="9"/>
      <c r="AC9" s="25">
        <f t="shared" si="22"/>
        <v>9.7671837611546479</v>
      </c>
      <c r="AD9" s="2">
        <f t="shared" si="6"/>
        <v>3.1252493918333379</v>
      </c>
      <c r="AE9" s="34" t="str">
        <f t="shared" si="23"/>
        <v/>
      </c>
      <c r="AG9" s="25">
        <f t="shared" si="24"/>
        <v>10.354838039513117</v>
      </c>
      <c r="AH9" s="2">
        <f t="shared" si="7"/>
        <v>3.2178934164314885</v>
      </c>
      <c r="AI9" s="34" t="str">
        <f t="shared" si="25"/>
        <v/>
      </c>
      <c r="AJ9" s="9"/>
      <c r="AK9" s="25">
        <f t="shared" si="26"/>
        <v>11.407654705322514</v>
      </c>
      <c r="AL9" s="2">
        <f t="shared" si="8"/>
        <v>3.3775219770302773</v>
      </c>
      <c r="AM9" s="34" t="str">
        <f t="shared" si="27"/>
        <v/>
      </c>
      <c r="AO9" s="25">
        <f t="shared" si="28"/>
        <v>12.297574428924928</v>
      </c>
      <c r="AP9" s="2">
        <f t="shared" si="9"/>
        <v>3.5067897611526311</v>
      </c>
      <c r="AQ9" s="34" t="str">
        <f t="shared" si="29"/>
        <v/>
      </c>
      <c r="AR9" s="9"/>
      <c r="AS9" s="25">
        <f t="shared" si="30"/>
        <v>6.7770071570916883</v>
      </c>
      <c r="AT9" s="2">
        <f t="shared" si="10"/>
        <v>2.6032685526260422</v>
      </c>
      <c r="AU9" s="34" t="str">
        <f t="shared" si="31"/>
        <v/>
      </c>
    </row>
    <row r="10" spans="1:47" x14ac:dyDescent="0.35">
      <c r="A10" s="5" t="s">
        <v>18</v>
      </c>
      <c r="B10" s="11">
        <v>8</v>
      </c>
      <c r="C10" s="11">
        <v>27.6</v>
      </c>
      <c r="D10" s="11">
        <v>650</v>
      </c>
      <c r="E10" s="24">
        <f t="shared" si="11"/>
        <v>0.38730131261314299</v>
      </c>
      <c r="F10" s="24">
        <f t="shared" si="12"/>
        <v>8.2119224253607001E-2</v>
      </c>
      <c r="G10" s="6" t="s">
        <v>4</v>
      </c>
      <c r="I10" s="25">
        <f t="shared" si="13"/>
        <v>5.6385810553203735</v>
      </c>
      <c r="J10" s="2">
        <f t="shared" si="0"/>
        <v>2.3745696568684553</v>
      </c>
      <c r="K10" s="34" t="str">
        <f t="shared" si="1"/>
        <v/>
      </c>
      <c r="L10" s="9"/>
      <c r="M10" s="25">
        <f t="shared" si="14"/>
        <v>6.523401997647138</v>
      </c>
      <c r="N10" s="2">
        <f t="shared" si="2"/>
        <v>2.5540951426380221</v>
      </c>
      <c r="O10" s="34" t="str">
        <f t="shared" si="15"/>
        <v/>
      </c>
      <c r="Q10" s="25">
        <f t="shared" si="16"/>
        <v>7.0003258824293262</v>
      </c>
      <c r="R10" s="2">
        <f t="shared" si="3"/>
        <v>2.6458128963381604</v>
      </c>
      <c r="S10" s="34" t="str">
        <f t="shared" si="17"/>
        <v/>
      </c>
      <c r="T10" s="9"/>
      <c r="U10" s="25">
        <f t="shared" si="18"/>
        <v>7.2376533255696831</v>
      </c>
      <c r="V10" s="2">
        <f t="shared" si="4"/>
        <v>2.6902887067319901</v>
      </c>
      <c r="W10" s="34" t="str">
        <f t="shared" si="19"/>
        <v/>
      </c>
      <c r="Y10" s="25">
        <f t="shared" si="20"/>
        <v>7.7863058744373657</v>
      </c>
      <c r="Z10" s="2">
        <f t="shared" si="5"/>
        <v>2.7903952899969862</v>
      </c>
      <c r="AA10" s="34" t="str">
        <f t="shared" si="21"/>
        <v/>
      </c>
      <c r="AB10" s="9"/>
      <c r="AC10" s="25">
        <f t="shared" si="22"/>
        <v>8.6620617117732497</v>
      </c>
      <c r="AD10" s="2">
        <f t="shared" si="6"/>
        <v>2.9431380721558495</v>
      </c>
      <c r="AE10" s="34" t="str">
        <f t="shared" si="23"/>
        <v/>
      </c>
      <c r="AG10" s="25">
        <f t="shared" si="24"/>
        <v>9.1601620084845816</v>
      </c>
      <c r="AH10" s="2">
        <f t="shared" si="7"/>
        <v>3.0265759545209803</v>
      </c>
      <c r="AI10" s="34" t="str">
        <f t="shared" si="25"/>
        <v/>
      </c>
      <c r="AJ10" s="9"/>
      <c r="AK10" s="25">
        <f t="shared" si="26"/>
        <v>10.107646509905956</v>
      </c>
      <c r="AL10" s="2">
        <f t="shared" si="8"/>
        <v>3.1792525080442977</v>
      </c>
      <c r="AM10" s="34" t="str">
        <f t="shared" si="27"/>
        <v/>
      </c>
      <c r="AO10" s="25">
        <f t="shared" si="28"/>
        <v>10.902752857614271</v>
      </c>
      <c r="AP10" s="2">
        <f t="shared" si="9"/>
        <v>3.3019316857885279</v>
      </c>
      <c r="AQ10" s="34" t="str">
        <f t="shared" si="29"/>
        <v/>
      </c>
      <c r="AR10" s="9"/>
      <c r="AS10" s="25">
        <f t="shared" si="30"/>
        <v>7.7927195042747517</v>
      </c>
      <c r="AT10" s="2">
        <f t="shared" si="10"/>
        <v>2.7915442866404163</v>
      </c>
      <c r="AU10" s="34" t="str">
        <f t="shared" si="31"/>
        <v/>
      </c>
    </row>
    <row r="11" spans="1:47" x14ac:dyDescent="0.35">
      <c r="A11" s="5" t="s">
        <v>19</v>
      </c>
      <c r="B11" s="11">
        <v>9</v>
      </c>
      <c r="C11" s="11">
        <v>27.3</v>
      </c>
      <c r="D11" s="11">
        <v>600</v>
      </c>
      <c r="E11" s="24">
        <f t="shared" si="11"/>
        <v>0.32449569435155212</v>
      </c>
      <c r="F11" s="24">
        <f t="shared" si="12"/>
        <v>-0.12317883638041051</v>
      </c>
      <c r="G11" s="6" t="s">
        <v>4</v>
      </c>
      <c r="I11" s="25">
        <f t="shared" si="13"/>
        <v>5.47181170715257</v>
      </c>
      <c r="J11" s="2">
        <f t="shared" si="0"/>
        <v>2.3391903956609794</v>
      </c>
      <c r="K11" s="34" t="str">
        <f t="shared" si="1"/>
        <v/>
      </c>
      <c r="L11" s="9"/>
      <c r="M11" s="25">
        <f t="shared" si="14"/>
        <v>6.2486707879678338</v>
      </c>
      <c r="N11" s="2">
        <f t="shared" si="2"/>
        <v>2.4997341434576263</v>
      </c>
      <c r="O11" s="34" t="str">
        <f t="shared" si="15"/>
        <v/>
      </c>
      <c r="Q11" s="25">
        <f t="shared" si="16"/>
        <v>6.6307812968559219</v>
      </c>
      <c r="R11" s="2">
        <f t="shared" si="3"/>
        <v>2.5750303487252189</v>
      </c>
      <c r="S11" s="34" t="str">
        <f t="shared" si="17"/>
        <v/>
      </c>
      <c r="T11" s="9"/>
      <c r="U11" s="25">
        <f t="shared" si="18"/>
        <v>6.7811844554726219</v>
      </c>
      <c r="V11" s="2">
        <f t="shared" si="4"/>
        <v>2.6040707470175657</v>
      </c>
      <c r="W11" s="34" t="str">
        <f t="shared" si="19"/>
        <v/>
      </c>
      <c r="Y11" s="25">
        <f t="shared" si="20"/>
        <v>7.2376533255696849</v>
      </c>
      <c r="Z11" s="2">
        <f t="shared" si="5"/>
        <v>2.6902887067319905</v>
      </c>
      <c r="AA11" s="34" t="str">
        <f t="shared" si="21"/>
        <v/>
      </c>
      <c r="AB11" s="9"/>
      <c r="AC11" s="25">
        <f t="shared" si="22"/>
        <v>8.0159660898879892</v>
      </c>
      <c r="AD11" s="2">
        <f t="shared" si="6"/>
        <v>2.8312481505314913</v>
      </c>
      <c r="AE11" s="34" t="str">
        <f t="shared" si="23"/>
        <v/>
      </c>
      <c r="AG11" s="25">
        <f t="shared" si="24"/>
        <v>8.4271421020756634</v>
      </c>
      <c r="AH11" s="2">
        <f t="shared" si="7"/>
        <v>2.9029540303070016</v>
      </c>
      <c r="AI11" s="34" t="str">
        <f t="shared" si="25"/>
        <v/>
      </c>
      <c r="AJ11" s="9"/>
      <c r="AK11" s="25">
        <f t="shared" si="26"/>
        <v>9.2798132276029399</v>
      </c>
      <c r="AL11" s="2">
        <f t="shared" si="8"/>
        <v>3.0462785866697977</v>
      </c>
      <c r="AM11" s="34" t="str">
        <f t="shared" si="27"/>
        <v/>
      </c>
      <c r="AO11" s="25">
        <f t="shared" si="28"/>
        <v>9.985365593664115</v>
      </c>
      <c r="AP11" s="2">
        <f t="shared" si="9"/>
        <v>3.1599629101722244</v>
      </c>
      <c r="AQ11" s="34" t="str">
        <f t="shared" si="29"/>
        <v/>
      </c>
      <c r="AR11" s="9"/>
      <c r="AS11" s="25">
        <f t="shared" si="30"/>
        <v>8.5863667239725228</v>
      </c>
      <c r="AT11" s="2">
        <f t="shared" si="10"/>
        <v>2.9302502835035309</v>
      </c>
      <c r="AU11" s="34" t="str">
        <f t="shared" si="31"/>
        <v/>
      </c>
    </row>
    <row r="12" spans="1:47" x14ac:dyDescent="0.35">
      <c r="A12" s="5" t="s">
        <v>20</v>
      </c>
      <c r="B12" s="11">
        <v>10</v>
      </c>
      <c r="C12" s="11">
        <v>26.9</v>
      </c>
      <c r="D12" s="11">
        <v>550</v>
      </c>
      <c r="E12" s="24">
        <f t="shared" si="11"/>
        <v>0.24075487000276408</v>
      </c>
      <c r="F12" s="24">
        <f t="shared" si="12"/>
        <v>-0.328476897014428</v>
      </c>
      <c r="G12" s="6" t="s">
        <v>4</v>
      </c>
      <c r="I12" s="25">
        <f t="shared" si="13"/>
        <v>5.3038717898718284</v>
      </c>
      <c r="J12" s="2">
        <f t="shared" si="0"/>
        <v>2.3030136321506713</v>
      </c>
      <c r="K12" s="34" t="str">
        <f t="shared" si="1"/>
        <v/>
      </c>
      <c r="L12" s="9"/>
      <c r="M12" s="25">
        <f t="shared" si="14"/>
        <v>5.964879917805149</v>
      </c>
      <c r="N12" s="2">
        <f t="shared" si="2"/>
        <v>2.4423103647581628</v>
      </c>
      <c r="O12" s="34" t="str">
        <f t="shared" si="15"/>
        <v/>
      </c>
      <c r="Q12" s="25">
        <f t="shared" si="16"/>
        <v>6.248670787967832</v>
      </c>
      <c r="R12" s="2">
        <f t="shared" si="3"/>
        <v>2.4997341434576263</v>
      </c>
      <c r="S12" s="34" t="str">
        <f t="shared" si="17"/>
        <v/>
      </c>
      <c r="T12" s="9"/>
      <c r="U12" s="25">
        <f t="shared" si="18"/>
        <v>6.3112730963530463</v>
      </c>
      <c r="V12" s="2">
        <f t="shared" si="4"/>
        <v>2.5122247304636276</v>
      </c>
      <c r="W12" s="34" t="str">
        <f t="shared" si="19"/>
        <v/>
      </c>
      <c r="Y12" s="25">
        <f t="shared" si="20"/>
        <v>6.672928590556011</v>
      </c>
      <c r="Z12" s="2">
        <f t="shared" si="5"/>
        <v>2.5832012292030235</v>
      </c>
      <c r="AA12" s="34" t="str">
        <f t="shared" si="21"/>
        <v/>
      </c>
      <c r="AB12" s="9"/>
      <c r="AC12" s="25">
        <f t="shared" si="22"/>
        <v>7.3494154533176008</v>
      </c>
      <c r="AD12" s="2">
        <f t="shared" si="6"/>
        <v>2.7109805335556358</v>
      </c>
      <c r="AE12" s="34" t="str">
        <f t="shared" si="23"/>
        <v/>
      </c>
      <c r="AG12" s="25">
        <f t="shared" si="24"/>
        <v>7.6727906152737892</v>
      </c>
      <c r="AH12" s="2">
        <f t="shared" si="7"/>
        <v>2.7699802553942128</v>
      </c>
      <c r="AI12" s="34" t="str">
        <f t="shared" si="25"/>
        <v/>
      </c>
      <c r="AJ12" s="9"/>
      <c r="AK12" s="25">
        <f t="shared" si="26"/>
        <v>8.4271421020756598</v>
      </c>
      <c r="AL12" s="2">
        <f t="shared" si="8"/>
        <v>2.9029540303070007</v>
      </c>
      <c r="AM12" s="34" t="str">
        <f t="shared" si="27"/>
        <v/>
      </c>
      <c r="AO12" s="25">
        <f t="shared" si="28"/>
        <v>9.0413873550740433</v>
      </c>
      <c r="AP12" s="2">
        <f t="shared" si="9"/>
        <v>3.0068899805403659</v>
      </c>
      <c r="AQ12" s="34" t="str">
        <f t="shared" si="29"/>
        <v/>
      </c>
      <c r="AR12" s="9"/>
      <c r="AS12" s="25">
        <f t="shared" si="30"/>
        <v>9.5865894473123134</v>
      </c>
      <c r="AT12" s="2">
        <f t="shared" si="10"/>
        <v>3.0962218020213466</v>
      </c>
      <c r="AU12" s="34" t="str">
        <f t="shared" si="31"/>
        <v/>
      </c>
    </row>
    <row r="13" spans="1:47" x14ac:dyDescent="0.35">
      <c r="A13" s="5" t="s">
        <v>21</v>
      </c>
      <c r="B13" s="11">
        <v>11</v>
      </c>
      <c r="C13" s="11">
        <v>25.7</v>
      </c>
      <c r="D13" s="11">
        <v>500</v>
      </c>
      <c r="E13" s="24">
        <f>(C13-$C$28)/$C$29</f>
        <v>-1.0467603043598599E-2</v>
      </c>
      <c r="F13" s="24">
        <f>(D13-$D$28)/$D$29</f>
        <v>-0.53377495764844551</v>
      </c>
      <c r="G13" s="6" t="s">
        <v>4</v>
      </c>
      <c r="I13" s="25">
        <f t="shared" si="13"/>
        <v>4.5470239963802754</v>
      </c>
      <c r="J13" s="2">
        <f t="shared" si="0"/>
        <v>2.1323752006577723</v>
      </c>
      <c r="K13" s="34" t="str">
        <f t="shared" si="1"/>
        <v/>
      </c>
      <c r="L13" s="9"/>
      <c r="M13" s="25">
        <f t="shared" si="14"/>
        <v>5.0290684404681247</v>
      </c>
      <c r="N13" s="2">
        <f t="shared" si="2"/>
        <v>2.2425584586512177</v>
      </c>
      <c r="O13" s="34" t="str">
        <f t="shared" si="15"/>
        <v/>
      </c>
      <c r="Q13" s="25">
        <f t="shared" si="16"/>
        <v>5.1864895692549418</v>
      </c>
      <c r="R13" s="2">
        <f t="shared" si="3"/>
        <v>2.2773865656174714</v>
      </c>
      <c r="S13" s="34" t="str">
        <f t="shared" si="17"/>
        <v/>
      </c>
      <c r="T13" s="9"/>
      <c r="U13" s="25">
        <f t="shared" si="18"/>
        <v>5.1542785017460586</v>
      </c>
      <c r="V13" s="2">
        <f t="shared" si="4"/>
        <v>2.2703036144414823</v>
      </c>
      <c r="W13" s="34" t="str">
        <f t="shared" si="19"/>
        <v/>
      </c>
      <c r="Y13" s="25">
        <f t="shared" si="20"/>
        <v>5.4000830430670801</v>
      </c>
      <c r="Z13" s="2">
        <f t="shared" si="5"/>
        <v>2.3238078756788565</v>
      </c>
      <c r="AA13" s="34" t="str">
        <f t="shared" si="21"/>
        <v/>
      </c>
      <c r="AB13" s="9"/>
      <c r="AC13" s="25">
        <f t="shared" si="22"/>
        <v>5.9396813759588847</v>
      </c>
      <c r="AD13" s="2">
        <f t="shared" si="6"/>
        <v>2.4371461540003883</v>
      </c>
      <c r="AE13" s="34" t="str">
        <f t="shared" si="23"/>
        <v/>
      </c>
      <c r="AG13" s="25">
        <f t="shared" si="24"/>
        <v>6.168243162020973</v>
      </c>
      <c r="AH13" s="2">
        <f t="shared" si="7"/>
        <v>2.4835948063283135</v>
      </c>
      <c r="AI13" s="34" t="str">
        <f t="shared" si="25"/>
        <v/>
      </c>
      <c r="AJ13" s="9"/>
      <c r="AK13" s="25">
        <f t="shared" si="26"/>
        <v>6.7962249074469803</v>
      </c>
      <c r="AL13" s="2">
        <f t="shared" si="8"/>
        <v>2.6069570206367003</v>
      </c>
      <c r="AM13" s="34" t="str">
        <f t="shared" si="27"/>
        <v/>
      </c>
      <c r="AO13" s="25">
        <f t="shared" si="28"/>
        <v>7.3051379960573417</v>
      </c>
      <c r="AP13" s="2">
        <f t="shared" si="9"/>
        <v>2.7028018788023185</v>
      </c>
      <c r="AQ13" s="34" t="str">
        <f t="shared" si="29"/>
        <v/>
      </c>
      <c r="AR13" s="9"/>
      <c r="AS13" s="25">
        <f t="shared" si="30"/>
        <v>11.659872876480922</v>
      </c>
      <c r="AT13" s="2">
        <f t="shared" si="10"/>
        <v>3.4146556014451765</v>
      </c>
      <c r="AU13" s="34" t="str">
        <f t="shared" si="31"/>
        <v/>
      </c>
    </row>
    <row r="14" spans="1:47" x14ac:dyDescent="0.35">
      <c r="A14" s="5" t="s">
        <v>22</v>
      </c>
      <c r="B14" s="11">
        <v>12</v>
      </c>
      <c r="C14" s="6">
        <v>25.1</v>
      </c>
      <c r="D14" s="6">
        <v>450</v>
      </c>
      <c r="E14" s="24">
        <f t="shared" ref="E14:E22" si="32">(C14-$C$28)/$C$29</f>
        <v>-0.13607883956677957</v>
      </c>
      <c r="F14" s="24">
        <f t="shared" ref="F14:F22" si="33">(D14-$D$28)/$D$29</f>
        <v>-0.73907301828246308</v>
      </c>
      <c r="G14" s="6" t="s">
        <v>4</v>
      </c>
      <c r="I14" s="25">
        <f t="shared" si="13"/>
        <v>4.4477447632076359</v>
      </c>
      <c r="J14" s="2">
        <f t="shared" si="0"/>
        <v>2.1089677008450454</v>
      </c>
      <c r="K14" s="34" t="str">
        <f t="shared" si="1"/>
        <v/>
      </c>
      <c r="L14" s="9"/>
      <c r="M14" s="25">
        <f t="shared" si="14"/>
        <v>4.79816007167266</v>
      </c>
      <c r="N14" s="2">
        <f t="shared" si="2"/>
        <v>2.1904702855032432</v>
      </c>
      <c r="O14" s="34" t="str">
        <f t="shared" si="15"/>
        <v/>
      </c>
      <c r="Q14" s="25">
        <f t="shared" si="16"/>
        <v>4.8502490360714567</v>
      </c>
      <c r="R14" s="2">
        <f t="shared" si="3"/>
        <v>2.2023280945561807</v>
      </c>
      <c r="S14" s="34" t="str">
        <f t="shared" si="17"/>
        <v/>
      </c>
      <c r="T14" s="9"/>
      <c r="U14" s="25">
        <f t="shared" si="18"/>
        <v>4.7284839869154336</v>
      </c>
      <c r="V14" s="2">
        <f t="shared" si="4"/>
        <v>2.1745077573822158</v>
      </c>
      <c r="W14" s="34" t="str">
        <f t="shared" si="19"/>
        <v/>
      </c>
      <c r="Y14" s="25">
        <f t="shared" si="20"/>
        <v>4.8742157580953949</v>
      </c>
      <c r="Z14" s="2">
        <f t="shared" si="5"/>
        <v>2.2077626136193618</v>
      </c>
      <c r="AA14" s="34" t="str">
        <f t="shared" si="21"/>
        <v/>
      </c>
      <c r="AB14" s="9"/>
      <c r="AC14" s="25">
        <f t="shared" si="22"/>
        <v>5.3032225323522173</v>
      </c>
      <c r="AD14" s="2">
        <f t="shared" si="6"/>
        <v>2.3028726695916597</v>
      </c>
      <c r="AE14" s="34" t="str">
        <f t="shared" si="23"/>
        <v/>
      </c>
      <c r="AG14" s="25">
        <f t="shared" si="24"/>
        <v>5.4422303367671692</v>
      </c>
      <c r="AH14" s="2">
        <f t="shared" si="7"/>
        <v>2.3328588334417426</v>
      </c>
      <c r="AI14" s="34" t="str">
        <f t="shared" si="25"/>
        <v/>
      </c>
      <c r="AJ14" s="9"/>
      <c r="AK14" s="25">
        <f t="shared" si="26"/>
        <v>5.9648799178051535</v>
      </c>
      <c r="AL14" s="2">
        <f t="shared" si="8"/>
        <v>2.4423103647581637</v>
      </c>
      <c r="AM14" s="34" t="str">
        <f t="shared" si="27"/>
        <v/>
      </c>
      <c r="AO14" s="25">
        <f t="shared" si="28"/>
        <v>6.3789796305214175</v>
      </c>
      <c r="AP14" s="2">
        <f t="shared" si="9"/>
        <v>2.5256641959139019</v>
      </c>
      <c r="AQ14" s="34" t="str">
        <f t="shared" si="29"/>
        <v/>
      </c>
      <c r="AR14" s="9"/>
      <c r="AS14" s="25">
        <f t="shared" si="30"/>
        <v>13.144248429438719</v>
      </c>
      <c r="AT14" s="2">
        <f t="shared" si="10"/>
        <v>3.6254997489227216</v>
      </c>
      <c r="AU14" s="34" t="str">
        <f t="shared" si="31"/>
        <v/>
      </c>
    </row>
    <row r="15" spans="1:47" x14ac:dyDescent="0.35">
      <c r="A15" s="5" t="s">
        <v>23</v>
      </c>
      <c r="B15" s="11">
        <v>13</v>
      </c>
      <c r="C15" s="6">
        <v>24.3</v>
      </c>
      <c r="D15" s="6">
        <v>400</v>
      </c>
      <c r="E15" s="24">
        <f t="shared" si="32"/>
        <v>-0.30356048826435494</v>
      </c>
      <c r="F15" s="24">
        <f t="shared" si="33"/>
        <v>-0.94437107891648053</v>
      </c>
      <c r="G15" s="6" t="s">
        <v>4</v>
      </c>
      <c r="I15" s="25">
        <f t="shared" si="13"/>
        <v>4.322312838248993</v>
      </c>
      <c r="J15" s="2">
        <f t="shared" si="0"/>
        <v>2.0790172770443713</v>
      </c>
      <c r="K15" s="34" t="str">
        <f t="shared" si="1"/>
        <v/>
      </c>
      <c r="L15" s="9"/>
      <c r="M15" s="25">
        <f t="shared" si="14"/>
        <v>4.525320828350309</v>
      </c>
      <c r="N15" s="2">
        <f t="shared" si="2"/>
        <v>2.1272801480647323</v>
      </c>
      <c r="O15" s="34" t="str">
        <f t="shared" si="15"/>
        <v/>
      </c>
      <c r="Q15" s="25">
        <f t="shared" si="16"/>
        <v>4.4650651026984702</v>
      </c>
      <c r="R15" s="2">
        <f t="shared" si="3"/>
        <v>2.1130700657333796</v>
      </c>
      <c r="S15" s="34" t="str">
        <f t="shared" si="17"/>
        <v/>
      </c>
      <c r="T15" s="9"/>
      <c r="U15" s="25">
        <f t="shared" si="18"/>
        <v>4.2519929404796555</v>
      </c>
      <c r="V15" s="2">
        <f t="shared" si="4"/>
        <v>2.062036115221956</v>
      </c>
      <c r="W15" s="34" t="str">
        <f t="shared" si="19"/>
        <v/>
      </c>
      <c r="Y15" s="25">
        <f t="shared" si="20"/>
        <v>4.2923925472715965</v>
      </c>
      <c r="Z15" s="2">
        <f t="shared" si="5"/>
        <v>2.0718090035694883</v>
      </c>
      <c r="AA15" s="34" t="str">
        <f t="shared" si="21"/>
        <v/>
      </c>
      <c r="AB15" s="9"/>
      <c r="AC15" s="25">
        <f t="shared" si="22"/>
        <v>4.6020421058151699</v>
      </c>
      <c r="AD15" s="2">
        <f t="shared" si="6"/>
        <v>2.145237074501364</v>
      </c>
      <c r="AE15" s="34" t="str">
        <f t="shared" si="23"/>
        <v/>
      </c>
      <c r="AG15" s="25">
        <f t="shared" si="24"/>
        <v>4.6497427971673284</v>
      </c>
      <c r="AH15" s="2">
        <f t="shared" si="7"/>
        <v>2.1563262269812813</v>
      </c>
      <c r="AI15" s="34" t="str">
        <f t="shared" si="25"/>
        <v/>
      </c>
      <c r="AJ15" s="9"/>
      <c r="AK15" s="25">
        <f t="shared" si="26"/>
        <v>5.060047688154679</v>
      </c>
      <c r="AL15" s="2">
        <f t="shared" si="8"/>
        <v>2.2494549758007336</v>
      </c>
      <c r="AM15" s="34" t="str">
        <f t="shared" si="27"/>
        <v/>
      </c>
      <c r="AO15" s="25">
        <f t="shared" si="28"/>
        <v>5.3758277621455353</v>
      </c>
      <c r="AP15" s="2">
        <f t="shared" si="9"/>
        <v>2.3185831367767546</v>
      </c>
      <c r="AQ15" s="34" t="str">
        <f t="shared" si="29"/>
        <v/>
      </c>
      <c r="AR15" s="9"/>
      <c r="AS15" s="25">
        <f t="shared" si="30"/>
        <v>15.017963436120422</v>
      </c>
      <c r="AT15" s="2">
        <f t="shared" si="10"/>
        <v>3.8753017219463599</v>
      </c>
      <c r="AU15" s="34" t="str">
        <f t="shared" si="31"/>
        <v/>
      </c>
    </row>
    <row r="16" spans="1:47" x14ac:dyDescent="0.35">
      <c r="A16" s="5" t="s">
        <v>24</v>
      </c>
      <c r="B16" s="11">
        <v>14</v>
      </c>
      <c r="C16" s="6">
        <v>24</v>
      </c>
      <c r="D16" s="6">
        <v>350</v>
      </c>
      <c r="E16" s="24">
        <f t="shared" si="32"/>
        <v>-0.36636610652594581</v>
      </c>
      <c r="F16" s="24">
        <f t="shared" si="33"/>
        <v>-1.1496691395504981</v>
      </c>
      <c r="G16" s="6" t="s">
        <v>4</v>
      </c>
      <c r="I16" s="25">
        <f t="shared" si="13"/>
        <v>4.663796432156933</v>
      </c>
      <c r="J16" s="2">
        <f t="shared" si="0"/>
        <v>2.159582467088704</v>
      </c>
      <c r="K16" s="34" t="str">
        <f t="shared" si="1"/>
        <v/>
      </c>
      <c r="L16" s="9"/>
      <c r="M16" s="25">
        <f t="shared" si="14"/>
        <v>4.7588425607467464</v>
      </c>
      <c r="N16" s="2">
        <f t="shared" si="2"/>
        <v>2.1814771510943558</v>
      </c>
      <c r="O16" s="34" t="str">
        <f t="shared" si="15"/>
        <v/>
      </c>
      <c r="Q16" s="25">
        <f t="shared" si="16"/>
        <v>4.6037734592008084</v>
      </c>
      <c r="R16" s="2">
        <f t="shared" si="3"/>
        <v>2.1456405708321253</v>
      </c>
      <c r="S16" s="34" t="str">
        <f t="shared" si="17"/>
        <v/>
      </c>
      <c r="T16" s="9"/>
      <c r="U16" s="25">
        <f t="shared" si="18"/>
        <v>4.3037770124583359</v>
      </c>
      <c r="V16" s="2">
        <f t="shared" si="4"/>
        <v>2.074554654006092</v>
      </c>
      <c r="W16" s="34" t="str">
        <f t="shared" si="19"/>
        <v/>
      </c>
      <c r="Y16" s="25">
        <f t="shared" si="20"/>
        <v>4.2519929404796573</v>
      </c>
      <c r="Z16" s="2">
        <f t="shared" si="5"/>
        <v>2.0620361152219564</v>
      </c>
      <c r="AA16" s="34" t="str">
        <f t="shared" si="21"/>
        <v/>
      </c>
      <c r="AB16" s="9"/>
      <c r="AC16" s="25">
        <f t="shared" si="22"/>
        <v>4.4641994260056501</v>
      </c>
      <c r="AD16" s="2">
        <f t="shared" si="6"/>
        <v>2.1128652171886522</v>
      </c>
      <c r="AE16" s="34" t="str">
        <f t="shared" si="23"/>
        <v/>
      </c>
      <c r="AG16" s="25">
        <f t="shared" si="24"/>
        <v>4.4249758328341526</v>
      </c>
      <c r="AH16" s="2">
        <f t="shared" si="7"/>
        <v>2.1035626524622821</v>
      </c>
      <c r="AI16" s="34" t="str">
        <f t="shared" si="25"/>
        <v/>
      </c>
      <c r="AJ16" s="9"/>
      <c r="AK16" s="25">
        <f t="shared" si="26"/>
        <v>4.7404673479274013</v>
      </c>
      <c r="AL16" s="2">
        <f t="shared" si="8"/>
        <v>2.1772614330684776</v>
      </c>
      <c r="AM16" s="34" t="str">
        <f t="shared" si="27"/>
        <v/>
      </c>
      <c r="AO16" s="25">
        <f t="shared" si="28"/>
        <v>4.9666934402711194</v>
      </c>
      <c r="AP16" s="2">
        <f t="shared" si="9"/>
        <v>2.2286079602009679</v>
      </c>
      <c r="AQ16" s="34" t="str">
        <f t="shared" si="29"/>
        <v/>
      </c>
      <c r="AR16" s="9"/>
      <c r="AS16" s="25">
        <f t="shared" si="30"/>
        <v>16.319863597893935</v>
      </c>
      <c r="AT16" s="2">
        <f t="shared" si="10"/>
        <v>4.0397850930332835</v>
      </c>
      <c r="AU16" s="34" t="str">
        <f t="shared" si="31"/>
        <v/>
      </c>
    </row>
    <row r="17" spans="1:47" x14ac:dyDescent="0.35">
      <c r="A17" s="5" t="s">
        <v>25</v>
      </c>
      <c r="B17" s="11">
        <v>15</v>
      </c>
      <c r="C17" s="6">
        <v>23.7</v>
      </c>
      <c r="D17" s="6">
        <v>300</v>
      </c>
      <c r="E17" s="24">
        <f t="shared" si="32"/>
        <v>-0.42917172478753662</v>
      </c>
      <c r="F17" s="24">
        <f t="shared" si="33"/>
        <v>-1.3549672001845157</v>
      </c>
      <c r="G17" s="6" t="s">
        <v>4</v>
      </c>
      <c r="I17" s="25">
        <f t="shared" si="13"/>
        <v>5.0974637048354907</v>
      </c>
      <c r="J17" s="2">
        <f t="shared" si="0"/>
        <v>2.257756343106025</v>
      </c>
      <c r="K17" s="34" t="str">
        <f t="shared" si="1"/>
        <v/>
      </c>
      <c r="L17" s="9"/>
      <c r="M17" s="25">
        <f t="shared" si="14"/>
        <v>5.0845479719138025</v>
      </c>
      <c r="N17" s="2">
        <f t="shared" si="2"/>
        <v>2.2548942263249963</v>
      </c>
      <c r="O17" s="34" t="str">
        <f t="shared" si="15"/>
        <v/>
      </c>
      <c r="Q17" s="25">
        <f t="shared" si="16"/>
        <v>4.8346654944737653</v>
      </c>
      <c r="R17" s="2">
        <f t="shared" si="3"/>
        <v>2.1987872781316899</v>
      </c>
      <c r="S17" s="34" t="str">
        <f t="shared" si="17"/>
        <v/>
      </c>
      <c r="T17" s="9"/>
      <c r="U17" s="25">
        <f t="shared" si="18"/>
        <v>4.4477447632076341</v>
      </c>
      <c r="V17" s="2">
        <f t="shared" si="4"/>
        <v>2.1089677008450449</v>
      </c>
      <c r="W17" s="34" t="str">
        <f t="shared" si="19"/>
        <v/>
      </c>
      <c r="Y17" s="25">
        <f t="shared" si="20"/>
        <v>4.3037770124583368</v>
      </c>
      <c r="Z17" s="2">
        <f t="shared" si="5"/>
        <v>2.074554654006092</v>
      </c>
      <c r="AA17" s="34" t="str">
        <f t="shared" si="21"/>
        <v/>
      </c>
      <c r="AB17" s="9"/>
      <c r="AC17" s="25">
        <f t="shared" si="22"/>
        <v>4.4185404249667499</v>
      </c>
      <c r="AD17" s="2">
        <f t="shared" si="6"/>
        <v>2.1020324509785167</v>
      </c>
      <c r="AE17" s="34" t="str">
        <f t="shared" si="23"/>
        <v/>
      </c>
      <c r="AG17" s="25">
        <f t="shared" si="24"/>
        <v>4.2923925472715938</v>
      </c>
      <c r="AH17" s="2">
        <f t="shared" si="7"/>
        <v>2.0718090035694878</v>
      </c>
      <c r="AI17" s="34" t="str">
        <f t="shared" si="25"/>
        <v/>
      </c>
      <c r="AJ17" s="9"/>
      <c r="AK17" s="25">
        <f t="shared" si="26"/>
        <v>4.5130706864707468</v>
      </c>
      <c r="AL17" s="2">
        <f t="shared" si="8"/>
        <v>2.124398900035195</v>
      </c>
      <c r="AM17" s="34" t="str">
        <f t="shared" si="27"/>
        <v/>
      </c>
      <c r="AO17" s="25">
        <f t="shared" si="28"/>
        <v>4.6497427971673266</v>
      </c>
      <c r="AP17" s="2">
        <f t="shared" si="9"/>
        <v>2.1563262269812808</v>
      </c>
      <c r="AQ17" s="34" t="str">
        <f t="shared" si="29"/>
        <v/>
      </c>
      <c r="AR17" s="9"/>
      <c r="AS17" s="25">
        <f t="shared" si="30"/>
        <v>17.713947438438069</v>
      </c>
      <c r="AT17" s="2">
        <f t="shared" si="10"/>
        <v>4.2087940598748794</v>
      </c>
      <c r="AU17" s="34" t="str">
        <f t="shared" si="31"/>
        <v/>
      </c>
    </row>
    <row r="18" spans="1:47" x14ac:dyDescent="0.35">
      <c r="A18" s="5" t="s">
        <v>26</v>
      </c>
      <c r="B18" s="11">
        <v>16</v>
      </c>
      <c r="C18" s="6">
        <v>22</v>
      </c>
      <c r="D18" s="6">
        <v>250</v>
      </c>
      <c r="E18" s="24">
        <f t="shared" si="32"/>
        <v>-0.78507022826988382</v>
      </c>
      <c r="F18" s="24">
        <f t="shared" si="33"/>
        <v>-1.560265260818533</v>
      </c>
      <c r="G18" s="6" t="s">
        <v>4</v>
      </c>
      <c r="I18" s="25">
        <f t="shared" si="13"/>
        <v>4.8379117820718429</v>
      </c>
      <c r="J18" s="2">
        <f t="shared" si="0"/>
        <v>2.1995253538142823</v>
      </c>
      <c r="K18" s="34" t="str">
        <f t="shared" si="1"/>
        <v/>
      </c>
      <c r="L18" s="9"/>
      <c r="M18" s="25">
        <f t="shared" si="14"/>
        <v>4.606586908452476</v>
      </c>
      <c r="N18" s="2">
        <f t="shared" si="2"/>
        <v>2.1462960905831414</v>
      </c>
      <c r="O18" s="34" t="str">
        <f t="shared" si="15"/>
        <v/>
      </c>
      <c r="Q18" s="25">
        <f t="shared" si="16"/>
        <v>4.2128033754800374</v>
      </c>
      <c r="R18" s="2">
        <f t="shared" si="3"/>
        <v>2.0525114799873929</v>
      </c>
      <c r="S18" s="34" t="str">
        <f t="shared" si="17"/>
        <v/>
      </c>
      <c r="T18" s="9"/>
      <c r="U18" s="25">
        <f t="shared" si="18"/>
        <v>3.726686439780674</v>
      </c>
      <c r="V18" s="2">
        <f t="shared" si="4"/>
        <v>1.9304627527566218</v>
      </c>
      <c r="W18" s="34" t="str">
        <f t="shared" si="19"/>
        <v/>
      </c>
      <c r="Y18" s="25">
        <f t="shared" si="20"/>
        <v>3.453719250532032</v>
      </c>
      <c r="Z18" s="2">
        <f t="shared" si="5"/>
        <v>1.8584184810026056</v>
      </c>
      <c r="AA18" s="34" t="str">
        <f t="shared" si="21"/>
        <v/>
      </c>
      <c r="AB18" s="9"/>
      <c r="AC18" s="25">
        <f t="shared" si="22"/>
        <v>3.4096799904749884</v>
      </c>
      <c r="AD18" s="2">
        <f t="shared" si="6"/>
        <v>1.8465318817921852</v>
      </c>
      <c r="AE18" s="34" t="str">
        <f t="shared" si="23"/>
        <v/>
      </c>
      <c r="AG18" s="25">
        <f t="shared" si="24"/>
        <v>3.1843359083465987</v>
      </c>
      <c r="AH18" s="2">
        <f t="shared" si="7"/>
        <v>1.7844707642173907</v>
      </c>
      <c r="AI18" s="34" t="str">
        <f t="shared" si="25"/>
        <v>A</v>
      </c>
      <c r="AJ18" s="9"/>
      <c r="AK18" s="25">
        <f t="shared" si="26"/>
        <v>3.2611129920133495</v>
      </c>
      <c r="AL18" s="2">
        <f t="shared" si="8"/>
        <v>1.8058551968564227</v>
      </c>
      <c r="AM18" s="34" t="str">
        <f t="shared" si="27"/>
        <v>A</v>
      </c>
      <c r="AO18" s="25">
        <f t="shared" si="28"/>
        <v>3.2836872812436404</v>
      </c>
      <c r="AP18" s="2">
        <f t="shared" si="9"/>
        <v>1.8120947219291934</v>
      </c>
      <c r="AQ18" s="34" t="str">
        <f t="shared" si="29"/>
        <v>A</v>
      </c>
      <c r="AR18" s="9"/>
      <c r="AS18" s="25">
        <f t="shared" si="30"/>
        <v>21.323257102109359</v>
      </c>
      <c r="AT18" s="2">
        <f t="shared" si="10"/>
        <v>4.6177112406590952</v>
      </c>
      <c r="AU18" s="34" t="str">
        <f t="shared" si="31"/>
        <v/>
      </c>
    </row>
    <row r="19" spans="1:47" x14ac:dyDescent="0.35">
      <c r="A19" s="5" t="s">
        <v>27</v>
      </c>
      <c r="B19" s="11">
        <v>17</v>
      </c>
      <c r="C19" s="6">
        <v>21.7</v>
      </c>
      <c r="D19" s="6">
        <v>200</v>
      </c>
      <c r="E19" s="24">
        <f t="shared" si="32"/>
        <v>-0.84787584653147474</v>
      </c>
      <c r="F19" s="24">
        <f t="shared" si="33"/>
        <v>-1.7655633214525506</v>
      </c>
      <c r="G19" s="6" t="s">
        <v>4</v>
      </c>
      <c r="I19" s="25">
        <f t="shared" si="13"/>
        <v>5.492762172020365</v>
      </c>
      <c r="J19" s="2">
        <f t="shared" si="0"/>
        <v>2.3436642617961225</v>
      </c>
      <c r="K19" s="34" t="str">
        <f t="shared" si="1"/>
        <v/>
      </c>
      <c r="L19" s="9"/>
      <c r="M19" s="25">
        <f t="shared" si="14"/>
        <v>5.1534754368894955</v>
      </c>
      <c r="N19" s="2">
        <f t="shared" si="2"/>
        <v>2.2701267446751725</v>
      </c>
      <c r="O19" s="34" t="str">
        <f t="shared" si="15"/>
        <v/>
      </c>
      <c r="Q19" s="25">
        <f t="shared" si="16"/>
        <v>4.6648785280229585</v>
      </c>
      <c r="R19" s="2">
        <f t="shared" si="3"/>
        <v>2.1598329861410486</v>
      </c>
      <c r="S19" s="34" t="str">
        <f t="shared" si="17"/>
        <v/>
      </c>
      <c r="T19" s="9"/>
      <c r="U19" s="25">
        <f t="shared" si="18"/>
        <v>4.0918373077999366</v>
      </c>
      <c r="V19" s="2">
        <f t="shared" si="4"/>
        <v>2.0228290357318723</v>
      </c>
      <c r="W19" s="34" t="str">
        <f t="shared" si="19"/>
        <v/>
      </c>
      <c r="Y19" s="25">
        <f t="shared" si="20"/>
        <v>3.7266864397806749</v>
      </c>
      <c r="Z19" s="2">
        <f t="shared" si="5"/>
        <v>1.930462752756622</v>
      </c>
      <c r="AA19" s="34" t="str">
        <f t="shared" si="21"/>
        <v/>
      </c>
      <c r="AB19" s="9"/>
      <c r="AC19" s="25">
        <f t="shared" si="22"/>
        <v>3.5852041067060525</v>
      </c>
      <c r="AD19" s="2">
        <f t="shared" si="6"/>
        <v>1.89346352135605</v>
      </c>
      <c r="AE19" s="34" t="str">
        <f t="shared" si="23"/>
        <v/>
      </c>
      <c r="AG19" s="25">
        <f t="shared" si="24"/>
        <v>3.2729357400540047</v>
      </c>
      <c r="AH19" s="2">
        <f t="shared" si="7"/>
        <v>1.809125683874397</v>
      </c>
      <c r="AI19" s="34" t="str">
        <f t="shared" si="25"/>
        <v>A</v>
      </c>
      <c r="AJ19" s="9"/>
      <c r="AK19" s="25">
        <f t="shared" si="26"/>
        <v>3.2548994478266557</v>
      </c>
      <c r="AL19" s="2">
        <f t="shared" si="8"/>
        <v>1.8041339883242198</v>
      </c>
      <c r="AM19" s="34" t="str">
        <f t="shared" si="27"/>
        <v>A</v>
      </c>
      <c r="AO19" s="25">
        <f t="shared" si="28"/>
        <v>3.1879197554098089</v>
      </c>
      <c r="AP19" s="2">
        <f t="shared" si="9"/>
        <v>1.7854746582939252</v>
      </c>
      <c r="AQ19" s="34" t="str">
        <f t="shared" si="29"/>
        <v>A</v>
      </c>
      <c r="AR19" s="9"/>
      <c r="AS19" s="25">
        <f t="shared" si="30"/>
        <v>22.938524059923456</v>
      </c>
      <c r="AT19" s="2">
        <f t="shared" si="10"/>
        <v>4.7894179249595101</v>
      </c>
      <c r="AU19" s="34" t="str">
        <f t="shared" si="31"/>
        <v/>
      </c>
    </row>
    <row r="20" spans="1:47" x14ac:dyDescent="0.35">
      <c r="A20" s="5" t="s">
        <v>28</v>
      </c>
      <c r="B20" s="11">
        <v>18</v>
      </c>
      <c r="C20" s="6">
        <v>18</v>
      </c>
      <c r="D20" s="6">
        <v>850</v>
      </c>
      <c r="E20" s="24">
        <f t="shared" si="32"/>
        <v>-1.6224784717577598</v>
      </c>
      <c r="F20" s="24">
        <f t="shared" si="33"/>
        <v>0.90331146678967711</v>
      </c>
      <c r="G20" s="6" t="s">
        <v>5</v>
      </c>
      <c r="I20" s="25">
        <f t="shared" si="13"/>
        <v>0.50598938808177296</v>
      </c>
      <c r="J20" s="2">
        <f t="shared" si="0"/>
        <v>0.71132931057406379</v>
      </c>
      <c r="K20" s="34" t="str">
        <f t="shared" si="1"/>
        <v>B</v>
      </c>
      <c r="L20" s="9"/>
      <c r="M20" s="25">
        <f t="shared" si="14"/>
        <v>0.97063590844688241</v>
      </c>
      <c r="N20" s="2">
        <f t="shared" si="2"/>
        <v>0.98520856088793829</v>
      </c>
      <c r="O20" s="34" t="str">
        <f t="shared" si="15"/>
        <v>B</v>
      </c>
      <c r="Q20" s="25">
        <f t="shared" si="16"/>
        <v>1.4481369110242839</v>
      </c>
      <c r="R20" s="2">
        <f t="shared" si="3"/>
        <v>1.2033856036301431</v>
      </c>
      <c r="S20" s="34" t="str">
        <f t="shared" si="17"/>
        <v>B</v>
      </c>
      <c r="T20" s="9"/>
      <c r="U20" s="25">
        <f t="shared" si="18"/>
        <v>1.9384923958139777</v>
      </c>
      <c r="V20" s="2">
        <f t="shared" si="4"/>
        <v>1.3922975241714601</v>
      </c>
      <c r="W20" s="34" t="str">
        <f t="shared" si="19"/>
        <v>B</v>
      </c>
      <c r="Y20" s="25">
        <f t="shared" si="20"/>
        <v>2.5718723704282462</v>
      </c>
      <c r="Z20" s="2">
        <f t="shared" si="5"/>
        <v>1.6037058241548685</v>
      </c>
      <c r="AA20" s="34" t="str">
        <f t="shared" si="21"/>
        <v>B</v>
      </c>
      <c r="AB20" s="9"/>
      <c r="AC20" s="25">
        <f t="shared" si="22"/>
        <v>3.3640550176079702</v>
      </c>
      <c r="AD20" s="2">
        <f t="shared" si="6"/>
        <v>1.8341360411943195</v>
      </c>
      <c r="AE20" s="34" t="str">
        <f t="shared" si="23"/>
        <v>B</v>
      </c>
      <c r="AG20" s="25">
        <f t="shared" si="24"/>
        <v>4.1151833559686377</v>
      </c>
      <c r="AH20" s="2">
        <f t="shared" si="7"/>
        <v>2.0285914709395376</v>
      </c>
      <c r="AI20" s="34" t="str">
        <f t="shared" si="25"/>
        <v/>
      </c>
      <c r="AJ20" s="9"/>
      <c r="AK20" s="25">
        <f t="shared" si="26"/>
        <v>5.0632449751852278</v>
      </c>
      <c r="AL20" s="2">
        <f t="shared" si="8"/>
        <v>2.2501655439512063</v>
      </c>
      <c r="AM20" s="34" t="str">
        <f t="shared" si="27"/>
        <v/>
      </c>
      <c r="AO20" s="25">
        <f t="shared" si="28"/>
        <v>6.027229056591505</v>
      </c>
      <c r="AP20" s="2">
        <f t="shared" si="9"/>
        <v>2.4550415590355095</v>
      </c>
      <c r="AQ20" s="34" t="str">
        <f t="shared" si="29"/>
        <v/>
      </c>
      <c r="AR20" s="9"/>
      <c r="AS20" s="25">
        <f t="shared" si="30"/>
        <v>21.255037423108952</v>
      </c>
      <c r="AT20" s="2">
        <f t="shared" si="10"/>
        <v>4.6103185815200396</v>
      </c>
      <c r="AU20" s="34" t="str">
        <f t="shared" si="31"/>
        <v/>
      </c>
    </row>
    <row r="21" spans="1:47" x14ac:dyDescent="0.35">
      <c r="A21" s="5" t="s">
        <v>29</v>
      </c>
      <c r="B21" s="11">
        <v>19</v>
      </c>
      <c r="C21" s="6">
        <v>17.7</v>
      </c>
      <c r="D21" s="6">
        <v>800</v>
      </c>
      <c r="E21" s="24">
        <f t="shared" si="32"/>
        <v>-1.6852840900193509</v>
      </c>
      <c r="F21" s="24">
        <f t="shared" si="33"/>
        <v>0.69801340615565954</v>
      </c>
      <c r="G21" s="6" t="s">
        <v>5</v>
      </c>
      <c r="I21" s="25">
        <f t="shared" si="13"/>
        <v>0.25449261416738228</v>
      </c>
      <c r="J21" s="2">
        <f t="shared" si="0"/>
        <v>0.50447260992781584</v>
      </c>
      <c r="K21" s="34" t="str">
        <f t="shared" si="1"/>
        <v>B</v>
      </c>
      <c r="L21" s="9"/>
      <c r="M21" s="25">
        <f t="shared" si="14"/>
        <v>0.61117727302099012</v>
      </c>
      <c r="N21" s="2">
        <f t="shared" si="2"/>
        <v>0.78177827612500861</v>
      </c>
      <c r="O21" s="34" t="str">
        <f t="shared" si="15"/>
        <v>B</v>
      </c>
      <c r="Q21" s="25">
        <f t="shared" si="16"/>
        <v>0.99386489970429248</v>
      </c>
      <c r="R21" s="2">
        <f t="shared" si="3"/>
        <v>0.99692773043199701</v>
      </c>
      <c r="S21" s="34" t="str">
        <f t="shared" si="17"/>
        <v>B</v>
      </c>
      <c r="T21" s="9"/>
      <c r="U21" s="25">
        <f t="shared" si="18"/>
        <v>1.3972960999703283</v>
      </c>
      <c r="V21" s="2">
        <f t="shared" si="4"/>
        <v>1.1820727980840808</v>
      </c>
      <c r="W21" s="34" t="str">
        <f t="shared" si="19"/>
        <v>B</v>
      </c>
      <c r="Y21" s="25">
        <f t="shared" si="20"/>
        <v>1.9384923958139775</v>
      </c>
      <c r="Z21" s="2">
        <f t="shared" si="5"/>
        <v>1.3922975241714601</v>
      </c>
      <c r="AA21" s="34" t="str">
        <f t="shared" si="21"/>
        <v>B</v>
      </c>
      <c r="AB21" s="9"/>
      <c r="AC21" s="25">
        <f t="shared" si="22"/>
        <v>2.6332319699761224</v>
      </c>
      <c r="AD21" s="2">
        <f t="shared" si="6"/>
        <v>1.6227236271084866</v>
      </c>
      <c r="AE21" s="34" t="str">
        <f t="shared" si="23"/>
        <v>B</v>
      </c>
      <c r="AG21" s="25">
        <f t="shared" si="24"/>
        <v>3.2974360238131317</v>
      </c>
      <c r="AH21" s="2">
        <f t="shared" si="7"/>
        <v>1.8158843641083349</v>
      </c>
      <c r="AI21" s="34" t="str">
        <f t="shared" si="25"/>
        <v/>
      </c>
      <c r="AJ21" s="9"/>
      <c r="AK21" s="25">
        <f t="shared" si="26"/>
        <v>4.150684267135623</v>
      </c>
      <c r="AL21" s="2">
        <f t="shared" si="8"/>
        <v>2.0373228185870849</v>
      </c>
      <c r="AM21" s="34" t="str">
        <f t="shared" si="27"/>
        <v/>
      </c>
      <c r="AO21" s="25">
        <f t="shared" si="28"/>
        <v>5.0251143668947611</v>
      </c>
      <c r="AP21" s="2">
        <f t="shared" si="9"/>
        <v>2.2416766865216671</v>
      </c>
      <c r="AQ21" s="34" t="str">
        <f t="shared" si="29"/>
        <v/>
      </c>
      <c r="AR21" s="9"/>
      <c r="AS21" s="25">
        <f t="shared" si="30"/>
        <v>21.96395721706013</v>
      </c>
      <c r="AT21" s="2">
        <f t="shared" si="10"/>
        <v>4.6865720112956906</v>
      </c>
      <c r="AU21" s="34" t="str">
        <f t="shared" si="31"/>
        <v/>
      </c>
    </row>
    <row r="22" spans="1:47" x14ac:dyDescent="0.35">
      <c r="A22" s="5" t="s">
        <v>30</v>
      </c>
      <c r="B22" s="11">
        <v>20</v>
      </c>
      <c r="C22" s="6">
        <v>17.5</v>
      </c>
      <c r="D22" s="11">
        <v>750</v>
      </c>
      <c r="E22" s="24">
        <f t="shared" si="32"/>
        <v>-1.7271545021937444</v>
      </c>
      <c r="F22" s="24">
        <f t="shared" si="33"/>
        <v>0.49271534552164203</v>
      </c>
      <c r="G22" s="6" t="s">
        <v>5</v>
      </c>
      <c r="I22" s="25">
        <f t="shared" si="13"/>
        <v>0.10526002466361911</v>
      </c>
      <c r="J22" s="2">
        <f t="shared" si="0"/>
        <v>0.32443801359214847</v>
      </c>
      <c r="K22" s="34" t="str">
        <f t="shared" si="1"/>
        <v>B</v>
      </c>
      <c r="L22" s="9"/>
      <c r="M22" s="25">
        <f t="shared" si="14"/>
        <v>0.36187191337616698</v>
      </c>
      <c r="N22" s="2">
        <f t="shared" si="2"/>
        <v>0.60155790525614983</v>
      </c>
      <c r="O22" s="34" t="str">
        <f t="shared" si="15"/>
        <v>B</v>
      </c>
      <c r="Q22" s="25">
        <f t="shared" si="16"/>
        <v>0.6532524269966774</v>
      </c>
      <c r="R22" s="2">
        <f t="shared" si="3"/>
        <v>0.80824032749961039</v>
      </c>
      <c r="S22" s="34" t="str">
        <f t="shared" si="17"/>
        <v>B</v>
      </c>
      <c r="T22" s="9"/>
      <c r="U22" s="25">
        <f t="shared" si="18"/>
        <v>0.97063590844688208</v>
      </c>
      <c r="V22" s="2">
        <f t="shared" si="4"/>
        <v>0.98520856088793807</v>
      </c>
      <c r="W22" s="34" t="str">
        <f t="shared" si="19"/>
        <v>B</v>
      </c>
      <c r="Y22" s="25">
        <f t="shared" si="20"/>
        <v>1.4222782226433934</v>
      </c>
      <c r="Z22" s="2">
        <f t="shared" si="5"/>
        <v>1.1925930666591156</v>
      </c>
      <c r="AA22" s="34" t="str">
        <f t="shared" si="21"/>
        <v>B</v>
      </c>
      <c r="AB22" s="9"/>
      <c r="AC22" s="25">
        <f t="shared" si="22"/>
        <v>2.0239575523270923</v>
      </c>
      <c r="AD22" s="2">
        <f t="shared" si="6"/>
        <v>1.4226586211481278</v>
      </c>
      <c r="AE22" s="34" t="str">
        <f t="shared" si="23"/>
        <v>B</v>
      </c>
      <c r="AG22" s="25">
        <f t="shared" si="24"/>
        <v>2.6021138873482705</v>
      </c>
      <c r="AH22" s="2">
        <f t="shared" si="7"/>
        <v>1.6131069051207581</v>
      </c>
      <c r="AI22" s="34" t="str">
        <f t="shared" si="25"/>
        <v>B</v>
      </c>
      <c r="AJ22" s="9"/>
      <c r="AK22" s="25">
        <f t="shared" si="26"/>
        <v>3.3640550176079698</v>
      </c>
      <c r="AL22" s="2">
        <f t="shared" si="8"/>
        <v>1.8341360411943193</v>
      </c>
      <c r="AM22" s="34" t="str">
        <f t="shared" si="27"/>
        <v>B</v>
      </c>
      <c r="AO22" s="25">
        <f t="shared" si="28"/>
        <v>4.150684267135623</v>
      </c>
      <c r="AP22" s="2">
        <f t="shared" si="9"/>
        <v>2.0373228185870849</v>
      </c>
      <c r="AQ22" s="34" t="str">
        <f t="shared" si="29"/>
        <v>B</v>
      </c>
      <c r="AR22" s="9"/>
      <c r="AS22" s="25">
        <f t="shared" si="30"/>
        <v>22.567395122666984</v>
      </c>
      <c r="AT22" s="2">
        <f t="shared" si="10"/>
        <v>4.7505152481248789</v>
      </c>
      <c r="AU22" s="34" t="str">
        <f t="shared" si="31"/>
        <v/>
      </c>
    </row>
    <row r="23" spans="1:47" x14ac:dyDescent="0.35">
      <c r="K23" s="35">
        <f>COUNTIF(K3:K22,"A")</f>
        <v>0</v>
      </c>
      <c r="O23" s="35">
        <f>COUNTIF(O3:O22,"A")</f>
        <v>0</v>
      </c>
      <c r="S23" s="35">
        <f>COUNTIF(S3:S22,"A")</f>
        <v>0</v>
      </c>
      <c r="W23" s="35">
        <f>COUNTIF(W3:W22,"A")</f>
        <v>0</v>
      </c>
      <c r="AA23" s="35">
        <f>COUNTIF(AA3:AA22,"A")</f>
        <v>0</v>
      </c>
      <c r="AE23" s="35">
        <f>COUNTIF(AE3:AE22,"A")</f>
        <v>0</v>
      </c>
      <c r="AI23" s="35">
        <f>COUNTIF(AI3:AI22,"A")</f>
        <v>2</v>
      </c>
      <c r="AM23" s="35">
        <f>COUNTIF(AM3:AM22,"A")</f>
        <v>2</v>
      </c>
      <c r="AQ23" s="35">
        <f>COUNTIF(AQ3:AQ22,"A")</f>
        <v>2</v>
      </c>
      <c r="AU23" s="35">
        <f>COUNTIF(AU3:AU22,"A")</f>
        <v>3</v>
      </c>
    </row>
    <row r="24" spans="1:47" x14ac:dyDescent="0.35">
      <c r="K24" s="36">
        <f>COUNTIF(K4:K23,"B")</f>
        <v>3</v>
      </c>
      <c r="O24" s="36">
        <f>COUNTIF(O4:O23,"B")</f>
        <v>3</v>
      </c>
      <c r="S24" s="36">
        <f>COUNTIF(S4:S23,"B")</f>
        <v>3</v>
      </c>
      <c r="W24" s="36">
        <f>COUNTIF(W4:W23,"B")</f>
        <v>3</v>
      </c>
      <c r="AA24" s="36">
        <f>COUNTIF(AA4:AA23,"B")</f>
        <v>3</v>
      </c>
      <c r="AE24" s="36">
        <f>COUNTIF(AE4:AE23,"B")</f>
        <v>3</v>
      </c>
      <c r="AI24" s="36">
        <f>COUNTIF(AI4:AI23,"B")</f>
        <v>1</v>
      </c>
      <c r="AM24" s="36">
        <f>COUNTIF(AM4:AM23,"B")</f>
        <v>1</v>
      </c>
      <c r="AQ24" s="36">
        <f>COUNTIF(AQ4:AQ23,"B")</f>
        <v>1</v>
      </c>
      <c r="AU24" s="36">
        <f>COUNTIF(AU4:AU23,"B")</f>
        <v>0</v>
      </c>
    </row>
    <row r="26" spans="1:47" x14ac:dyDescent="0.35">
      <c r="A26" s="54"/>
      <c r="B26" s="54"/>
      <c r="C26" s="54"/>
      <c r="D26" s="54"/>
      <c r="E26" s="54"/>
      <c r="F26" s="54"/>
      <c r="G26" s="54"/>
    </row>
    <row r="27" spans="1:47" x14ac:dyDescent="0.35">
      <c r="A27" s="21" t="s">
        <v>45</v>
      </c>
      <c r="B27" s="55"/>
      <c r="C27" s="2">
        <f>SUM(C3:C22)</f>
        <v>515</v>
      </c>
      <c r="D27" s="2">
        <f>SUM(D3:D22)</f>
        <v>12600</v>
      </c>
      <c r="E27" s="58"/>
      <c r="F27" s="59"/>
      <c r="G27" s="60"/>
    </row>
    <row r="28" spans="1:47" x14ac:dyDescent="0.35">
      <c r="A28" s="22" t="s">
        <v>46</v>
      </c>
      <c r="B28" s="56"/>
      <c r="C28" s="23">
        <f>AVERAGE(C3:C22)</f>
        <v>25.75</v>
      </c>
      <c r="D28" s="23">
        <f>AVERAGE(D3:D22)</f>
        <v>630</v>
      </c>
      <c r="E28" s="61"/>
      <c r="F28" s="62"/>
      <c r="G28" s="63"/>
    </row>
    <row r="29" spans="1:47" x14ac:dyDescent="0.35">
      <c r="A29" s="22" t="s">
        <v>47</v>
      </c>
      <c r="B29" s="57"/>
      <c r="C29" s="23">
        <f>_xlfn.STDEV.S(C3:C22)</f>
        <v>4.7766427320319442</v>
      </c>
      <c r="D29" s="23">
        <f>_xlfn.STDEV.S(D3:D22)</f>
        <v>243.54833087846077</v>
      </c>
      <c r="E29" s="64"/>
      <c r="F29" s="65"/>
      <c r="G29" s="66"/>
    </row>
    <row r="30" spans="1:47" x14ac:dyDescent="0.35">
      <c r="A30" s="9"/>
      <c r="B30" s="8"/>
      <c r="C30" s="8"/>
      <c r="D30" s="8"/>
      <c r="E30" s="8"/>
      <c r="F30" s="8"/>
      <c r="G30" s="8"/>
    </row>
    <row r="31" spans="1:47" x14ac:dyDescent="0.35">
      <c r="A31" s="9"/>
      <c r="B31" s="9"/>
      <c r="C31" s="9"/>
      <c r="D31" s="9"/>
      <c r="E31" s="9"/>
      <c r="F31" s="9"/>
      <c r="G31" s="29" t="s">
        <v>49</v>
      </c>
      <c r="H31" s="15" t="s">
        <v>50</v>
      </c>
      <c r="I31" t="s">
        <v>4</v>
      </c>
      <c r="J31" t="s">
        <v>5</v>
      </c>
      <c r="L31" s="15" t="s">
        <v>2</v>
      </c>
      <c r="M31">
        <v>3</v>
      </c>
    </row>
    <row r="32" spans="1:47" x14ac:dyDescent="0.35">
      <c r="A32" s="5" t="s">
        <v>31</v>
      </c>
      <c r="B32" s="11">
        <v>21</v>
      </c>
      <c r="C32" s="11">
        <v>16.3</v>
      </c>
      <c r="D32" s="11">
        <v>700</v>
      </c>
      <c r="E32" s="24">
        <f>(C32-$C$28)/$C$29</f>
        <v>-1.978376975240107</v>
      </c>
      <c r="F32" s="24">
        <f>(D32-$D$28)/$D$29</f>
        <v>0.28741728488762452</v>
      </c>
      <c r="G32" s="6" t="s">
        <v>5</v>
      </c>
      <c r="H32" t="s">
        <v>5</v>
      </c>
      <c r="I32">
        <f>K23</f>
        <v>0</v>
      </c>
      <c r="J32">
        <f>K24</f>
        <v>3</v>
      </c>
    </row>
    <row r="33" spans="1:12" x14ac:dyDescent="0.35">
      <c r="A33" s="5" t="s">
        <v>32</v>
      </c>
      <c r="B33" s="11">
        <v>22</v>
      </c>
      <c r="C33" s="11">
        <v>15.4</v>
      </c>
      <c r="D33" s="11">
        <v>650</v>
      </c>
      <c r="E33" s="24">
        <f t="shared" ref="E33:E41" si="34">(C33-$C$28)/$C$29</f>
        <v>-2.1667938300248792</v>
      </c>
      <c r="F33" s="24">
        <f t="shared" ref="F33:F41" si="35">(D33-$D$28)/$D$29</f>
        <v>8.2119224253607001E-2</v>
      </c>
      <c r="G33" s="6" t="s">
        <v>5</v>
      </c>
      <c r="H33" t="s">
        <v>5</v>
      </c>
      <c r="I33">
        <f>O23</f>
        <v>0</v>
      </c>
      <c r="J33">
        <f>O24</f>
        <v>3</v>
      </c>
    </row>
    <row r="34" spans="1:12" x14ac:dyDescent="0.35">
      <c r="A34" s="5" t="s">
        <v>33</v>
      </c>
      <c r="B34" s="11">
        <v>23</v>
      </c>
      <c r="C34" s="11">
        <v>15</v>
      </c>
      <c r="D34" s="11">
        <v>600</v>
      </c>
      <c r="E34" s="24">
        <f t="shared" si="34"/>
        <v>-2.2505346543736668</v>
      </c>
      <c r="F34" s="24">
        <f t="shared" si="35"/>
        <v>-0.12317883638041051</v>
      </c>
      <c r="G34" s="6" t="s">
        <v>5</v>
      </c>
      <c r="H34" t="s">
        <v>5</v>
      </c>
      <c r="I34">
        <f>S23</f>
        <v>0</v>
      </c>
      <c r="J34">
        <f>S24</f>
        <v>3</v>
      </c>
    </row>
    <row r="35" spans="1:12" x14ac:dyDescent="0.35">
      <c r="A35" s="5" t="s">
        <v>34</v>
      </c>
      <c r="B35" s="11">
        <v>24</v>
      </c>
      <c r="C35" s="11">
        <v>14.9</v>
      </c>
      <c r="D35" s="11">
        <v>550</v>
      </c>
      <c r="E35" s="24">
        <f t="shared" si="34"/>
        <v>-2.2714698604608636</v>
      </c>
      <c r="F35" s="24">
        <f t="shared" si="35"/>
        <v>-0.328476897014428</v>
      </c>
      <c r="G35" s="6" t="s">
        <v>5</v>
      </c>
      <c r="H35" t="s">
        <v>5</v>
      </c>
      <c r="I35">
        <f>W23</f>
        <v>0</v>
      </c>
      <c r="J35">
        <f>W24</f>
        <v>3</v>
      </c>
    </row>
    <row r="36" spans="1:12" x14ac:dyDescent="0.35">
      <c r="A36" s="5" t="s">
        <v>35</v>
      </c>
      <c r="B36" s="11">
        <v>25</v>
      </c>
      <c r="C36" s="11">
        <v>14.6</v>
      </c>
      <c r="D36" s="11">
        <v>500</v>
      </c>
      <c r="E36" s="24">
        <f t="shared" si="34"/>
        <v>-2.3342754787224549</v>
      </c>
      <c r="F36" s="24">
        <f t="shared" si="35"/>
        <v>-0.53377495764844551</v>
      </c>
      <c r="G36" s="6" t="s">
        <v>5</v>
      </c>
      <c r="H36" t="s">
        <v>5</v>
      </c>
      <c r="I36">
        <f>AA23</f>
        <v>0</v>
      </c>
      <c r="J36">
        <f>AA24</f>
        <v>3</v>
      </c>
    </row>
    <row r="37" spans="1:12" x14ac:dyDescent="0.35">
      <c r="A37" s="5" t="s">
        <v>36</v>
      </c>
      <c r="B37" s="11">
        <v>26</v>
      </c>
      <c r="C37" s="11">
        <v>14.1</v>
      </c>
      <c r="D37" s="11">
        <v>450</v>
      </c>
      <c r="E37" s="24">
        <f t="shared" si="34"/>
        <v>-2.4389515091584393</v>
      </c>
      <c r="F37" s="24">
        <f t="shared" si="35"/>
        <v>-0.73907301828246308</v>
      </c>
      <c r="G37" s="6" t="s">
        <v>5</v>
      </c>
      <c r="H37" t="s">
        <v>5</v>
      </c>
      <c r="I37">
        <f>AE23</f>
        <v>0</v>
      </c>
      <c r="J37">
        <f>AE24</f>
        <v>3</v>
      </c>
    </row>
    <row r="38" spans="1:12" x14ac:dyDescent="0.35">
      <c r="A38" s="5" t="s">
        <v>37</v>
      </c>
      <c r="B38" s="11">
        <v>27</v>
      </c>
      <c r="C38" s="11">
        <v>14</v>
      </c>
      <c r="D38" s="11">
        <v>400</v>
      </c>
      <c r="E38" s="24">
        <f t="shared" si="34"/>
        <v>-2.4598867152456361</v>
      </c>
      <c r="F38" s="24">
        <f t="shared" si="35"/>
        <v>-0.94437107891648053</v>
      </c>
      <c r="G38" s="6" t="s">
        <v>5</v>
      </c>
      <c r="H38" t="s">
        <v>5</v>
      </c>
      <c r="I38">
        <f>AI23</f>
        <v>2</v>
      </c>
      <c r="J38">
        <f>AE24</f>
        <v>3</v>
      </c>
      <c r="K38" s="31"/>
      <c r="L38" s="10"/>
    </row>
    <row r="39" spans="1:12" x14ac:dyDescent="0.35">
      <c r="A39" s="5" t="s">
        <v>38</v>
      </c>
      <c r="B39" s="11">
        <v>28</v>
      </c>
      <c r="C39" s="11">
        <v>13.6</v>
      </c>
      <c r="D39" s="11">
        <v>350</v>
      </c>
      <c r="E39" s="24">
        <f t="shared" si="34"/>
        <v>-2.5436275395944237</v>
      </c>
      <c r="F39" s="24">
        <f t="shared" si="35"/>
        <v>-1.1496691395504981</v>
      </c>
      <c r="G39" s="6" t="s">
        <v>5</v>
      </c>
      <c r="H39" t="s">
        <v>5</v>
      </c>
      <c r="I39">
        <f>AM23</f>
        <v>2</v>
      </c>
      <c r="J39">
        <f>AE24</f>
        <v>3</v>
      </c>
      <c r="K39" s="31"/>
      <c r="L39" s="10"/>
    </row>
    <row r="40" spans="1:12" x14ac:dyDescent="0.35">
      <c r="A40" s="5" t="s">
        <v>39</v>
      </c>
      <c r="B40" s="11">
        <v>29</v>
      </c>
      <c r="C40" s="11">
        <v>13.4</v>
      </c>
      <c r="D40" s="11">
        <v>300</v>
      </c>
      <c r="E40" s="24">
        <f t="shared" si="34"/>
        <v>-2.5854979517688172</v>
      </c>
      <c r="F40" s="24">
        <f t="shared" si="35"/>
        <v>-1.3549672001845157</v>
      </c>
      <c r="G40" s="6" t="s">
        <v>5</v>
      </c>
      <c r="H40" t="s">
        <v>4</v>
      </c>
      <c r="I40">
        <f>AQ23</f>
        <v>2</v>
      </c>
      <c r="J40">
        <f>AQ24</f>
        <v>1</v>
      </c>
      <c r="K40" s="32"/>
      <c r="L40" s="10"/>
    </row>
    <row r="41" spans="1:12" x14ac:dyDescent="0.35">
      <c r="A41" s="5" t="s">
        <v>40</v>
      </c>
      <c r="B41" s="11">
        <v>30</v>
      </c>
      <c r="C41" s="11">
        <v>40</v>
      </c>
      <c r="D41" s="11">
        <v>900</v>
      </c>
      <c r="E41" s="24">
        <f t="shared" si="34"/>
        <v>2.9832668674255585</v>
      </c>
      <c r="F41" s="24">
        <f t="shared" si="35"/>
        <v>1.1086095274236947</v>
      </c>
      <c r="G41" s="6" t="s">
        <v>4</v>
      </c>
      <c r="H41" t="s">
        <v>4</v>
      </c>
      <c r="I41">
        <f>AU23</f>
        <v>3</v>
      </c>
      <c r="J41">
        <f>AU24</f>
        <v>0</v>
      </c>
      <c r="K41" s="10"/>
      <c r="L41" s="10"/>
    </row>
    <row r="42" spans="1:12" x14ac:dyDescent="0.35">
      <c r="A42" s="8"/>
      <c r="D42" s="26"/>
      <c r="E42" s="26"/>
      <c r="F42" s="26"/>
      <c r="G42" s="8"/>
      <c r="H42" s="9"/>
      <c r="I42" s="26"/>
    </row>
    <row r="43" spans="1:12" x14ac:dyDescent="0.35">
      <c r="A43" s="4"/>
      <c r="D43" s="26"/>
      <c r="E43" s="26"/>
      <c r="F43" s="26"/>
      <c r="H43" s="9"/>
      <c r="I43" s="26"/>
    </row>
    <row r="44" spans="1:12" x14ac:dyDescent="0.35">
      <c r="A44" s="4"/>
      <c r="D44" s="26"/>
      <c r="E44" s="26"/>
      <c r="F44" s="26"/>
      <c r="H44" s="9"/>
      <c r="I44" s="26"/>
    </row>
    <row r="45" spans="1:12" x14ac:dyDescent="0.35">
      <c r="A45" s="4"/>
      <c r="D45" s="26"/>
      <c r="E45" s="26"/>
      <c r="F45" s="26"/>
      <c r="H45" s="9"/>
      <c r="I45" s="26"/>
    </row>
    <row r="46" spans="1:12" x14ac:dyDescent="0.35">
      <c r="A46" s="9"/>
      <c r="D46" s="26"/>
      <c r="E46" s="26"/>
      <c r="F46" s="26"/>
      <c r="H46" s="9"/>
      <c r="I46" s="26"/>
    </row>
    <row r="47" spans="1:12" x14ac:dyDescent="0.35">
      <c r="A47" s="9"/>
      <c r="D47" s="26"/>
      <c r="E47" s="26"/>
      <c r="F47" s="26"/>
      <c r="G47" s="8"/>
      <c r="H47" s="9"/>
      <c r="I47" s="26"/>
    </row>
    <row r="48" spans="1:12" x14ac:dyDescent="0.35">
      <c r="A48" s="9"/>
      <c r="D48" s="26"/>
      <c r="E48" s="27"/>
      <c r="F48" s="26"/>
      <c r="G48" s="33"/>
      <c r="H48" s="9"/>
      <c r="I48" s="26"/>
    </row>
    <row r="49" spans="1:9" x14ac:dyDescent="0.35">
      <c r="A49" s="9"/>
      <c r="D49" s="26"/>
      <c r="E49" s="26"/>
      <c r="F49" s="26"/>
      <c r="G49" s="33"/>
      <c r="H49" s="9"/>
      <c r="I49" s="26"/>
    </row>
    <row r="50" spans="1:9" x14ac:dyDescent="0.35">
      <c r="D50" s="26"/>
      <c r="E50" s="26"/>
      <c r="F50" s="26"/>
      <c r="G50" s="33"/>
      <c r="H50" s="9"/>
      <c r="I50" s="26"/>
    </row>
    <row r="51" spans="1:9" x14ac:dyDescent="0.35">
      <c r="D51" s="26"/>
      <c r="E51" s="26"/>
      <c r="F51" s="26"/>
      <c r="G51" s="33"/>
      <c r="H51" s="9"/>
      <c r="I51" s="26"/>
    </row>
    <row r="52" spans="1:9" x14ac:dyDescent="0.35">
      <c r="D52" s="26"/>
      <c r="E52" s="26"/>
      <c r="F52" s="26"/>
      <c r="G52" s="33"/>
      <c r="H52" s="9"/>
      <c r="I52" s="26"/>
    </row>
    <row r="53" spans="1:9" x14ac:dyDescent="0.35">
      <c r="D53" s="26"/>
      <c r="E53" s="26"/>
      <c r="F53" s="26"/>
      <c r="H53" s="9"/>
      <c r="I53" s="26"/>
    </row>
    <row r="54" spans="1:9" x14ac:dyDescent="0.35">
      <c r="D54" s="26"/>
      <c r="E54" s="26"/>
      <c r="F54" s="26"/>
      <c r="H54" s="9"/>
      <c r="I54" s="26"/>
    </row>
    <row r="55" spans="1:9" x14ac:dyDescent="0.35">
      <c r="D55" s="26"/>
      <c r="E55" s="26"/>
      <c r="F55" s="26"/>
      <c r="H55" s="9"/>
      <c r="I55" s="26"/>
    </row>
    <row r="56" spans="1:9" x14ac:dyDescent="0.35">
      <c r="D56" s="26"/>
      <c r="E56" s="26"/>
      <c r="F56" s="26"/>
      <c r="H56" s="9"/>
      <c r="I56" s="26"/>
    </row>
    <row r="57" spans="1:9" x14ac:dyDescent="0.35">
      <c r="D57" s="26"/>
      <c r="E57" s="26"/>
      <c r="F57" s="26"/>
      <c r="H57" s="9"/>
      <c r="I57" s="26"/>
    </row>
    <row r="58" spans="1:9" x14ac:dyDescent="0.35">
      <c r="D58" s="26"/>
      <c r="E58" s="26"/>
      <c r="F58" s="26"/>
      <c r="H58" s="9"/>
      <c r="I58" s="26"/>
    </row>
    <row r="59" spans="1:9" x14ac:dyDescent="0.35">
      <c r="D59" s="26"/>
      <c r="E59" s="26"/>
      <c r="F59" s="26"/>
      <c r="H59" s="9"/>
      <c r="I59" s="26"/>
    </row>
    <row r="60" spans="1:9" x14ac:dyDescent="0.35">
      <c r="D60" s="26"/>
      <c r="E60" s="26"/>
      <c r="F60" s="26"/>
      <c r="H60" s="9"/>
      <c r="I60" s="26"/>
    </row>
    <row r="61" spans="1:9" x14ac:dyDescent="0.35">
      <c r="A61" s="10"/>
      <c r="B61" s="10"/>
      <c r="C61" s="10"/>
      <c r="D61" s="10"/>
      <c r="E61" s="10"/>
      <c r="F61" s="10"/>
      <c r="G61" s="10"/>
      <c r="I61" s="26"/>
    </row>
    <row r="62" spans="1:9" x14ac:dyDescent="0.35">
      <c r="A62" s="10"/>
      <c r="B62" s="10"/>
      <c r="C62" s="10"/>
      <c r="D62" s="10"/>
      <c r="E62" s="10"/>
      <c r="F62" s="10"/>
      <c r="G62" s="10"/>
      <c r="I62" s="26"/>
    </row>
    <row r="63" spans="1:9" x14ac:dyDescent="0.35">
      <c r="A63" s="10"/>
      <c r="B63" s="10"/>
      <c r="C63" s="10"/>
      <c r="D63" s="10"/>
      <c r="E63" s="10"/>
      <c r="F63" s="10"/>
      <c r="G63" s="10"/>
      <c r="I63" s="26"/>
    </row>
    <row r="64" spans="1:9" x14ac:dyDescent="0.35">
      <c r="A64" s="10"/>
      <c r="B64" s="10"/>
      <c r="C64" s="10"/>
      <c r="D64" s="10"/>
      <c r="E64" s="10"/>
      <c r="F64" s="10"/>
      <c r="G64" s="10"/>
      <c r="I64" s="26"/>
    </row>
    <row r="65" spans="1:13" x14ac:dyDescent="0.35">
      <c r="A65" s="10"/>
      <c r="B65" s="10"/>
      <c r="C65" s="18"/>
      <c r="D65" s="18"/>
      <c r="E65" s="18"/>
      <c r="F65" s="18"/>
      <c r="G65" s="18"/>
      <c r="I65" s="26"/>
    </row>
    <row r="66" spans="1:13" x14ac:dyDescent="0.35">
      <c r="A66" s="10"/>
      <c r="B66" s="10"/>
      <c r="C66" s="18"/>
      <c r="D66" s="18"/>
      <c r="E66" s="18"/>
      <c r="F66" s="18"/>
      <c r="G66" s="18"/>
      <c r="I66" s="26"/>
    </row>
    <row r="67" spans="1:13" x14ac:dyDescent="0.35">
      <c r="A67" s="10"/>
      <c r="B67" s="10"/>
      <c r="C67" s="18"/>
      <c r="D67" s="18"/>
      <c r="E67" s="18"/>
      <c r="F67" s="18"/>
      <c r="G67" s="18"/>
      <c r="I67" s="26"/>
    </row>
    <row r="68" spans="1:13" x14ac:dyDescent="0.35">
      <c r="A68" s="10"/>
      <c r="B68" s="10"/>
      <c r="C68" s="18"/>
      <c r="D68" s="18"/>
      <c r="E68" s="18"/>
      <c r="F68" s="18"/>
      <c r="G68" s="18"/>
      <c r="I68" s="26"/>
    </row>
    <row r="69" spans="1:13" x14ac:dyDescent="0.35">
      <c r="A69" s="10"/>
      <c r="B69" s="10"/>
      <c r="C69" s="18"/>
      <c r="D69" s="18"/>
      <c r="E69" s="18"/>
      <c r="F69" s="18"/>
      <c r="G69" s="18"/>
      <c r="H69" s="10"/>
      <c r="I69" s="26"/>
      <c r="J69" s="10"/>
      <c r="K69" s="10"/>
      <c r="L69" s="10"/>
      <c r="M69" s="10"/>
    </row>
    <row r="70" spans="1:13" x14ac:dyDescent="0.35">
      <c r="A70" s="10"/>
      <c r="B70" s="10"/>
      <c r="C70" s="18"/>
      <c r="D70" s="18"/>
      <c r="E70" s="18"/>
      <c r="F70" s="18"/>
      <c r="G70" s="18"/>
      <c r="H70" s="10"/>
      <c r="I70" s="9"/>
      <c r="J70" s="10"/>
      <c r="K70" s="10"/>
      <c r="L70" s="10"/>
      <c r="M70" s="10"/>
    </row>
    <row r="71" spans="1:13" x14ac:dyDescent="0.35">
      <c r="A71" s="10"/>
      <c r="B71" s="10"/>
      <c r="C71" s="18"/>
      <c r="D71" s="18"/>
      <c r="E71" s="18"/>
      <c r="F71" s="18"/>
      <c r="G71" s="18"/>
      <c r="H71" s="10"/>
      <c r="I71" s="9"/>
      <c r="J71" s="10"/>
      <c r="K71" s="10"/>
      <c r="L71" s="10"/>
      <c r="M71" s="10"/>
    </row>
    <row r="72" spans="1:13" x14ac:dyDescent="0.35">
      <c r="A72" s="10"/>
      <c r="B72" s="10"/>
      <c r="C72" s="18"/>
      <c r="D72" s="18"/>
      <c r="E72" s="18"/>
      <c r="F72" s="18"/>
      <c r="G72" s="18"/>
      <c r="H72" s="10"/>
      <c r="I72" s="10"/>
      <c r="J72" s="10"/>
      <c r="K72" s="10"/>
      <c r="L72" s="10"/>
      <c r="M72" s="10"/>
    </row>
    <row r="73" spans="1:13" x14ac:dyDescent="0.35">
      <c r="A73" s="10"/>
      <c r="B73" s="10"/>
      <c r="C73" s="18"/>
      <c r="D73" s="18"/>
      <c r="E73" s="18"/>
      <c r="F73" s="18"/>
      <c r="G73" s="18"/>
      <c r="H73" s="10"/>
      <c r="I73" s="10"/>
      <c r="J73" s="10"/>
      <c r="K73" s="10"/>
      <c r="L73" s="10"/>
      <c r="M73" s="10"/>
    </row>
    <row r="74" spans="1:13" x14ac:dyDescent="0.35">
      <c r="A74" s="10"/>
      <c r="B74" s="10"/>
      <c r="C74" s="18"/>
      <c r="D74" s="18"/>
      <c r="E74" s="18"/>
      <c r="F74" s="18"/>
      <c r="G74" s="18"/>
      <c r="H74" s="10"/>
      <c r="I74" s="10"/>
      <c r="J74" s="10"/>
      <c r="K74" s="10"/>
      <c r="L74" s="10"/>
      <c r="M74" s="10"/>
    </row>
    <row r="75" spans="1:13" x14ac:dyDescent="0.35">
      <c r="A75" s="10"/>
      <c r="B75" s="10"/>
      <c r="C75" s="18"/>
      <c r="D75" s="18"/>
      <c r="E75" s="18"/>
      <c r="F75" s="18"/>
      <c r="G75" s="18"/>
      <c r="H75" s="10"/>
      <c r="I75" s="10"/>
      <c r="J75" s="10"/>
      <c r="K75" s="10"/>
      <c r="L75" s="10"/>
      <c r="M75" s="10"/>
    </row>
    <row r="76" spans="1:13" x14ac:dyDescent="0.35">
      <c r="A76" s="10"/>
      <c r="B76" s="10"/>
      <c r="C76" s="18"/>
      <c r="D76" s="18"/>
      <c r="E76" s="18"/>
      <c r="F76" s="18"/>
      <c r="G76" s="18"/>
      <c r="H76" s="10"/>
      <c r="I76" s="10"/>
      <c r="J76" s="18"/>
      <c r="K76" s="10"/>
      <c r="L76" s="10"/>
      <c r="M76" s="10"/>
    </row>
    <row r="77" spans="1:13" x14ac:dyDescent="0.35">
      <c r="A77" s="10"/>
      <c r="B77" s="10"/>
      <c r="C77" s="18"/>
      <c r="D77" s="18"/>
      <c r="E77" s="18"/>
      <c r="F77" s="18"/>
      <c r="G77" s="18"/>
      <c r="H77" s="10"/>
      <c r="I77" s="10"/>
      <c r="J77" s="18"/>
      <c r="K77" s="10"/>
      <c r="L77" s="10"/>
      <c r="M77" s="10"/>
    </row>
    <row r="78" spans="1:13" x14ac:dyDescent="0.35">
      <c r="A78" s="10"/>
      <c r="B78" s="10"/>
      <c r="C78" s="18"/>
      <c r="D78" s="18"/>
      <c r="E78" s="18"/>
      <c r="F78" s="18"/>
      <c r="G78" s="18"/>
      <c r="H78" s="10"/>
      <c r="I78" s="10"/>
      <c r="J78" s="18"/>
      <c r="K78" s="10"/>
      <c r="L78" s="10"/>
      <c r="M78" s="10"/>
    </row>
    <row r="79" spans="1:13" x14ac:dyDescent="0.35">
      <c r="A79" s="10"/>
      <c r="B79" s="10"/>
      <c r="C79" s="18"/>
      <c r="D79" s="18"/>
      <c r="E79" s="18"/>
      <c r="F79" s="18"/>
      <c r="G79" s="18"/>
      <c r="H79" s="10"/>
      <c r="I79" s="10"/>
      <c r="J79" s="18"/>
      <c r="K79" s="10"/>
      <c r="L79" s="10"/>
      <c r="M79" s="10"/>
    </row>
    <row r="80" spans="1:13" x14ac:dyDescent="0.35">
      <c r="A80" s="10"/>
      <c r="B80" s="10"/>
      <c r="C80" s="18"/>
      <c r="D80" s="18"/>
      <c r="E80" s="18"/>
      <c r="F80" s="18"/>
      <c r="G80" s="18"/>
      <c r="H80" s="10"/>
      <c r="I80" s="10"/>
      <c r="J80" s="18"/>
      <c r="K80" s="10"/>
      <c r="L80" s="10"/>
      <c r="M80" s="10"/>
    </row>
    <row r="81" spans="1:13" x14ac:dyDescent="0.35">
      <c r="A81" s="10"/>
      <c r="B81" s="10"/>
      <c r="C81" s="18"/>
      <c r="D81" s="18"/>
      <c r="E81" s="18"/>
      <c r="F81" s="18"/>
      <c r="G81" s="18"/>
      <c r="H81" s="10"/>
      <c r="I81" s="10"/>
      <c r="J81" s="18"/>
      <c r="K81" s="10"/>
      <c r="L81" s="10"/>
      <c r="M81" s="10"/>
    </row>
    <row r="82" spans="1:13" x14ac:dyDescent="0.35">
      <c r="A82" s="10"/>
      <c r="B82" s="10"/>
      <c r="C82" s="18"/>
      <c r="D82" s="18"/>
      <c r="E82" s="18"/>
      <c r="F82" s="18"/>
      <c r="G82" s="18"/>
      <c r="H82" s="10"/>
      <c r="I82" s="10"/>
      <c r="J82" s="18"/>
      <c r="K82" s="10"/>
      <c r="L82" s="10"/>
      <c r="M82" s="10"/>
    </row>
    <row r="83" spans="1:13" x14ac:dyDescent="0.35">
      <c r="A83" s="10"/>
      <c r="B83" s="10"/>
      <c r="C83" s="18"/>
      <c r="D83" s="18"/>
      <c r="E83" s="18"/>
      <c r="F83" s="18"/>
      <c r="G83" s="18"/>
      <c r="H83" s="10"/>
      <c r="I83" s="10"/>
      <c r="J83" s="18"/>
      <c r="K83" s="10"/>
      <c r="L83" s="10"/>
      <c r="M83" s="10"/>
    </row>
    <row r="84" spans="1:13" x14ac:dyDescent="0.35">
      <c r="A84" s="10"/>
      <c r="B84" s="10"/>
      <c r="C84" s="18"/>
      <c r="D84" s="18"/>
      <c r="E84" s="18"/>
      <c r="F84" s="18"/>
      <c r="G84" s="18"/>
      <c r="H84" s="10"/>
      <c r="I84" s="10"/>
      <c r="J84" s="18"/>
      <c r="K84" s="10"/>
      <c r="L84" s="10"/>
      <c r="M84" s="10"/>
    </row>
    <row r="85" spans="1:13" x14ac:dyDescent="0.35">
      <c r="A85" s="10"/>
      <c r="B85" s="10"/>
      <c r="C85" s="18"/>
      <c r="D85" s="18"/>
      <c r="E85" s="18"/>
      <c r="F85" s="18"/>
      <c r="G85" s="18"/>
      <c r="H85" s="10"/>
      <c r="I85" s="10"/>
      <c r="J85" s="18"/>
      <c r="K85" s="10"/>
      <c r="L85" s="10"/>
      <c r="M85" s="10"/>
    </row>
    <row r="86" spans="1:13" x14ac:dyDescent="0.35">
      <c r="A86" s="10"/>
      <c r="B86" s="10"/>
      <c r="C86" s="18"/>
      <c r="D86" s="18"/>
      <c r="E86" s="18"/>
      <c r="F86" s="18"/>
      <c r="G86" s="18"/>
      <c r="H86" s="10"/>
      <c r="I86" s="10"/>
      <c r="J86" s="18"/>
      <c r="K86" s="10"/>
      <c r="L86" s="10"/>
      <c r="M86" s="10"/>
    </row>
    <row r="87" spans="1:13" x14ac:dyDescent="0.35">
      <c r="A87" s="10"/>
      <c r="B87" s="10"/>
      <c r="C87" s="18"/>
      <c r="D87" s="18"/>
      <c r="E87" s="18"/>
      <c r="F87" s="18"/>
      <c r="G87" s="18"/>
      <c r="H87" s="10"/>
      <c r="I87" s="10"/>
      <c r="J87" s="18"/>
      <c r="K87" s="10"/>
      <c r="L87" s="10"/>
      <c r="M87" s="10"/>
    </row>
    <row r="88" spans="1:13" x14ac:dyDescent="0.35">
      <c r="A88" s="10"/>
      <c r="B88" s="10"/>
      <c r="C88" s="18"/>
      <c r="D88" s="18"/>
      <c r="E88" s="18"/>
      <c r="F88" s="18"/>
      <c r="G88" s="18"/>
      <c r="H88" s="10"/>
      <c r="I88" s="10"/>
      <c r="J88" s="18"/>
      <c r="K88" s="10"/>
      <c r="L88" s="10"/>
      <c r="M88" s="10"/>
    </row>
    <row r="89" spans="1:13" x14ac:dyDescent="0.35">
      <c r="A89" s="10"/>
      <c r="B89" s="10"/>
      <c r="C89" s="18"/>
      <c r="D89" s="18"/>
      <c r="E89" s="18"/>
      <c r="F89" s="18"/>
      <c r="G89" s="18"/>
      <c r="H89" s="10"/>
      <c r="I89" s="10"/>
      <c r="J89" s="18"/>
      <c r="K89" s="10"/>
      <c r="L89" s="10"/>
      <c r="M89" s="10"/>
    </row>
    <row r="90" spans="1:13" x14ac:dyDescent="0.35">
      <c r="A90" s="10"/>
      <c r="B90" s="10"/>
      <c r="C90" s="18"/>
      <c r="D90" s="18"/>
      <c r="E90" s="18"/>
      <c r="F90" s="18"/>
      <c r="G90" s="18"/>
      <c r="H90" s="10"/>
      <c r="I90" s="10"/>
      <c r="J90" s="18"/>
      <c r="K90" s="10"/>
      <c r="L90" s="10"/>
      <c r="M90" s="10"/>
    </row>
    <row r="91" spans="1:13" x14ac:dyDescent="0.35">
      <c r="A91" s="10"/>
      <c r="B91" s="10"/>
      <c r="C91" s="18"/>
      <c r="D91" s="18"/>
      <c r="E91" s="18"/>
      <c r="F91" s="18"/>
      <c r="G91" s="18"/>
      <c r="H91" s="10"/>
      <c r="I91" s="10"/>
      <c r="J91" s="18"/>
      <c r="K91" s="10"/>
      <c r="L91" s="10"/>
      <c r="M91" s="10"/>
    </row>
    <row r="92" spans="1:13" x14ac:dyDescent="0.35">
      <c r="A92" s="10"/>
      <c r="B92" s="10"/>
      <c r="C92" s="18"/>
      <c r="D92" s="18"/>
      <c r="E92" s="18"/>
      <c r="F92" s="18"/>
      <c r="G92" s="18"/>
      <c r="H92" s="10"/>
      <c r="I92" s="10"/>
      <c r="J92" s="18"/>
      <c r="K92" s="10"/>
      <c r="L92" s="10"/>
      <c r="M92" s="10"/>
    </row>
    <row r="93" spans="1:13" x14ac:dyDescent="0.35">
      <c r="A93" s="10"/>
      <c r="B93" s="10"/>
      <c r="C93" s="18"/>
      <c r="D93" s="18"/>
      <c r="E93" s="18"/>
      <c r="F93" s="18"/>
      <c r="G93" s="18"/>
      <c r="H93" s="10"/>
      <c r="I93" s="10"/>
      <c r="J93" s="18"/>
      <c r="K93" s="10"/>
      <c r="L93" s="10"/>
      <c r="M93" s="10"/>
    </row>
    <row r="94" spans="1:13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8"/>
      <c r="K94" s="10"/>
      <c r="L94" s="10"/>
      <c r="M94" s="10"/>
    </row>
    <row r="95" spans="1:13" x14ac:dyDescent="0.35">
      <c r="D95" s="10"/>
      <c r="E95" s="10"/>
      <c r="F95" s="10"/>
      <c r="G95" s="10"/>
      <c r="H95" s="10"/>
      <c r="I95" s="10"/>
      <c r="J95" s="18"/>
      <c r="K95" s="10"/>
      <c r="L95" s="10"/>
      <c r="M95" s="10"/>
    </row>
    <row r="96" spans="1:13" x14ac:dyDescent="0.35">
      <c r="D96" s="10"/>
      <c r="E96" s="10"/>
      <c r="F96" s="10"/>
      <c r="G96" s="10"/>
      <c r="H96" s="10"/>
      <c r="I96" s="10"/>
      <c r="J96" s="18"/>
      <c r="K96" s="10"/>
      <c r="L96" s="10"/>
      <c r="M96" s="10"/>
    </row>
    <row r="97" spans="4:13" x14ac:dyDescent="0.35">
      <c r="D97" s="10"/>
      <c r="E97" s="10"/>
      <c r="F97" s="10"/>
      <c r="G97" s="10"/>
      <c r="H97" s="10"/>
      <c r="I97" s="10"/>
      <c r="J97" s="18"/>
      <c r="K97" s="10"/>
      <c r="L97" s="10"/>
      <c r="M97" s="10"/>
    </row>
    <row r="98" spans="4:13" x14ac:dyDescent="0.35">
      <c r="D98" s="10"/>
      <c r="E98" s="10"/>
      <c r="F98" s="10"/>
      <c r="G98" s="10"/>
      <c r="H98" s="10"/>
      <c r="I98" s="10"/>
      <c r="J98" s="18"/>
      <c r="K98" s="10"/>
      <c r="L98" s="10"/>
      <c r="M98" s="10"/>
    </row>
    <row r="99" spans="4:13" x14ac:dyDescent="0.35">
      <c r="D99" s="10"/>
      <c r="E99" s="10"/>
      <c r="F99" s="10"/>
      <c r="G99" s="10"/>
      <c r="H99" s="10"/>
      <c r="I99" s="10"/>
      <c r="J99" s="18"/>
      <c r="K99" s="10"/>
      <c r="L99" s="10"/>
      <c r="M99" s="10"/>
    </row>
    <row r="100" spans="4:13" x14ac:dyDescent="0.35">
      <c r="D100" s="10"/>
      <c r="E100" s="10"/>
      <c r="F100" s="10"/>
      <c r="G100" s="10"/>
      <c r="H100" s="10"/>
      <c r="I100" s="10"/>
      <c r="J100" s="18"/>
      <c r="K100" s="10"/>
      <c r="L100" s="10"/>
      <c r="M100" s="10"/>
    </row>
    <row r="101" spans="4:13" x14ac:dyDescent="0.35">
      <c r="D101" s="10"/>
      <c r="E101" s="10"/>
      <c r="F101" s="10"/>
      <c r="G101" s="10"/>
      <c r="H101" s="10"/>
      <c r="I101" s="10"/>
      <c r="J101" s="18"/>
      <c r="K101" s="10"/>
      <c r="L101" s="10"/>
      <c r="M101" s="10"/>
    </row>
    <row r="102" spans="4:13" x14ac:dyDescent="0.35">
      <c r="D102" s="10"/>
      <c r="E102" s="10"/>
      <c r="F102" s="10"/>
      <c r="G102" s="10"/>
      <c r="H102" s="10"/>
      <c r="I102" s="10"/>
      <c r="J102" s="18"/>
      <c r="K102" s="10"/>
      <c r="L102" s="10"/>
      <c r="M102" s="10"/>
    </row>
    <row r="103" spans="4:13" x14ac:dyDescent="0.35">
      <c r="D103" s="10"/>
      <c r="E103" s="10"/>
      <c r="F103" s="10"/>
      <c r="G103" s="10"/>
      <c r="H103" s="10"/>
      <c r="I103" s="10"/>
      <c r="J103" s="18"/>
      <c r="K103" s="10"/>
      <c r="L103" s="10"/>
      <c r="M103" s="10"/>
    </row>
    <row r="104" spans="4:13" x14ac:dyDescent="0.35">
      <c r="D104" s="10"/>
      <c r="E104" s="10"/>
      <c r="F104" s="10"/>
      <c r="G104" s="10"/>
      <c r="H104" s="10"/>
      <c r="I104" s="10"/>
      <c r="J104" s="18"/>
      <c r="K104" s="10"/>
      <c r="L104" s="10"/>
      <c r="M104" s="10"/>
    </row>
    <row r="105" spans="4:13" x14ac:dyDescent="0.35"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4:13" x14ac:dyDescent="0.35"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4:13" x14ac:dyDescent="0.35"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4:13" x14ac:dyDescent="0.35"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4:13" x14ac:dyDescent="0.35"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4:13" x14ac:dyDescent="0.35"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4:13" x14ac:dyDescent="0.35"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4:13" x14ac:dyDescent="0.35"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4:13" x14ac:dyDescent="0.35"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4:13" x14ac:dyDescent="0.35"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4:13" x14ac:dyDescent="0.35"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4:13" x14ac:dyDescent="0.35"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4:13" x14ac:dyDescent="0.35"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4:13" x14ac:dyDescent="0.35"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4:13" x14ac:dyDescent="0.35"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4:13" x14ac:dyDescent="0.35"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4:13" x14ac:dyDescent="0.35"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4:13" x14ac:dyDescent="0.35"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4:13" x14ac:dyDescent="0.35"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4:13" x14ac:dyDescent="0.35">
      <c r="H124" s="10"/>
      <c r="I124" s="10"/>
      <c r="J124" s="10"/>
      <c r="K124" s="10"/>
      <c r="L124" s="10"/>
      <c r="M124" s="10"/>
    </row>
    <row r="125" spans="4:13" x14ac:dyDescent="0.35">
      <c r="H125" s="10"/>
      <c r="I125" s="10"/>
      <c r="J125" s="10"/>
      <c r="K125" s="10"/>
      <c r="L125" s="10"/>
      <c r="M125" s="10"/>
    </row>
    <row r="126" spans="4:13" x14ac:dyDescent="0.35">
      <c r="H126" s="10"/>
      <c r="I126" s="10"/>
      <c r="J126" s="10"/>
      <c r="K126" s="10"/>
      <c r="L126" s="10"/>
      <c r="M126" s="10"/>
    </row>
    <row r="127" spans="4:13" x14ac:dyDescent="0.35">
      <c r="H127" s="10"/>
      <c r="I127" s="10"/>
      <c r="J127" s="10"/>
      <c r="K127" s="10"/>
      <c r="L127" s="10"/>
      <c r="M127" s="10"/>
    </row>
    <row r="128" spans="4:13" x14ac:dyDescent="0.35">
      <c r="H128" s="10"/>
      <c r="I128" s="10"/>
      <c r="J128" s="10"/>
      <c r="K128" s="10"/>
      <c r="L128" s="10"/>
      <c r="M128" s="10"/>
    </row>
    <row r="129" spans="8:13" x14ac:dyDescent="0.35">
      <c r="H129" s="10"/>
      <c r="I129" s="10"/>
      <c r="J129" s="10"/>
      <c r="K129" s="10"/>
      <c r="L129" s="10"/>
      <c r="M129" s="10"/>
    </row>
    <row r="130" spans="8:13" x14ac:dyDescent="0.35">
      <c r="H130" s="10"/>
      <c r="I130" s="10"/>
      <c r="J130" s="10"/>
      <c r="K130" s="10"/>
      <c r="L130" s="10"/>
      <c r="M130" s="10"/>
    </row>
    <row r="131" spans="8:13" x14ac:dyDescent="0.35">
      <c r="H131" s="10"/>
      <c r="I131" s="10"/>
      <c r="J131" s="10"/>
      <c r="K131" s="10"/>
      <c r="L131" s="10"/>
      <c r="M131" s="10"/>
    </row>
    <row r="132" spans="8:13" x14ac:dyDescent="0.35">
      <c r="H132" s="10"/>
      <c r="I132" s="10"/>
      <c r="J132" s="10"/>
      <c r="K132" s="10"/>
      <c r="L132" s="10"/>
      <c r="M132" s="10"/>
    </row>
    <row r="133" spans="8:13" x14ac:dyDescent="0.35">
      <c r="H133" s="10"/>
      <c r="I133" s="10"/>
      <c r="J133" s="10"/>
      <c r="K133" s="10"/>
      <c r="L133" s="10"/>
      <c r="M133" s="10"/>
    </row>
    <row r="134" spans="8:13" x14ac:dyDescent="0.35">
      <c r="H134" s="10"/>
      <c r="I134" s="10"/>
      <c r="J134" s="10"/>
      <c r="K134" s="10"/>
      <c r="L134" s="10"/>
      <c r="M134" s="10"/>
    </row>
  </sheetData>
  <mergeCells count="35">
    <mergeCell ref="AU1:AU2"/>
    <mergeCell ref="AG1:AG2"/>
    <mergeCell ref="AH1:AH2"/>
    <mergeCell ref="AI1:AI2"/>
    <mergeCell ref="AK1:AK2"/>
    <mergeCell ref="AL1:AL2"/>
    <mergeCell ref="AM1:AM2"/>
    <mergeCell ref="AO1:AO2"/>
    <mergeCell ref="AP1:AP2"/>
    <mergeCell ref="AQ1:AQ2"/>
    <mergeCell ref="AS1:AS2"/>
    <mergeCell ref="AT1:AT2"/>
    <mergeCell ref="AE1:AE2"/>
    <mergeCell ref="Q1:Q2"/>
    <mergeCell ref="R1:R2"/>
    <mergeCell ref="S1:S2"/>
    <mergeCell ref="U1:U2"/>
    <mergeCell ref="V1:V2"/>
    <mergeCell ref="W1:W2"/>
    <mergeCell ref="Y1:Y2"/>
    <mergeCell ref="Z1:Z2"/>
    <mergeCell ref="AA1:AA2"/>
    <mergeCell ref="AC1:AC2"/>
    <mergeCell ref="AD1:AD2"/>
    <mergeCell ref="N1:N2"/>
    <mergeCell ref="O1:O2"/>
    <mergeCell ref="M1:M2"/>
    <mergeCell ref="B27:B29"/>
    <mergeCell ref="E27:G29"/>
    <mergeCell ref="K1:K2"/>
    <mergeCell ref="A1:A2"/>
    <mergeCell ref="B1:B2"/>
    <mergeCell ref="I1:I2"/>
    <mergeCell ref="J1:J2"/>
    <mergeCell ref="A26:G26"/>
  </mergeCells>
  <conditionalFormatting sqref="K3:K24">
    <cfRule type="cellIs" dxfId="28" priority="47" operator="between">
      <formula>"B"</formula>
      <formula>"B"</formula>
    </cfRule>
    <cfRule type="cellIs" dxfId="27" priority="48" operator="between">
      <formula>"A"</formula>
      <formula>"A"</formula>
    </cfRule>
  </conditionalFormatting>
  <conditionalFormatting sqref="G3:G12">
    <cfRule type="cellIs" dxfId="26" priority="36" operator="between">
      <formula>"B"</formula>
      <formula>"B"</formula>
    </cfRule>
    <cfRule type="cellIs" dxfId="25" priority="37" operator="between">
      <formula>"A"</formula>
      <formula>"A"</formula>
    </cfRule>
    <cfRule type="cellIs" dxfId="24" priority="38" operator="notBetween">
      <formula>"A"</formula>
      <formula>"A"</formula>
    </cfRule>
  </conditionalFormatting>
  <conditionalFormatting sqref="AU3:AU24">
    <cfRule type="cellIs" dxfId="23" priority="13" operator="between">
      <formula>"B"</formula>
      <formula>"B"</formula>
    </cfRule>
    <cfRule type="cellIs" dxfId="22" priority="14" operator="between">
      <formula>"A"</formula>
      <formula>"A"</formula>
    </cfRule>
  </conditionalFormatting>
  <conditionalFormatting sqref="O3:O24">
    <cfRule type="cellIs" dxfId="21" priority="29" operator="between">
      <formula>"B"</formula>
      <formula>"B"</formula>
    </cfRule>
    <cfRule type="cellIs" dxfId="20" priority="30" operator="between">
      <formula>"A"</formula>
      <formula>"A"</formula>
    </cfRule>
  </conditionalFormatting>
  <conditionalFormatting sqref="S3:S24">
    <cfRule type="cellIs" dxfId="19" priority="27" operator="between">
      <formula>"B"</formula>
      <formula>"B"</formula>
    </cfRule>
    <cfRule type="cellIs" dxfId="18" priority="28" operator="between">
      <formula>"A"</formula>
      <formula>"A"</formula>
    </cfRule>
  </conditionalFormatting>
  <conditionalFormatting sqref="W3:W24">
    <cfRule type="cellIs" dxfId="17" priority="25" operator="between">
      <formula>"B"</formula>
      <formula>"B"</formula>
    </cfRule>
    <cfRule type="cellIs" dxfId="16" priority="26" operator="between">
      <formula>"A"</formula>
      <formula>"A"</formula>
    </cfRule>
  </conditionalFormatting>
  <conditionalFormatting sqref="AA3:AA24">
    <cfRule type="cellIs" dxfId="15" priority="23" operator="between">
      <formula>"B"</formula>
      <formula>"B"</formula>
    </cfRule>
    <cfRule type="cellIs" dxfId="14" priority="24" operator="between">
      <formula>"A"</formula>
      <formula>"A"</formula>
    </cfRule>
  </conditionalFormatting>
  <conditionalFormatting sqref="AE3:AE24">
    <cfRule type="cellIs" dxfId="13" priority="21" operator="between">
      <formula>"B"</formula>
      <formula>"B"</formula>
    </cfRule>
    <cfRule type="cellIs" dxfId="12" priority="22" operator="between">
      <formula>"A"</formula>
      <formula>"A"</formula>
    </cfRule>
  </conditionalFormatting>
  <conditionalFormatting sqref="AI3:AI24">
    <cfRule type="cellIs" dxfId="11" priority="19" operator="between">
      <formula>"B"</formula>
      <formula>"B"</formula>
    </cfRule>
    <cfRule type="cellIs" dxfId="10" priority="20" operator="between">
      <formula>"A"</formula>
      <formula>"A"</formula>
    </cfRule>
  </conditionalFormatting>
  <conditionalFormatting sqref="AM3:AM24">
    <cfRule type="cellIs" dxfId="9" priority="17" operator="between">
      <formula>"B"</formula>
      <formula>"B"</formula>
    </cfRule>
    <cfRule type="cellIs" dxfId="8" priority="18" operator="between">
      <formula>"A"</formula>
      <formula>"A"</formula>
    </cfRule>
  </conditionalFormatting>
  <conditionalFormatting sqref="AQ3:AQ24">
    <cfRule type="cellIs" dxfId="7" priority="15" operator="between">
      <formula>"B"</formula>
      <formula>"B"</formula>
    </cfRule>
    <cfRule type="cellIs" dxfId="6" priority="16" operator="between">
      <formula>"A"</formula>
      <formula>"A"</formula>
    </cfRule>
  </conditionalFormatting>
  <conditionalFormatting sqref="G32:G41">
    <cfRule type="cellIs" dxfId="5" priority="10" operator="between">
      <formula>"B"</formula>
      <formula>"B"</formula>
    </cfRule>
    <cfRule type="cellIs" dxfId="4" priority="11" operator="between">
      <formula>"A"</formula>
      <formula>"A"</formula>
    </cfRule>
    <cfRule type="cellIs" dxfId="3" priority="12" operator="notBetween">
      <formula>"A"</formula>
      <formula>"A"</formula>
    </cfRule>
  </conditionalFormatting>
  <conditionalFormatting sqref="G13:G22">
    <cfRule type="cellIs" dxfId="2" priority="1" operator="between">
      <formula>"B"</formula>
      <formula>"B"</formula>
    </cfRule>
    <cfRule type="cellIs" dxfId="1" priority="2" operator="between">
      <formula>"A"</formula>
      <formula>"A"</formula>
    </cfRule>
    <cfRule type="cellIs" dxfId="0" priority="3" operator="notBetween">
      <formula>"A"</formula>
      <formula>"A"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1D1-E286-4288-9747-A4B42617211C}">
  <dimension ref="A1:AD21"/>
  <sheetViews>
    <sheetView topLeftCell="K16" zoomScale="85" zoomScaleNormal="85" workbookViewId="0">
      <selection activeCell="X7" sqref="X7"/>
    </sheetView>
  </sheetViews>
  <sheetFormatPr defaultRowHeight="14.5" x14ac:dyDescent="0.35"/>
  <cols>
    <col min="1" max="1" width="11.90625" bestFit="1" customWidth="1"/>
    <col min="2" max="2" width="3.36328125" bestFit="1" customWidth="1"/>
    <col min="3" max="4" width="8.54296875" bestFit="1" customWidth="1"/>
    <col min="5" max="5" width="18.26953125" customWidth="1"/>
    <col min="6" max="6" width="17.1796875" customWidth="1"/>
    <col min="9" max="9" width="14" bestFit="1" customWidth="1"/>
    <col min="10" max="10" width="3.36328125" bestFit="1" customWidth="1"/>
    <col min="11" max="12" width="8.54296875" bestFit="1" customWidth="1"/>
    <col min="13" max="13" width="13.36328125" bestFit="1" customWidth="1"/>
    <col min="14" max="14" width="12.08984375" bestFit="1" customWidth="1"/>
    <col min="16" max="16" width="14" bestFit="1" customWidth="1"/>
    <col min="17" max="17" width="3.36328125" bestFit="1" customWidth="1"/>
    <col min="20" max="20" width="13.36328125" bestFit="1" customWidth="1"/>
    <col min="21" max="21" width="12.08984375" bestFit="1" customWidth="1"/>
  </cols>
  <sheetData>
    <row r="1" spans="1:21" x14ac:dyDescent="0.35">
      <c r="A1" s="72" t="s">
        <v>3</v>
      </c>
      <c r="B1" s="72" t="s">
        <v>0</v>
      </c>
      <c r="C1" s="42" t="s">
        <v>41</v>
      </c>
      <c r="D1" s="42" t="s">
        <v>43</v>
      </c>
      <c r="E1" s="73" t="s">
        <v>1</v>
      </c>
      <c r="F1" s="73"/>
      <c r="I1" s="72" t="s">
        <v>3</v>
      </c>
      <c r="J1" s="72" t="s">
        <v>0</v>
      </c>
      <c r="K1" s="42" t="s">
        <v>41</v>
      </c>
      <c r="L1" s="42" t="s">
        <v>43</v>
      </c>
      <c r="M1" s="73" t="s">
        <v>1</v>
      </c>
      <c r="N1" s="73"/>
      <c r="P1" s="72" t="s">
        <v>3</v>
      </c>
      <c r="Q1" s="72" t="s">
        <v>0</v>
      </c>
      <c r="R1" s="42" t="s">
        <v>41</v>
      </c>
      <c r="S1" s="42" t="s">
        <v>43</v>
      </c>
      <c r="T1" s="73" t="s">
        <v>1</v>
      </c>
      <c r="U1" s="73"/>
    </row>
    <row r="2" spans="1:21" x14ac:dyDescent="0.35">
      <c r="A2" s="72"/>
      <c r="B2" s="72"/>
      <c r="C2" s="42" t="s">
        <v>7</v>
      </c>
      <c r="D2" s="42" t="s">
        <v>8</v>
      </c>
      <c r="E2" s="13" t="s">
        <v>51</v>
      </c>
      <c r="F2" s="13" t="s">
        <v>52</v>
      </c>
      <c r="I2" s="72"/>
      <c r="J2" s="72"/>
      <c r="K2" s="42" t="s">
        <v>7</v>
      </c>
      <c r="L2" s="42" t="s">
        <v>8</v>
      </c>
      <c r="M2" s="11" t="s">
        <v>51</v>
      </c>
      <c r="N2" s="11" t="s">
        <v>52</v>
      </c>
      <c r="P2" s="72"/>
      <c r="Q2" s="72"/>
      <c r="R2" s="42" t="s">
        <v>7</v>
      </c>
      <c r="S2" s="42" t="s">
        <v>8</v>
      </c>
      <c r="T2" s="11" t="s">
        <v>51</v>
      </c>
      <c r="U2" s="11" t="s">
        <v>52</v>
      </c>
    </row>
    <row r="3" spans="1:21" x14ac:dyDescent="0.35">
      <c r="A3" s="5" t="s">
        <v>11</v>
      </c>
      <c r="B3" s="11">
        <v>1</v>
      </c>
      <c r="C3" s="11">
        <v>35</v>
      </c>
      <c r="D3" s="11">
        <v>1000</v>
      </c>
      <c r="E3" s="6" t="s">
        <v>4</v>
      </c>
      <c r="F3" s="43" t="s">
        <v>4</v>
      </c>
      <c r="I3" s="5" t="s">
        <v>21</v>
      </c>
      <c r="J3" s="11">
        <v>11</v>
      </c>
      <c r="K3" s="6">
        <v>25.7</v>
      </c>
      <c r="L3" s="6">
        <v>500</v>
      </c>
      <c r="M3" s="6" t="s">
        <v>4</v>
      </c>
      <c r="N3" s="43" t="s">
        <v>4</v>
      </c>
      <c r="P3" s="5" t="s">
        <v>31</v>
      </c>
      <c r="Q3" s="11">
        <v>21</v>
      </c>
      <c r="R3" s="6">
        <v>16.3</v>
      </c>
      <c r="S3" s="6">
        <v>700</v>
      </c>
      <c r="T3" s="6" t="s">
        <v>5</v>
      </c>
      <c r="U3" s="43" t="s">
        <v>5</v>
      </c>
    </row>
    <row r="4" spans="1:21" x14ac:dyDescent="0.35">
      <c r="A4" s="5" t="s">
        <v>12</v>
      </c>
      <c r="B4" s="11">
        <v>2</v>
      </c>
      <c r="C4" s="11">
        <v>32.1</v>
      </c>
      <c r="D4" s="11">
        <v>950</v>
      </c>
      <c r="E4" s="6" t="s">
        <v>4</v>
      </c>
      <c r="F4" s="43" t="s">
        <v>5</v>
      </c>
      <c r="I4" s="5" t="s">
        <v>22</v>
      </c>
      <c r="J4" s="11">
        <v>12</v>
      </c>
      <c r="K4" s="6">
        <v>25.1</v>
      </c>
      <c r="L4" s="6">
        <v>450</v>
      </c>
      <c r="M4" s="6" t="s">
        <v>4</v>
      </c>
      <c r="N4" s="43" t="s">
        <v>4</v>
      </c>
      <c r="P4" s="5" t="s">
        <v>32</v>
      </c>
      <c r="Q4" s="11">
        <v>22</v>
      </c>
      <c r="R4" s="6">
        <v>15.4</v>
      </c>
      <c r="S4" s="6">
        <v>650</v>
      </c>
      <c r="T4" s="6" t="s">
        <v>5</v>
      </c>
      <c r="U4" s="43" t="s">
        <v>5</v>
      </c>
    </row>
    <row r="5" spans="1:21" x14ac:dyDescent="0.35">
      <c r="A5" s="5" t="s">
        <v>13</v>
      </c>
      <c r="B5" s="11">
        <v>3</v>
      </c>
      <c r="C5" s="11">
        <v>31</v>
      </c>
      <c r="D5" s="11">
        <v>900</v>
      </c>
      <c r="E5" s="6" t="s">
        <v>4</v>
      </c>
      <c r="F5" s="43" t="s">
        <v>4</v>
      </c>
      <c r="I5" s="5" t="s">
        <v>23</v>
      </c>
      <c r="J5" s="11">
        <v>13</v>
      </c>
      <c r="K5" s="6">
        <v>24.3</v>
      </c>
      <c r="L5" s="6">
        <v>400</v>
      </c>
      <c r="M5" s="6" t="s">
        <v>4</v>
      </c>
      <c r="N5" s="43" t="s">
        <v>4</v>
      </c>
      <c r="P5" s="5" t="s">
        <v>33</v>
      </c>
      <c r="Q5" s="11">
        <v>23</v>
      </c>
      <c r="R5" s="6">
        <v>15</v>
      </c>
      <c r="S5" s="6">
        <v>600</v>
      </c>
      <c r="T5" s="6" t="s">
        <v>5</v>
      </c>
      <c r="U5" s="43" t="s">
        <v>5</v>
      </c>
    </row>
    <row r="6" spans="1:21" x14ac:dyDescent="0.35">
      <c r="A6" s="5" t="s">
        <v>14</v>
      </c>
      <c r="B6" s="11">
        <v>4</v>
      </c>
      <c r="C6" s="11">
        <v>29.7</v>
      </c>
      <c r="D6" s="11">
        <v>850</v>
      </c>
      <c r="E6" s="6" t="s">
        <v>4</v>
      </c>
      <c r="F6" s="43" t="s">
        <v>4</v>
      </c>
      <c r="I6" s="5" t="s">
        <v>24</v>
      </c>
      <c r="J6" s="11">
        <v>14</v>
      </c>
      <c r="K6" s="6">
        <v>24</v>
      </c>
      <c r="L6" s="6">
        <v>350</v>
      </c>
      <c r="M6" s="6" t="s">
        <v>4</v>
      </c>
      <c r="N6" s="43" t="s">
        <v>5</v>
      </c>
      <c r="P6" s="5" t="s">
        <v>34</v>
      </c>
      <c r="Q6" s="11">
        <v>24</v>
      </c>
      <c r="R6" s="6">
        <v>14.9</v>
      </c>
      <c r="S6" s="6">
        <v>550</v>
      </c>
      <c r="T6" s="6" t="s">
        <v>5</v>
      </c>
      <c r="U6" s="43" t="s">
        <v>5</v>
      </c>
    </row>
    <row r="7" spans="1:21" x14ac:dyDescent="0.35">
      <c r="A7" s="5" t="s">
        <v>15</v>
      </c>
      <c r="B7" s="11">
        <v>5</v>
      </c>
      <c r="C7" s="11">
        <v>29</v>
      </c>
      <c r="D7" s="11">
        <v>800</v>
      </c>
      <c r="E7" s="6" t="s">
        <v>4</v>
      </c>
      <c r="F7" s="43" t="s">
        <v>5</v>
      </c>
      <c r="I7" s="5" t="s">
        <v>25</v>
      </c>
      <c r="J7" s="11">
        <v>15</v>
      </c>
      <c r="K7" s="6">
        <v>23.7</v>
      </c>
      <c r="L7" s="6">
        <v>300</v>
      </c>
      <c r="M7" s="6" t="s">
        <v>4</v>
      </c>
      <c r="N7" s="43" t="s">
        <v>5</v>
      </c>
      <c r="P7" s="5" t="s">
        <v>35</v>
      </c>
      <c r="Q7" s="11">
        <v>25</v>
      </c>
      <c r="R7" s="6">
        <v>14.6</v>
      </c>
      <c r="S7" s="6">
        <v>500</v>
      </c>
      <c r="T7" s="6" t="s">
        <v>5</v>
      </c>
      <c r="U7" s="43" t="s">
        <v>5</v>
      </c>
    </row>
    <row r="8" spans="1:21" x14ac:dyDescent="0.35">
      <c r="A8" s="5" t="s">
        <v>16</v>
      </c>
      <c r="B8" s="11">
        <v>6</v>
      </c>
      <c r="C8" s="11">
        <v>28.5</v>
      </c>
      <c r="D8" s="11">
        <v>750</v>
      </c>
      <c r="E8" s="6" t="s">
        <v>4</v>
      </c>
      <c r="F8" s="43" t="s">
        <v>4</v>
      </c>
      <c r="I8" s="5" t="s">
        <v>26</v>
      </c>
      <c r="J8" s="11">
        <v>16</v>
      </c>
      <c r="K8" s="6">
        <v>22</v>
      </c>
      <c r="L8" s="6">
        <v>250</v>
      </c>
      <c r="M8" s="6" t="s">
        <v>4</v>
      </c>
      <c r="N8" s="43" t="s">
        <v>5</v>
      </c>
      <c r="P8" s="5" t="s">
        <v>36</v>
      </c>
      <c r="Q8" s="11">
        <v>26</v>
      </c>
      <c r="R8" s="6">
        <v>14.1</v>
      </c>
      <c r="S8" s="6">
        <v>450</v>
      </c>
      <c r="T8" s="6" t="s">
        <v>5</v>
      </c>
      <c r="U8" s="43" t="s">
        <v>5</v>
      </c>
    </row>
    <row r="9" spans="1:21" x14ac:dyDescent="0.35">
      <c r="A9" s="5" t="s">
        <v>17</v>
      </c>
      <c r="B9" s="11">
        <v>7</v>
      </c>
      <c r="C9" s="11">
        <v>28.2</v>
      </c>
      <c r="D9" s="11">
        <v>700</v>
      </c>
      <c r="E9" s="6" t="s">
        <v>4</v>
      </c>
      <c r="F9" s="44" t="s">
        <v>4</v>
      </c>
      <c r="I9" s="5" t="s">
        <v>27</v>
      </c>
      <c r="J9" s="11">
        <v>17</v>
      </c>
      <c r="K9" s="6">
        <v>21.7</v>
      </c>
      <c r="L9" s="6">
        <v>200</v>
      </c>
      <c r="M9" s="6" t="s">
        <v>4</v>
      </c>
      <c r="N9" s="44" t="s">
        <v>5</v>
      </c>
      <c r="P9" s="5" t="s">
        <v>37</v>
      </c>
      <c r="Q9" s="11">
        <v>27</v>
      </c>
      <c r="R9" s="6">
        <v>14</v>
      </c>
      <c r="S9" s="6">
        <v>400</v>
      </c>
      <c r="T9" s="6" t="s">
        <v>5</v>
      </c>
      <c r="U9" s="44" t="s">
        <v>5</v>
      </c>
    </row>
    <row r="10" spans="1:21" x14ac:dyDescent="0.35">
      <c r="A10" s="5" t="s">
        <v>18</v>
      </c>
      <c r="B10" s="11">
        <v>8</v>
      </c>
      <c r="C10" s="11">
        <v>27.6</v>
      </c>
      <c r="D10" s="11">
        <v>650</v>
      </c>
      <c r="E10" s="6" t="s">
        <v>4</v>
      </c>
      <c r="F10" s="44" t="s">
        <v>4</v>
      </c>
      <c r="I10" s="5" t="s">
        <v>28</v>
      </c>
      <c r="J10" s="11">
        <v>18</v>
      </c>
      <c r="K10" s="6">
        <v>18</v>
      </c>
      <c r="L10" s="6">
        <v>850</v>
      </c>
      <c r="M10" s="6" t="s">
        <v>5</v>
      </c>
      <c r="N10" s="44" t="s">
        <v>5</v>
      </c>
      <c r="P10" s="5" t="s">
        <v>38</v>
      </c>
      <c r="Q10" s="11">
        <v>28</v>
      </c>
      <c r="R10" s="6">
        <v>13.6</v>
      </c>
      <c r="S10" s="6">
        <v>350</v>
      </c>
      <c r="T10" s="6" t="s">
        <v>5</v>
      </c>
      <c r="U10" s="44" t="s">
        <v>5</v>
      </c>
    </row>
    <row r="11" spans="1:21" x14ac:dyDescent="0.35">
      <c r="A11" s="5" t="s">
        <v>19</v>
      </c>
      <c r="B11" s="11">
        <v>9</v>
      </c>
      <c r="C11" s="11">
        <v>27.3</v>
      </c>
      <c r="D11" s="11">
        <v>600</v>
      </c>
      <c r="E11" s="6" t="s">
        <v>4</v>
      </c>
      <c r="F11" s="45" t="s">
        <v>4</v>
      </c>
      <c r="I11" s="5" t="s">
        <v>29</v>
      </c>
      <c r="J11" s="11">
        <v>19</v>
      </c>
      <c r="K11" s="6">
        <v>17.7</v>
      </c>
      <c r="L11" s="6">
        <v>800</v>
      </c>
      <c r="M11" s="6" t="s">
        <v>5</v>
      </c>
      <c r="N11" s="45" t="s">
        <v>5</v>
      </c>
      <c r="P11" s="5" t="s">
        <v>39</v>
      </c>
      <c r="Q11" s="11">
        <v>29</v>
      </c>
      <c r="R11" s="6">
        <v>13.4</v>
      </c>
      <c r="S11" s="6">
        <v>300</v>
      </c>
      <c r="T11" s="6" t="s">
        <v>5</v>
      </c>
      <c r="U11" s="45" t="s">
        <v>4</v>
      </c>
    </row>
    <row r="12" spans="1:21" x14ac:dyDescent="0.35">
      <c r="A12" s="5" t="s">
        <v>20</v>
      </c>
      <c r="B12" s="11">
        <v>10</v>
      </c>
      <c r="C12" s="11">
        <v>26.9</v>
      </c>
      <c r="D12" s="11">
        <v>550</v>
      </c>
      <c r="E12" s="6" t="s">
        <v>4</v>
      </c>
      <c r="F12" s="45" t="s">
        <v>4</v>
      </c>
      <c r="I12" s="5" t="s">
        <v>30</v>
      </c>
      <c r="J12" s="11">
        <v>20</v>
      </c>
      <c r="K12" s="6">
        <v>17.5</v>
      </c>
      <c r="L12" s="6">
        <v>750</v>
      </c>
      <c r="M12" s="6" t="s">
        <v>5</v>
      </c>
      <c r="N12" s="45" t="s">
        <v>5</v>
      </c>
      <c r="P12" s="5" t="s">
        <v>40</v>
      </c>
      <c r="Q12" s="11">
        <v>30</v>
      </c>
      <c r="R12" s="6">
        <v>40</v>
      </c>
      <c r="S12" s="6">
        <v>900</v>
      </c>
      <c r="T12" s="6" t="s">
        <v>4</v>
      </c>
      <c r="U12" s="45" t="s">
        <v>4</v>
      </c>
    </row>
    <row r="19" spans="1:30" x14ac:dyDescent="0.35">
      <c r="A19" s="74" t="s">
        <v>54</v>
      </c>
      <c r="B19" s="74"/>
      <c r="C19" s="74"/>
      <c r="D19" s="74"/>
      <c r="E19" s="74"/>
      <c r="F19" s="74"/>
      <c r="G19" s="74"/>
      <c r="H19" s="74"/>
      <c r="J19" s="74" t="s">
        <v>55</v>
      </c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</row>
    <row r="20" spans="1:30" x14ac:dyDescent="0.35">
      <c r="S20" s="46"/>
    </row>
    <row r="21" spans="1:30" x14ac:dyDescent="0.35">
      <c r="W21" s="74" t="s">
        <v>56</v>
      </c>
      <c r="X21" s="74"/>
      <c r="Y21" s="74"/>
      <c r="Z21" s="74"/>
      <c r="AA21" s="74"/>
      <c r="AB21" s="74"/>
      <c r="AC21" s="74"/>
      <c r="AD21" s="74"/>
    </row>
  </sheetData>
  <mergeCells count="12">
    <mergeCell ref="A19:H19"/>
    <mergeCell ref="J19:U19"/>
    <mergeCell ref="W21:AD21"/>
    <mergeCell ref="P1:P2"/>
    <mergeCell ref="Q1:Q2"/>
    <mergeCell ref="T1:U1"/>
    <mergeCell ref="A1:A2"/>
    <mergeCell ref="B1:B2"/>
    <mergeCell ref="E1:F1"/>
    <mergeCell ref="I1:I2"/>
    <mergeCell ref="J1:J2"/>
    <mergeCell ref="M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</vt:lpstr>
      <vt:lpstr>fold (1)</vt:lpstr>
      <vt:lpstr>fold (2)</vt:lpstr>
      <vt:lpstr>fold (3)</vt:lpstr>
      <vt:lpstr>tabel_kfold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Oreocromis</dc:creator>
  <cp:lastModifiedBy>Oreocromis</cp:lastModifiedBy>
  <dcterms:created xsi:type="dcterms:W3CDTF">2020-11-10T01:56:09Z</dcterms:created>
  <dcterms:modified xsi:type="dcterms:W3CDTF">2020-12-10T01:22:32Z</dcterms:modified>
</cp:coreProperties>
</file>