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FD4661B2-5B93-4F51-858B-FBCA02332926}" xr6:coauthVersionLast="47" xr6:coauthVersionMax="47" xr10:uidLastSave="{00000000-0000-0000-0000-000000000000}"/>
  <bookViews>
    <workbookView xWindow="-108" yWindow="-108" windowWidth="19416" windowHeight="10416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Basic_Salary">Vlookup!$B$4</definedName>
    <definedName name="C_Code">'Master Emp sheet'!$C$6:$C$44</definedName>
    <definedName name="DATA">Vlookup!$C$4:$K$42</definedName>
    <definedName name="Headcout_table">'Headcount Table'!$A$3:$D$146</definedName>
    <definedName name="Source">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  <c r="O16" i="1"/>
  <c r="N17" i="1"/>
  <c r="N16" i="1"/>
  <c r="O11" i="1"/>
  <c r="O10" i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D10" i="5"/>
  <c r="D9" i="5"/>
  <c r="D8" i="5"/>
  <c r="N10" i="1"/>
  <c r="N11" i="1"/>
  <c r="K2" i="2"/>
  <c r="O2" i="1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<sst xmlns="http://schemas.openxmlformats.org/spreadsheetml/2006/main" count="924" uniqueCount="270">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</sst>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2:O42"/>
  <sheetViews>
    <sheetView tabSelected="1" topLeftCell="F1" workbookViewId="0">
      <selection activeCell="O17" sqref="O17"/>
    </sheetView>
  </sheetViews>
  <sheetFormatPr defaultRowHeight="14.4" x14ac:dyDescent="0.3"/>
  <cols>
    <col min="2" max="2" width="11.6640625" customWidth="1"/>
    <col min="5" max="5" width="11.21875" customWidth="1"/>
    <col min="6" max="6" width="13.21875" customWidth="1"/>
    <col min="9" max="9" width="12.6640625" customWidth="1"/>
    <col min="10" max="10" width="10.6640625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2" spans="2:15" x14ac:dyDescent="0.3">
      <c r="O2" t="str">
        <f ca="1">_xlfn.FORMULATEXT(O10)</f>
        <v>=VLOOKUP(N10,B4:J42,3,0)</v>
      </c>
    </row>
    <row r="4" spans="2:15" x14ac:dyDescent="0.3">
      <c r="B4" s="20" t="s">
        <v>95</v>
      </c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</row>
    <row r="5" spans="2:15" x14ac:dyDescent="0.3">
      <c r="B5" s="1">
        <v>48000</v>
      </c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</row>
    <row r="6" spans="2:15" x14ac:dyDescent="0.3">
      <c r="B6" s="1">
        <v>35000</v>
      </c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</row>
    <row r="7" spans="2:15" x14ac:dyDescent="0.3">
      <c r="B7" s="1">
        <v>67000</v>
      </c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M7" s="7" t="s">
        <v>89</v>
      </c>
    </row>
    <row r="8" spans="2:15" x14ac:dyDescent="0.3">
      <c r="B8" s="1">
        <v>87000</v>
      </c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</row>
    <row r="9" spans="2:15" x14ac:dyDescent="0.3">
      <c r="B9" s="1">
        <v>22000</v>
      </c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M9" s="21" t="s">
        <v>84</v>
      </c>
      <c r="N9" s="22"/>
      <c r="O9" s="5" t="s">
        <v>83</v>
      </c>
    </row>
    <row r="10" spans="2:15" x14ac:dyDescent="0.3">
      <c r="B10" s="1">
        <v>91000</v>
      </c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M10" s="5" t="s">
        <v>67</v>
      </c>
      <c r="N10" s="5">
        <f>MAX(B5:B42)</f>
        <v>92000</v>
      </c>
      <c r="O10" s="1" t="str">
        <f>VLOOKUP(N10,B4:J42,3,0)</f>
        <v>Dinesh</v>
      </c>
    </row>
    <row r="11" spans="2:15" x14ac:dyDescent="0.3">
      <c r="B11" s="1">
        <v>77000</v>
      </c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M11" s="5" t="s">
        <v>63</v>
      </c>
      <c r="N11" s="1">
        <f>MIN(B5:B42)</f>
        <v>15000</v>
      </c>
      <c r="O11" s="1" t="str">
        <f>VLOOKUP(N11,B5:J43,3,0)</f>
        <v>Satish</v>
      </c>
    </row>
    <row r="12" spans="2:15" x14ac:dyDescent="0.3">
      <c r="B12" s="1">
        <v>45000</v>
      </c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</row>
    <row r="13" spans="2:15" x14ac:dyDescent="0.3">
      <c r="B13" s="1">
        <v>92000</v>
      </c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M13" s="7" t="s">
        <v>75</v>
      </c>
    </row>
    <row r="14" spans="2:15" x14ac:dyDescent="0.3">
      <c r="B14" s="1">
        <v>50000</v>
      </c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</row>
    <row r="15" spans="2:15" x14ac:dyDescent="0.3">
      <c r="B15" s="1">
        <v>37000</v>
      </c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M15" s="6" t="s">
        <v>71</v>
      </c>
      <c r="N15" s="6" t="s">
        <v>21</v>
      </c>
      <c r="O15" s="6" t="s">
        <v>70</v>
      </c>
    </row>
    <row r="16" spans="2:15" x14ac:dyDescent="0.3">
      <c r="B16" s="1">
        <v>43000</v>
      </c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M16" s="5" t="s">
        <v>67</v>
      </c>
      <c r="N16" s="5">
        <f>_xlfn.MAXIFS($B$4:$B$42,$J$4:$J$42,N15)</f>
        <v>92000</v>
      </c>
      <c r="O16" s="1" t="str">
        <f>VLOOKUP(N16,$B$4:$J$42,3,FALSE)</f>
        <v>Dinesh</v>
      </c>
    </row>
    <row r="17" spans="2:15" x14ac:dyDescent="0.3">
      <c r="B17" s="1">
        <v>90000</v>
      </c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M17" s="5" t="s">
        <v>63</v>
      </c>
      <c r="N17" s="5">
        <f>_xlfn.MINIFS($B$4:$B$42,$J$4:$J$42,N15)</f>
        <v>20000</v>
      </c>
      <c r="O17" s="1" t="str">
        <f>VLOOKUP(N17,$B$4:$J$42,3,FALSE)</f>
        <v>Piyush</v>
      </c>
    </row>
    <row r="18" spans="2:15" x14ac:dyDescent="0.3">
      <c r="B18" s="1">
        <v>34000</v>
      </c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</row>
    <row r="19" spans="2:15" x14ac:dyDescent="0.3">
      <c r="B19" s="1">
        <v>82000</v>
      </c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</row>
    <row r="20" spans="2:15" x14ac:dyDescent="0.3">
      <c r="B20" s="1">
        <v>67000</v>
      </c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</row>
    <row r="21" spans="2:15" x14ac:dyDescent="0.3">
      <c r="B21" s="1">
        <v>85000</v>
      </c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</row>
    <row r="22" spans="2:15" x14ac:dyDescent="0.3">
      <c r="B22" s="1">
        <v>62000</v>
      </c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</row>
    <row r="23" spans="2:15" x14ac:dyDescent="0.3">
      <c r="B23" s="1">
        <v>15000</v>
      </c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</row>
    <row r="24" spans="2:15" x14ac:dyDescent="0.3">
      <c r="B24" s="1">
        <v>81000</v>
      </c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</row>
    <row r="25" spans="2:15" x14ac:dyDescent="0.3">
      <c r="B25" s="1">
        <v>19000</v>
      </c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</row>
    <row r="26" spans="2:15" x14ac:dyDescent="0.3">
      <c r="B26" s="1">
        <v>75000</v>
      </c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</row>
    <row r="27" spans="2:15" x14ac:dyDescent="0.3">
      <c r="B27" s="1">
        <v>49000</v>
      </c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</row>
    <row r="28" spans="2:15" x14ac:dyDescent="0.3">
      <c r="B28" s="1">
        <v>50000</v>
      </c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</row>
    <row r="29" spans="2:15" x14ac:dyDescent="0.3">
      <c r="B29" s="1">
        <v>83000</v>
      </c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</row>
    <row r="30" spans="2:15" x14ac:dyDescent="0.3">
      <c r="B30" s="1">
        <v>53000</v>
      </c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</row>
    <row r="31" spans="2:15" x14ac:dyDescent="0.3">
      <c r="B31" s="1">
        <v>65000</v>
      </c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</row>
    <row r="32" spans="2:15" x14ac:dyDescent="0.3">
      <c r="B32" s="1">
        <v>85000</v>
      </c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</row>
    <row r="33" spans="2:10" x14ac:dyDescent="0.3">
      <c r="B33" s="1">
        <v>20000</v>
      </c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</row>
    <row r="34" spans="2:10" x14ac:dyDescent="0.3">
      <c r="B34" s="1">
        <v>47000</v>
      </c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</row>
    <row r="35" spans="2:10" x14ac:dyDescent="0.3">
      <c r="B35" s="1">
        <v>87000</v>
      </c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</row>
    <row r="36" spans="2:10" x14ac:dyDescent="0.3">
      <c r="B36" s="1">
        <v>57000</v>
      </c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</row>
    <row r="37" spans="2:10" x14ac:dyDescent="0.3">
      <c r="B37" s="1">
        <v>27000</v>
      </c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</row>
    <row r="38" spans="2:10" x14ac:dyDescent="0.3">
      <c r="B38" s="1">
        <v>81000</v>
      </c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</row>
    <row r="39" spans="2:10" x14ac:dyDescent="0.3">
      <c r="B39" s="1">
        <v>52000</v>
      </c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</row>
    <row r="40" spans="2:10" x14ac:dyDescent="0.3">
      <c r="B40" s="1">
        <v>58000</v>
      </c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</row>
    <row r="41" spans="2:10" x14ac:dyDescent="0.3">
      <c r="B41" s="1">
        <v>47000</v>
      </c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</row>
    <row r="42" spans="2:10" x14ac:dyDescent="0.3">
      <c r="B42" s="1">
        <v>26000</v>
      </c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topLeftCell="A7" zoomScale="145" zoomScaleNormal="145" workbookViewId="0">
      <selection sqref="A1:I3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3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3">
      <c r="C7" s="17" t="s">
        <v>106</v>
      </c>
      <c r="D7" s="18">
        <v>592081</v>
      </c>
    </row>
    <row r="8" spans="1:9" x14ac:dyDescent="0.3">
      <c r="C8" s="17" t="s">
        <v>107</v>
      </c>
      <c r="D8" s="19" t="str">
        <f>VLOOKUP($D$7,Headcout_table,2,FALSE)</f>
        <v>P, Sharath</v>
      </c>
    </row>
    <row r="9" spans="1:9" x14ac:dyDescent="0.3">
      <c r="C9" s="17" t="s">
        <v>108</v>
      </c>
      <c r="D9" s="19" t="str">
        <f>VLOOKUP($D$7,Headcout_table,3,FALSE)</f>
        <v>RAO, HEMANTH</v>
      </c>
    </row>
    <row r="10" spans="1:9" x14ac:dyDescent="0.3">
      <c r="C10" s="17" t="s">
        <v>109</v>
      </c>
      <c r="D10" s="19" t="str">
        <f>VLOOKUP($D$7,Headcout_table,4,FALSE)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82" workbookViewId="0">
      <selection activeCell="D192" sqref="D192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3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3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3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3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3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3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3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3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3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3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3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3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3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3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3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3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3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3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3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3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3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3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3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3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3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3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3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3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3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3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3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3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3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3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3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3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3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3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3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3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3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3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3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3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3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3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3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3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3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3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3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3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3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3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3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3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3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3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3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3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3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3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3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3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3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3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3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3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3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3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3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3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3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3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3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3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3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3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3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3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3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3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3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3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3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3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3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3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3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3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3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3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3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3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3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3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3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3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3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3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3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3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3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3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3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3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3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3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3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3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3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3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3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3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3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3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3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3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3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3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3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3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3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3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3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3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3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3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3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3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3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3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3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3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3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3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3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3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3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3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3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3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3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opLeftCell="C13" workbookViewId="0">
      <selection activeCell="J7" sqref="J7:J44"/>
    </sheetView>
  </sheetViews>
  <sheetFormatPr defaultRowHeight="14.4" x14ac:dyDescent="0.3"/>
  <cols>
    <col min="6" max="6" width="9.88671875" bestFit="1" customWidth="1"/>
    <col min="10" max="10" width="16.109375" customWidth="1"/>
    <col min="11" max="11" width="10.5546875" customWidth="1"/>
  </cols>
  <sheetData>
    <row r="2" spans="3:11" x14ac:dyDescent="0.3">
      <c r="D2" s="8" t="s">
        <v>104</v>
      </c>
      <c r="K2" t="str">
        <f ca="1">_xlfn.FORMULATEXT(I7)</f>
        <v>=IFERROR(VLOOKUP($C7,Source!$C$6:$F$40,MATCH('Master Emp sheet'!$I$6,Source!$C$5:$F$5,0),0),"Retired")</v>
      </c>
    </row>
    <row r="3" spans="3:11" x14ac:dyDescent="0.3">
      <c r="D3" s="8" t="s">
        <v>269</v>
      </c>
    </row>
    <row r="4" spans="3:11" x14ac:dyDescent="0.3">
      <c r="D4" s="8" t="s">
        <v>105</v>
      </c>
    </row>
    <row r="6" spans="3:11" x14ac:dyDescent="0.3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3">
      <c r="C7" s="3">
        <v>150773</v>
      </c>
      <c r="D7" s="2" t="s">
        <v>33</v>
      </c>
      <c r="E7" s="2" t="s">
        <v>32</v>
      </c>
      <c r="F7" s="4">
        <v>26860</v>
      </c>
      <c r="G7" s="3" t="s">
        <v>3</v>
      </c>
      <c r="H7" s="2" t="s">
        <v>8</v>
      </c>
      <c r="I7" s="1" t="str">
        <f>IFERROR(VLOOKUP($C7,Source!$C$6:$F$40,MATCH('Master Emp sheet'!$I$6,Source!$C$5:$F$5,0),0),"Retired")</f>
        <v>North</v>
      </c>
      <c r="J7" s="1" t="str">
        <f>IFERROR(VLOOKUP($C7,Source!$C$6:$F$40,MATCH('Master Emp sheet'!$J$6,Source!$C$5:$F$5,0),0),"Retired")</f>
        <v>Finance</v>
      </c>
      <c r="K7" s="1">
        <f>IFERROR(VLOOKUP($C7,Source!$C$6:$F$40,MATCH('Master Emp sheet'!$K$6,Source!$C$5:$F$5,0),0),"Retired")</f>
        <v>85000</v>
      </c>
    </row>
    <row r="8" spans="3:11" x14ac:dyDescent="0.3">
      <c r="C8" s="3">
        <v>150777</v>
      </c>
      <c r="D8" s="2" t="s">
        <v>86</v>
      </c>
      <c r="E8" s="2" t="s">
        <v>85</v>
      </c>
      <c r="F8" s="4">
        <v>21123</v>
      </c>
      <c r="G8" s="3" t="s">
        <v>3</v>
      </c>
      <c r="H8" s="2" t="s">
        <v>8</v>
      </c>
      <c r="I8" s="1" t="str">
        <f>IFERROR(VLOOKUP($C8,Source!$C$6:$F$40,MATCH('Master Emp sheet'!$I$6,Source!$C$5:$F$5,0),0),"Retired")</f>
        <v>North</v>
      </c>
      <c r="J8" s="1" t="str">
        <f>IFERROR(VLOOKUP($C8,Source!$C$6:$F$40,MATCH('Master Emp sheet'!$J$6,Source!$C$5:$F$5,0),0),"Retired")</f>
        <v>Marketing</v>
      </c>
      <c r="K8" s="1">
        <f>IFERROR(VLOOKUP($C8,Source!$C$6:$F$40,MATCH('Master Emp sheet'!$K$6,Source!$C$5:$F$5,0),0),"Retired")</f>
        <v>22000</v>
      </c>
    </row>
    <row r="9" spans="3:11" x14ac:dyDescent="0.3">
      <c r="C9" s="3">
        <v>150784</v>
      </c>
      <c r="D9" s="2" t="s">
        <v>92</v>
      </c>
      <c r="E9" s="2" t="s">
        <v>91</v>
      </c>
      <c r="F9" s="4">
        <v>28365</v>
      </c>
      <c r="G9" s="3" t="s">
        <v>15</v>
      </c>
      <c r="H9" s="2" t="s">
        <v>2</v>
      </c>
      <c r="I9" s="1" t="str">
        <f>IFERROR(VLOOKUP($C9,Source!$C$6:$F$40,MATCH('Master Emp sheet'!$I$6,Source!$C$5:$F$5,0),0),"Retired")</f>
        <v>North</v>
      </c>
      <c r="J9" s="1" t="str">
        <f>IFERROR(VLOOKUP($C9,Source!$C$6:$F$40,MATCH('Master Emp sheet'!$J$6,Source!$C$5:$F$5,0),0),"Retired")</f>
        <v>Digital Marketing</v>
      </c>
      <c r="K9" s="1">
        <f>IFERROR(VLOOKUP($C9,Source!$C$6:$F$40,MATCH('Master Emp sheet'!$K$6,Source!$C$5:$F$5,0),0),"Retired")</f>
        <v>35000</v>
      </c>
    </row>
    <row r="10" spans="3:11" x14ac:dyDescent="0.3">
      <c r="C10" s="3">
        <v>150791</v>
      </c>
      <c r="D10" s="2" t="s">
        <v>82</v>
      </c>
      <c r="E10" s="2" t="s">
        <v>90</v>
      </c>
      <c r="F10" s="4">
        <v>23346</v>
      </c>
      <c r="G10" s="3" t="s">
        <v>15</v>
      </c>
      <c r="H10" s="2" t="s">
        <v>8</v>
      </c>
      <c r="I10" s="1" t="str">
        <f>IFERROR(VLOOKUP($C10,Source!$C$6:$F$40,MATCH('Master Emp sheet'!$I$6,Source!$C$5:$F$5,0),0),"Retired")</f>
        <v>North</v>
      </c>
      <c r="J10" s="1" t="str">
        <f>IFERROR(VLOOKUP($C10,Source!$C$6:$F$40,MATCH('Master Emp sheet'!$J$6,Source!$C$5:$F$5,0),0),"Retired")</f>
        <v>Digital Marketing</v>
      </c>
      <c r="K10" s="1">
        <f>IFERROR(VLOOKUP($C10,Source!$C$6:$F$40,MATCH('Master Emp sheet'!$K$6,Source!$C$5:$F$5,0),0),"Retired")</f>
        <v>67000</v>
      </c>
    </row>
    <row r="11" spans="3:11" x14ac:dyDescent="0.3">
      <c r="C11" s="3">
        <v>150798</v>
      </c>
      <c r="D11" s="2" t="s">
        <v>20</v>
      </c>
      <c r="E11" s="2" t="s">
        <v>19</v>
      </c>
      <c r="F11" s="4">
        <v>28276</v>
      </c>
      <c r="G11" s="3" t="s">
        <v>15</v>
      </c>
      <c r="H11" s="2" t="s">
        <v>8</v>
      </c>
      <c r="I11" s="1" t="str">
        <f>IFERROR(VLOOKUP($C11,Source!$C$6:$F$40,MATCH('Master Emp sheet'!$I$6,Source!$C$5:$F$5,0),0),"Retired")</f>
        <v>North</v>
      </c>
      <c r="J11" s="1" t="str">
        <f>IFERROR(VLOOKUP($C11,Source!$C$6:$F$40,MATCH('Master Emp sheet'!$J$6,Source!$C$5:$F$5,0),0),"Retired")</f>
        <v>Digital Marketing</v>
      </c>
      <c r="K11" s="1">
        <f>IFERROR(VLOOKUP($C11,Source!$C$6:$F$40,MATCH('Master Emp sheet'!$K$6,Source!$C$5:$F$5,0),0),"Retired")</f>
        <v>81000</v>
      </c>
    </row>
    <row r="12" spans="3:11" x14ac:dyDescent="0.3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>IFERROR(VLOOKUP($C12,Source!$C$6:$F$40,MATCH('Master Emp sheet'!$I$6,Source!$C$5:$F$5,0),0),"Retired")</f>
        <v>North</v>
      </c>
      <c r="J12" s="1" t="str">
        <f>IFERROR(VLOOKUP($C12,Source!$C$6:$F$40,MATCH('Master Emp sheet'!$J$6,Source!$C$5:$F$5,0),0),"Retired")</f>
        <v>Director</v>
      </c>
      <c r="K12" s="1">
        <f>IFERROR(VLOOKUP($C12,Source!$C$6:$F$40,MATCH('Master Emp sheet'!$K$6,Source!$C$5:$F$5,0),0),"Retired")</f>
        <v>91000</v>
      </c>
    </row>
    <row r="13" spans="3:11" x14ac:dyDescent="0.3">
      <c r="C13" s="3">
        <v>150814</v>
      </c>
      <c r="D13" s="2" t="s">
        <v>74</v>
      </c>
      <c r="E13" s="2" t="s">
        <v>73</v>
      </c>
      <c r="F13" s="4">
        <v>26246</v>
      </c>
      <c r="G13" s="3" t="s">
        <v>3</v>
      </c>
      <c r="H13" s="2" t="s">
        <v>8</v>
      </c>
      <c r="I13" s="1" t="str">
        <f>IFERROR(VLOOKUP($C13,Source!$C$6:$F$40,MATCH('Master Emp sheet'!$I$6,Source!$C$5:$F$5,0),0),"Retired")</f>
        <v>North</v>
      </c>
      <c r="J13" s="1" t="str">
        <f>IFERROR(VLOOKUP($C13,Source!$C$6:$F$40,MATCH('Master Emp sheet'!$J$6,Source!$C$5:$F$5,0),0),"Retired")</f>
        <v>Inside Sales</v>
      </c>
      <c r="K13" s="1">
        <f>IFERROR(VLOOKUP($C13,Source!$C$6:$F$40,MATCH('Master Emp sheet'!$K$6,Source!$C$5:$F$5,0),0),"Retired")</f>
        <v>50000</v>
      </c>
    </row>
    <row r="14" spans="3:11" x14ac:dyDescent="0.3">
      <c r="C14" s="3">
        <v>150821</v>
      </c>
      <c r="D14" s="2" t="s">
        <v>5</v>
      </c>
      <c r="E14" s="2" t="s">
        <v>4</v>
      </c>
      <c r="F14" s="4">
        <v>29966</v>
      </c>
      <c r="G14" s="3" t="s">
        <v>3</v>
      </c>
      <c r="H14" s="2" t="s">
        <v>2</v>
      </c>
      <c r="I14" s="1" t="str">
        <f>IFERROR(VLOOKUP($C14,Source!$C$6:$F$40,MATCH('Master Emp sheet'!$I$6,Source!$C$5:$F$5,0),0),"Retired")</f>
        <v>North</v>
      </c>
      <c r="J14" s="1" t="str">
        <f>IFERROR(VLOOKUP($C14,Source!$C$6:$F$40,MATCH('Master Emp sheet'!$J$6,Source!$C$5:$F$5,0),0),"Retired")</f>
        <v>CCD</v>
      </c>
      <c r="K14" s="1">
        <f>IFERROR(VLOOKUP($C14,Source!$C$6:$F$40,MATCH('Master Emp sheet'!$K$6,Source!$C$5:$F$5,0),0),"Retired")</f>
        <v>26000</v>
      </c>
    </row>
    <row r="15" spans="3:11" x14ac:dyDescent="0.3">
      <c r="C15" s="3">
        <v>150830</v>
      </c>
      <c r="D15" s="2" t="s">
        <v>17</v>
      </c>
      <c r="E15" s="2" t="s">
        <v>16</v>
      </c>
      <c r="F15" s="4">
        <v>29037</v>
      </c>
      <c r="G15" s="3" t="s">
        <v>15</v>
      </c>
      <c r="H15" s="2" t="s">
        <v>8</v>
      </c>
      <c r="I15" s="1" t="str">
        <f>IFERROR(VLOOKUP($C15,Source!$C$6:$F$40,MATCH('Master Emp sheet'!$I$6,Source!$C$5:$F$5,0),0),"Retired")</f>
        <v>North</v>
      </c>
      <c r="J15" s="1" t="str">
        <f>IFERROR(VLOOKUP($C15,Source!$C$6:$F$40,MATCH('Master Emp sheet'!$J$6,Source!$C$5:$F$5,0),0),"Retired")</f>
        <v>Sales</v>
      </c>
      <c r="K15" s="1">
        <f>IFERROR(VLOOKUP($C15,Source!$C$6:$F$40,MATCH('Master Emp sheet'!$K$6,Source!$C$5:$F$5,0),0),"Retired")</f>
        <v>52000</v>
      </c>
    </row>
    <row r="16" spans="3:11" x14ac:dyDescent="0.3">
      <c r="C16" s="3">
        <v>150834</v>
      </c>
      <c r="D16" s="2" t="s">
        <v>94</v>
      </c>
      <c r="E16" s="2" t="s">
        <v>93</v>
      </c>
      <c r="F16" s="4">
        <v>31199</v>
      </c>
      <c r="G16" s="3" t="s">
        <v>15</v>
      </c>
      <c r="H16" s="2" t="s">
        <v>8</v>
      </c>
      <c r="I16" s="1" t="str">
        <f>IFERROR(VLOOKUP($C16,Source!$C$6:$F$40,MATCH('Master Emp sheet'!$I$6,Source!$C$5:$F$5,0),0),"Retired")</f>
        <v>North</v>
      </c>
      <c r="J16" s="1" t="str">
        <f>IFERROR(VLOOKUP($C16,Source!$C$6:$F$40,MATCH('Master Emp sheet'!$J$6,Source!$C$5:$F$5,0),0),"Retired")</f>
        <v>FLM</v>
      </c>
      <c r="K16" s="1">
        <f>IFERROR(VLOOKUP($C16,Source!$C$6:$F$40,MATCH('Master Emp sheet'!$K$6,Source!$C$5:$F$5,0),0),"Retired")</f>
        <v>48000</v>
      </c>
    </row>
    <row r="17" spans="3:11" x14ac:dyDescent="0.3">
      <c r="C17" s="3">
        <v>150840</v>
      </c>
      <c r="D17" s="2" t="s">
        <v>30</v>
      </c>
      <c r="E17" s="2" t="s">
        <v>29</v>
      </c>
      <c r="F17" s="4">
        <v>23136</v>
      </c>
      <c r="G17" s="3" t="s">
        <v>15</v>
      </c>
      <c r="H17" s="2" t="s">
        <v>8</v>
      </c>
      <c r="I17" s="1" t="str">
        <f>IFERROR(VLOOKUP($C17,Source!$C$6:$F$40,MATCH('Master Emp sheet'!$I$6,Source!$C$5:$F$5,0),0),"Retired")</f>
        <v>East</v>
      </c>
      <c r="J17" s="1" t="str">
        <f>IFERROR(VLOOKUP($C17,Source!$C$6:$F$40,MATCH('Master Emp sheet'!$J$6,Source!$C$5:$F$5,0),0),"Retired")</f>
        <v>Inside Sales</v>
      </c>
      <c r="K17" s="1">
        <f>IFERROR(VLOOKUP($C17,Source!$C$6:$F$40,MATCH('Master Emp sheet'!$K$6,Source!$C$5:$F$5,0),0),"Retired")</f>
        <v>20000</v>
      </c>
    </row>
    <row r="18" spans="3:11" x14ac:dyDescent="0.3">
      <c r="C18" s="3">
        <v>150850</v>
      </c>
      <c r="D18" s="2" t="s">
        <v>27</v>
      </c>
      <c r="E18" s="2" t="s">
        <v>26</v>
      </c>
      <c r="F18" s="4">
        <v>32027</v>
      </c>
      <c r="G18" s="3" t="s">
        <v>3</v>
      </c>
      <c r="H18" s="2" t="s">
        <v>8</v>
      </c>
      <c r="I18" s="1" t="str">
        <f>IFERROR(VLOOKUP($C18,Source!$C$6:$F$40,MATCH('Master Emp sheet'!$I$6,Source!$C$5:$F$5,0),0),"Retired")</f>
        <v>East</v>
      </c>
      <c r="J18" s="1" t="str">
        <f>IFERROR(VLOOKUP($C18,Source!$C$6:$F$40,MATCH('Master Emp sheet'!$J$6,Source!$C$5:$F$5,0),0),"Retired")</f>
        <v>CCD</v>
      </c>
      <c r="K18" s="1">
        <f>IFERROR(VLOOKUP($C18,Source!$C$6:$F$40,MATCH('Master Emp sheet'!$K$6,Source!$C$5:$F$5,0),0),"Retired")</f>
        <v>47000</v>
      </c>
    </row>
    <row r="19" spans="3:11" x14ac:dyDescent="0.3">
      <c r="C19" s="3">
        <v>150851</v>
      </c>
      <c r="D19" s="2" t="s">
        <v>46</v>
      </c>
      <c r="E19" s="2" t="s">
        <v>45</v>
      </c>
      <c r="F19" s="4">
        <v>29368</v>
      </c>
      <c r="G19" s="3" t="s">
        <v>3</v>
      </c>
      <c r="H19" s="2" t="s">
        <v>2</v>
      </c>
      <c r="I19" s="1" t="str">
        <f>IFERROR(VLOOKUP($C19,Source!$C$6:$F$40,MATCH('Master Emp sheet'!$I$6,Source!$C$5:$F$5,0),0),"Retired")</f>
        <v>East</v>
      </c>
      <c r="J19" s="1" t="str">
        <f>IFERROR(VLOOKUP($C19,Source!$C$6:$F$40,MATCH('Master Emp sheet'!$J$6,Source!$C$5:$F$5,0),0),"Retired")</f>
        <v>Inside Sales</v>
      </c>
      <c r="K19" s="1">
        <f>IFERROR(VLOOKUP($C19,Source!$C$6:$F$40,MATCH('Master Emp sheet'!$K$6,Source!$C$5:$F$5,0),0),"Retired")</f>
        <v>75000</v>
      </c>
    </row>
    <row r="20" spans="3:11" x14ac:dyDescent="0.3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>IFERROR(VLOOKUP($C20,Source!$C$6:$F$40,MATCH('Master Emp sheet'!$I$6,Source!$C$5:$F$5,0),0),"Retired")</f>
        <v>Retired</v>
      </c>
      <c r="J20" s="1" t="str">
        <f>IFERROR(VLOOKUP($C20,Source!$C$6:$F$40,MATCH('Master Emp sheet'!$J$6,Source!$C$5:$F$5,0),0),"Retired")</f>
        <v>Retired</v>
      </c>
      <c r="K20" s="1" t="str">
        <f>IFERROR(VLOOKUP($C20,Source!$C$6:$F$40,MATCH('Master Emp sheet'!$K$6,Source!$C$5:$F$5,0),0),"Retired")</f>
        <v>Retired</v>
      </c>
    </row>
    <row r="21" spans="3:11" x14ac:dyDescent="0.3">
      <c r="C21" s="3">
        <v>150865</v>
      </c>
      <c r="D21" s="2" t="s">
        <v>66</v>
      </c>
      <c r="E21" s="2" t="s">
        <v>65</v>
      </c>
      <c r="F21" s="4">
        <v>31279</v>
      </c>
      <c r="G21" s="3" t="s">
        <v>15</v>
      </c>
      <c r="H21" s="2" t="s">
        <v>8</v>
      </c>
      <c r="I21" s="1" t="str">
        <f>IFERROR(VLOOKUP($C21,Source!$C$6:$F$40,MATCH('Master Emp sheet'!$I$6,Source!$C$5:$F$5,0),0),"Retired")</f>
        <v>East</v>
      </c>
      <c r="J21" s="1" t="str">
        <f>IFERROR(VLOOKUP($C21,Source!$C$6:$F$40,MATCH('Master Emp sheet'!$J$6,Source!$C$5:$F$5,0),0),"Retired")</f>
        <v>CEO</v>
      </c>
      <c r="K21" s="1">
        <f>IFERROR(VLOOKUP($C21,Source!$C$6:$F$40,MATCH('Master Emp sheet'!$K$6,Source!$C$5:$F$5,0),0),"Retired")</f>
        <v>90000</v>
      </c>
    </row>
    <row r="22" spans="3:11" x14ac:dyDescent="0.3">
      <c r="C22" s="3">
        <v>150867</v>
      </c>
      <c r="D22" s="2" t="s">
        <v>44</v>
      </c>
      <c r="E22" s="2" t="s">
        <v>43</v>
      </c>
      <c r="F22" s="4">
        <v>29028</v>
      </c>
      <c r="G22" s="3" t="s">
        <v>15</v>
      </c>
      <c r="H22" s="2" t="s">
        <v>2</v>
      </c>
      <c r="I22" s="1" t="str">
        <f>IFERROR(VLOOKUP($C22,Source!$C$6:$F$40,MATCH('Master Emp sheet'!$I$6,Source!$C$5:$F$5,0),0),"Retired")</f>
        <v>East</v>
      </c>
      <c r="J22" s="1" t="str">
        <f>IFERROR(VLOOKUP($C22,Source!$C$6:$F$40,MATCH('Master Emp sheet'!$J$6,Source!$C$5:$F$5,0),0),"Retired")</f>
        <v>Finance</v>
      </c>
      <c r="K22" s="1">
        <f>IFERROR(VLOOKUP($C22,Source!$C$6:$F$40,MATCH('Master Emp sheet'!$K$6,Source!$C$5:$F$5,0),0),"Retired")</f>
        <v>49000</v>
      </c>
    </row>
    <row r="23" spans="3:11" x14ac:dyDescent="0.3">
      <c r="C23" s="3">
        <v>150874</v>
      </c>
      <c r="D23" s="2" t="s">
        <v>22</v>
      </c>
      <c r="E23" s="2" t="s">
        <v>19</v>
      </c>
      <c r="F23" s="4">
        <v>37890</v>
      </c>
      <c r="G23" s="3" t="s">
        <v>15</v>
      </c>
      <c r="H23" s="2" t="s">
        <v>8</v>
      </c>
      <c r="I23" s="1" t="str">
        <f>IFERROR(VLOOKUP($C23,Source!$C$6:$F$40,MATCH('Master Emp sheet'!$I$6,Source!$C$5:$F$5,0),0),"Retired")</f>
        <v>East</v>
      </c>
      <c r="J23" s="1" t="str">
        <f>IFERROR(VLOOKUP($C23,Source!$C$6:$F$40,MATCH('Master Emp sheet'!$J$6,Source!$C$5:$F$5,0),0),"Retired")</f>
        <v>Marketing</v>
      </c>
      <c r="K23" s="1">
        <f>IFERROR(VLOOKUP($C23,Source!$C$6:$F$40,MATCH('Master Emp sheet'!$K$6,Source!$C$5:$F$5,0),0),"Retired")</f>
        <v>27000</v>
      </c>
    </row>
    <row r="24" spans="3:11" x14ac:dyDescent="0.3">
      <c r="C24" s="3">
        <v>150881</v>
      </c>
      <c r="D24" s="2" t="s">
        <v>77</v>
      </c>
      <c r="E24" s="2" t="s">
        <v>76</v>
      </c>
      <c r="F24" s="4">
        <v>30337</v>
      </c>
      <c r="G24" s="3" t="s">
        <v>3</v>
      </c>
      <c r="H24" s="2" t="s">
        <v>2</v>
      </c>
      <c r="I24" s="1" t="str">
        <f>IFERROR(VLOOKUP($C24,Source!$C$6:$F$40,MATCH('Master Emp sheet'!$I$6,Source!$C$5:$F$5,0),0),"Retired")</f>
        <v>East</v>
      </c>
      <c r="J24" s="1" t="str">
        <f>IFERROR(VLOOKUP($C24,Source!$C$6:$F$40,MATCH('Master Emp sheet'!$J$6,Source!$C$5:$F$5,0),0),"Retired")</f>
        <v>Digital Marketing</v>
      </c>
      <c r="K24" s="1">
        <f>IFERROR(VLOOKUP($C24,Source!$C$6:$F$40,MATCH('Master Emp sheet'!$K$6,Source!$C$5:$F$5,0),0),"Retired")</f>
        <v>92000</v>
      </c>
    </row>
    <row r="25" spans="3:11" x14ac:dyDescent="0.3">
      <c r="C25" s="3">
        <v>150888</v>
      </c>
      <c r="D25" s="2" t="s">
        <v>69</v>
      </c>
      <c r="E25" s="2" t="s">
        <v>65</v>
      </c>
      <c r="F25" s="4">
        <v>29221</v>
      </c>
      <c r="G25" s="3" t="s">
        <v>3</v>
      </c>
      <c r="H25" s="2" t="s">
        <v>8</v>
      </c>
      <c r="I25" s="1" t="str">
        <f>IFERROR(VLOOKUP($C25,Source!$C$6:$F$40,MATCH('Master Emp sheet'!$I$6,Source!$C$5:$F$5,0),0),"Retired")</f>
        <v>East</v>
      </c>
      <c r="J25" s="1" t="str">
        <f>IFERROR(VLOOKUP($C25,Source!$C$6:$F$40,MATCH('Master Emp sheet'!$J$6,Source!$C$5:$F$5,0),0),"Retired")</f>
        <v>Learning &amp; Development</v>
      </c>
      <c r="K25" s="1">
        <f>IFERROR(VLOOKUP($C25,Source!$C$6:$F$40,MATCH('Master Emp sheet'!$K$6,Source!$C$5:$F$5,0),0),"Retired")</f>
        <v>43000</v>
      </c>
    </row>
    <row r="26" spans="3:11" x14ac:dyDescent="0.3">
      <c r="C26" s="3">
        <v>150894</v>
      </c>
      <c r="D26" s="2" t="s">
        <v>59</v>
      </c>
      <c r="E26" s="2" t="s">
        <v>58</v>
      </c>
      <c r="F26" s="4">
        <v>37124</v>
      </c>
      <c r="G26" s="3" t="s">
        <v>3</v>
      </c>
      <c r="H26" s="2" t="s">
        <v>8</v>
      </c>
      <c r="I26" s="1" t="str">
        <f>IFERROR(VLOOKUP($C26,Source!$C$6:$F$40,MATCH('Master Emp sheet'!$I$6,Source!$C$5:$F$5,0),0),"Retired")</f>
        <v>South</v>
      </c>
      <c r="J26" s="1" t="str">
        <f>IFERROR(VLOOKUP($C26,Source!$C$6:$F$40,MATCH('Master Emp sheet'!$J$6,Source!$C$5:$F$5,0),0),"Retired")</f>
        <v>Inside Sales</v>
      </c>
      <c r="K26" s="1">
        <f>IFERROR(VLOOKUP($C26,Source!$C$6:$F$40,MATCH('Master Emp sheet'!$K$6,Source!$C$5:$F$5,0),0),"Retired")</f>
        <v>67000</v>
      </c>
    </row>
    <row r="27" spans="3:11" x14ac:dyDescent="0.3">
      <c r="C27" s="3">
        <v>150899</v>
      </c>
      <c r="D27" s="2" t="s">
        <v>42</v>
      </c>
      <c r="E27" s="2" t="s">
        <v>41</v>
      </c>
      <c r="F27" s="4">
        <v>37400</v>
      </c>
      <c r="G27" s="3" t="s">
        <v>3</v>
      </c>
      <c r="H27" s="2" t="s">
        <v>8</v>
      </c>
      <c r="I27" s="1" t="str">
        <f>IFERROR(VLOOKUP($C27,Source!$C$6:$F$40,MATCH('Master Emp sheet'!$I$6,Source!$C$5:$F$5,0),0),"Retired")</f>
        <v>Retired</v>
      </c>
      <c r="J27" s="1" t="str">
        <f>IFERROR(VLOOKUP($C27,Source!$C$6:$F$40,MATCH('Master Emp sheet'!$J$6,Source!$C$5:$F$5,0),0),"Retired")</f>
        <v>Retired</v>
      </c>
      <c r="K27" s="1" t="str">
        <f>IFERROR(VLOOKUP($C27,Source!$C$6:$F$40,MATCH('Master Emp sheet'!$K$6,Source!$C$5:$F$5,0),0),"Retired")</f>
        <v>Retired</v>
      </c>
    </row>
    <row r="28" spans="3:11" x14ac:dyDescent="0.3">
      <c r="C28" s="3">
        <v>150901</v>
      </c>
      <c r="D28" s="2" t="s">
        <v>38</v>
      </c>
      <c r="E28" s="2" t="s">
        <v>37</v>
      </c>
      <c r="F28" s="4">
        <v>32946</v>
      </c>
      <c r="G28" s="3" t="s">
        <v>15</v>
      </c>
      <c r="H28" s="2" t="s">
        <v>8</v>
      </c>
      <c r="I28" s="1" t="str">
        <f>IFERROR(VLOOKUP($C28,Source!$C$6:$F$40,MATCH('Master Emp sheet'!$I$6,Source!$C$5:$F$5,0),0),"Retired")</f>
        <v>South</v>
      </c>
      <c r="J28" s="1" t="str">
        <f>IFERROR(VLOOKUP($C28,Source!$C$6:$F$40,MATCH('Master Emp sheet'!$J$6,Source!$C$5:$F$5,0),0),"Retired")</f>
        <v>Sales</v>
      </c>
      <c r="K28" s="1">
        <f>IFERROR(VLOOKUP($C28,Source!$C$6:$F$40,MATCH('Master Emp sheet'!$K$6,Source!$C$5:$F$5,0),0),"Retired")</f>
        <v>53000</v>
      </c>
    </row>
    <row r="29" spans="3:11" x14ac:dyDescent="0.3">
      <c r="C29" s="3">
        <v>150905</v>
      </c>
      <c r="D29" s="2" t="s">
        <v>55</v>
      </c>
      <c r="E29" s="2" t="s">
        <v>54</v>
      </c>
      <c r="F29" s="4">
        <v>30819</v>
      </c>
      <c r="G29" s="3" t="s">
        <v>15</v>
      </c>
      <c r="H29" s="2" t="s">
        <v>2</v>
      </c>
      <c r="I29" s="1" t="str">
        <f>IFERROR(VLOOKUP($C29,Source!$C$6:$F$40,MATCH('Master Emp sheet'!$I$6,Source!$C$5:$F$5,0),0),"Retired")</f>
        <v>South</v>
      </c>
      <c r="J29" s="1" t="str">
        <f>IFERROR(VLOOKUP($C29,Source!$C$6:$F$40,MATCH('Master Emp sheet'!$J$6,Source!$C$5:$F$5,0),0),"Retired")</f>
        <v>FLM</v>
      </c>
      <c r="K29" s="1">
        <f>IFERROR(VLOOKUP($C29,Source!$C$6:$F$40,MATCH('Master Emp sheet'!$K$6,Source!$C$5:$F$5,0),0),"Retired")</f>
        <v>62000</v>
      </c>
    </row>
    <row r="30" spans="3:11" x14ac:dyDescent="0.3">
      <c r="C30" s="3">
        <v>150912</v>
      </c>
      <c r="D30" s="2" t="s">
        <v>50</v>
      </c>
      <c r="E30" s="2" t="s">
        <v>49</v>
      </c>
      <c r="F30" s="4">
        <v>37629</v>
      </c>
      <c r="G30" s="3" t="s">
        <v>15</v>
      </c>
      <c r="H30" s="2" t="s">
        <v>8</v>
      </c>
      <c r="I30" s="1" t="str">
        <f>IFERROR(VLOOKUP($C30,Source!$C$6:$F$40,MATCH('Master Emp sheet'!$I$6,Source!$C$5:$F$5,0),0),"Retired")</f>
        <v>South</v>
      </c>
      <c r="J30" s="1" t="str">
        <f>IFERROR(VLOOKUP($C30,Source!$C$6:$F$40,MATCH('Master Emp sheet'!$J$6,Source!$C$5:$F$5,0),0),"Retired")</f>
        <v>Operations</v>
      </c>
      <c r="K30" s="1">
        <f>IFERROR(VLOOKUP($C30,Source!$C$6:$F$40,MATCH('Master Emp sheet'!$K$6,Source!$C$5:$F$5,0),0),"Retired")</f>
        <v>81000</v>
      </c>
    </row>
    <row r="31" spans="3:11" x14ac:dyDescent="0.3">
      <c r="C31" s="3">
        <v>150921</v>
      </c>
      <c r="D31" s="2" t="s">
        <v>48</v>
      </c>
      <c r="E31" s="2" t="s">
        <v>47</v>
      </c>
      <c r="F31" s="4">
        <v>38092</v>
      </c>
      <c r="G31" s="3" t="s">
        <v>3</v>
      </c>
      <c r="H31" s="2" t="s">
        <v>8</v>
      </c>
      <c r="I31" s="1" t="str">
        <f>IFERROR(VLOOKUP($C31,Source!$C$6:$F$40,MATCH('Master Emp sheet'!$I$6,Source!$C$5:$F$5,0),0),"Retired")</f>
        <v>South</v>
      </c>
      <c r="J31" s="1" t="str">
        <f>IFERROR(VLOOKUP($C31,Source!$C$6:$F$40,MATCH('Master Emp sheet'!$J$6,Source!$C$5:$F$5,0),0),"Retired")</f>
        <v>Finance</v>
      </c>
      <c r="K31" s="1">
        <f>IFERROR(VLOOKUP($C31,Source!$C$6:$F$40,MATCH('Master Emp sheet'!$K$6,Source!$C$5:$F$5,0),0),"Retired")</f>
        <v>19000</v>
      </c>
    </row>
    <row r="32" spans="3:11" x14ac:dyDescent="0.3">
      <c r="C32" s="3">
        <v>150929</v>
      </c>
      <c r="D32" s="2" t="s">
        <v>13</v>
      </c>
      <c r="E32" s="2" t="s">
        <v>12</v>
      </c>
      <c r="F32" s="4">
        <v>26739</v>
      </c>
      <c r="G32" s="3" t="s">
        <v>3</v>
      </c>
      <c r="H32" s="2" t="s">
        <v>8</v>
      </c>
      <c r="I32" s="1" t="str">
        <f>IFERROR(VLOOKUP($C32,Source!$C$6:$F$40,MATCH('Master Emp sheet'!$I$6,Source!$C$5:$F$5,0),0),"Retired")</f>
        <v>South</v>
      </c>
      <c r="J32" s="1" t="str">
        <f>IFERROR(VLOOKUP($C32,Source!$C$6:$F$40,MATCH('Master Emp sheet'!$J$6,Source!$C$5:$F$5,0),0),"Retired")</f>
        <v>Marketing</v>
      </c>
      <c r="K32" s="1">
        <f>IFERROR(VLOOKUP($C32,Source!$C$6:$F$40,MATCH('Master Emp sheet'!$K$6,Source!$C$5:$F$5,0),0),"Retired")</f>
        <v>58000</v>
      </c>
    </row>
    <row r="33" spans="3:11" x14ac:dyDescent="0.3">
      <c r="C33" s="3">
        <v>150930</v>
      </c>
      <c r="D33" s="2" t="s">
        <v>30</v>
      </c>
      <c r="E33" s="2" t="s">
        <v>60</v>
      </c>
      <c r="F33" s="4">
        <v>37027</v>
      </c>
      <c r="G33" s="3" t="s">
        <v>3</v>
      </c>
      <c r="H33" s="2" t="s">
        <v>8</v>
      </c>
      <c r="I33" s="1" t="str">
        <f>IFERROR(VLOOKUP($C33,Source!$C$6:$F$40,MATCH('Master Emp sheet'!$I$6,Source!$C$5:$F$5,0),0),"Retired")</f>
        <v>South</v>
      </c>
      <c r="J33" s="1" t="str">
        <f>IFERROR(VLOOKUP($C33,Source!$C$6:$F$40,MATCH('Master Emp sheet'!$J$6,Source!$C$5:$F$5,0),0),"Retired")</f>
        <v>Digital Marketing</v>
      </c>
      <c r="K33" s="1">
        <f>IFERROR(VLOOKUP($C33,Source!$C$6:$F$40,MATCH('Master Emp sheet'!$K$6,Source!$C$5:$F$5,0),0),"Retired")</f>
        <v>82000</v>
      </c>
    </row>
    <row r="34" spans="3:11" x14ac:dyDescent="0.3">
      <c r="C34" s="3">
        <v>150937</v>
      </c>
      <c r="D34" s="2" t="s">
        <v>27</v>
      </c>
      <c r="E34" s="2" t="s">
        <v>72</v>
      </c>
      <c r="F34" s="4">
        <v>24700</v>
      </c>
      <c r="G34" s="3" t="s">
        <v>3</v>
      </c>
      <c r="H34" s="2" t="s">
        <v>8</v>
      </c>
      <c r="I34" s="1" t="str">
        <f>IFERROR(VLOOKUP($C34,Source!$C$6:$F$40,MATCH('Master Emp sheet'!$I$6,Source!$C$5:$F$5,0),0),"Retired")</f>
        <v>South</v>
      </c>
      <c r="J34" s="1" t="str">
        <f>IFERROR(VLOOKUP($C34,Source!$C$6:$F$40,MATCH('Master Emp sheet'!$J$6,Source!$C$5:$F$5,0),0),"Retired")</f>
        <v>Learning &amp; Development</v>
      </c>
      <c r="K34" s="1">
        <f>IFERROR(VLOOKUP($C34,Source!$C$6:$F$40,MATCH('Master Emp sheet'!$K$6,Source!$C$5:$F$5,0),0),"Retired")</f>
        <v>37000</v>
      </c>
    </row>
    <row r="35" spans="3:11" x14ac:dyDescent="0.3">
      <c r="C35" s="3">
        <v>150940</v>
      </c>
      <c r="D35" s="2" t="s">
        <v>88</v>
      </c>
      <c r="E35" s="2" t="s">
        <v>87</v>
      </c>
      <c r="F35" s="4">
        <v>26906</v>
      </c>
      <c r="G35" s="3" t="s">
        <v>3</v>
      </c>
      <c r="H35" s="2" t="s">
        <v>2</v>
      </c>
      <c r="I35" s="1" t="str">
        <f>IFERROR(VLOOKUP($C35,Source!$C$6:$F$40,MATCH('Master Emp sheet'!$I$6,Source!$C$5:$F$5,0),0),"Retired")</f>
        <v>South</v>
      </c>
      <c r="J35" s="1" t="str">
        <f>IFERROR(VLOOKUP($C35,Source!$C$6:$F$40,MATCH('Master Emp sheet'!$J$6,Source!$C$5:$F$5,0),0),"Retired")</f>
        <v>Inside Sales</v>
      </c>
      <c r="K35" s="1">
        <f>IFERROR(VLOOKUP($C35,Source!$C$6:$F$40,MATCH('Master Emp sheet'!$K$6,Source!$C$5:$F$5,0),0),"Retired")</f>
        <v>87000</v>
      </c>
    </row>
    <row r="36" spans="3:11" x14ac:dyDescent="0.3">
      <c r="C36" s="3">
        <v>150947</v>
      </c>
      <c r="D36" s="2" t="s">
        <v>57</v>
      </c>
      <c r="E36" s="2" t="s">
        <v>56</v>
      </c>
      <c r="F36" s="4">
        <v>33449</v>
      </c>
      <c r="G36" s="3" t="s">
        <v>15</v>
      </c>
      <c r="H36" s="2" t="s">
        <v>8</v>
      </c>
      <c r="I36" s="1" t="str">
        <f>IFERROR(VLOOKUP($C36,Source!$C$6:$F$40,MATCH('Master Emp sheet'!$I$6,Source!$C$5:$F$5,0),0),"Retired")</f>
        <v>South</v>
      </c>
      <c r="J36" s="1" t="str">
        <f>IFERROR(VLOOKUP($C36,Source!$C$6:$F$40,MATCH('Master Emp sheet'!$J$6,Source!$C$5:$F$5,0),0),"Retired")</f>
        <v>CCD</v>
      </c>
      <c r="K36" s="1">
        <f>IFERROR(VLOOKUP($C36,Source!$C$6:$F$40,MATCH('Master Emp sheet'!$K$6,Source!$C$5:$F$5,0),0),"Retired")</f>
        <v>85000</v>
      </c>
    </row>
    <row r="37" spans="3:11" x14ac:dyDescent="0.3">
      <c r="C37" s="3">
        <v>150954</v>
      </c>
      <c r="D37" s="2" t="s">
        <v>23</v>
      </c>
      <c r="E37" s="2" t="s">
        <v>19</v>
      </c>
      <c r="F37" s="4">
        <v>35495</v>
      </c>
      <c r="G37" s="3" t="s">
        <v>15</v>
      </c>
      <c r="H37" s="2" t="s">
        <v>8</v>
      </c>
      <c r="I37" s="1" t="str">
        <f>IFERROR(VLOOKUP($C37,Source!$C$6:$F$40,MATCH('Master Emp sheet'!$I$6,Source!$C$5:$F$5,0),0),"Retired")</f>
        <v>Retired</v>
      </c>
      <c r="J37" s="1" t="str">
        <f>IFERROR(VLOOKUP($C37,Source!$C$6:$F$40,MATCH('Master Emp sheet'!$J$6,Source!$C$5:$F$5,0),0),"Retired")</f>
        <v>Retired</v>
      </c>
      <c r="K37" s="1" t="str">
        <f>IFERROR(VLOOKUP($C37,Source!$C$6:$F$40,MATCH('Master Emp sheet'!$K$6,Source!$C$5:$F$5,0),0),"Retired")</f>
        <v>Retired</v>
      </c>
    </row>
    <row r="38" spans="3:11" x14ac:dyDescent="0.3">
      <c r="C38" s="3">
        <v>150962</v>
      </c>
      <c r="D38" s="2" t="s">
        <v>25</v>
      </c>
      <c r="E38" s="2" t="s">
        <v>19</v>
      </c>
      <c r="F38" s="4">
        <v>37773</v>
      </c>
      <c r="G38" s="3" t="s">
        <v>15</v>
      </c>
      <c r="H38" s="2" t="s">
        <v>8</v>
      </c>
      <c r="I38" s="1" t="str">
        <f>IFERROR(VLOOKUP($C38,Source!$C$6:$F$40,MATCH('Master Emp sheet'!$I$6,Source!$C$5:$F$5,0),0),"Retired")</f>
        <v>South</v>
      </c>
      <c r="J38" s="1" t="str">
        <f>IFERROR(VLOOKUP($C38,Source!$C$6:$F$40,MATCH('Master Emp sheet'!$J$6,Source!$C$5:$F$5,0),0),"Retired")</f>
        <v>Director</v>
      </c>
      <c r="K38" s="1">
        <f>IFERROR(VLOOKUP($C38,Source!$C$6:$F$40,MATCH('Master Emp sheet'!$K$6,Source!$C$5:$F$5,0),0),"Retired")</f>
        <v>87000</v>
      </c>
    </row>
    <row r="39" spans="3:11" x14ac:dyDescent="0.3">
      <c r="C39" s="3">
        <v>150968</v>
      </c>
      <c r="D39" s="2" t="s">
        <v>36</v>
      </c>
      <c r="E39" s="2" t="s">
        <v>35</v>
      </c>
      <c r="F39" s="4">
        <v>37208</v>
      </c>
      <c r="G39" s="3" t="s">
        <v>3</v>
      </c>
      <c r="H39" s="2" t="s">
        <v>8</v>
      </c>
      <c r="I39" s="1" t="str">
        <f>IFERROR(VLOOKUP($C39,Source!$C$6:$F$40,MATCH('Master Emp sheet'!$I$6,Source!$C$5:$F$5,0),0),"Retired")</f>
        <v>South</v>
      </c>
      <c r="J39" s="1" t="str">
        <f>IFERROR(VLOOKUP($C39,Source!$C$6:$F$40,MATCH('Master Emp sheet'!$J$6,Source!$C$5:$F$5,0),0),"Retired")</f>
        <v>Operations</v>
      </c>
      <c r="K39" s="1">
        <f>IFERROR(VLOOKUP($C39,Source!$C$6:$F$40,MATCH('Master Emp sheet'!$K$6,Source!$C$5:$F$5,0),0),"Retired")</f>
        <v>65000</v>
      </c>
    </row>
    <row r="40" spans="3:11" x14ac:dyDescent="0.3">
      <c r="C40" s="3">
        <v>150975</v>
      </c>
      <c r="D40" s="2" t="s">
        <v>40</v>
      </c>
      <c r="E40" s="2" t="s">
        <v>39</v>
      </c>
      <c r="F40" s="4">
        <v>31478</v>
      </c>
      <c r="G40" s="3" t="s">
        <v>3</v>
      </c>
      <c r="H40" s="2" t="s">
        <v>8</v>
      </c>
      <c r="I40" s="1" t="str">
        <f>IFERROR(VLOOKUP($C40,Source!$C$6:$F$40,MATCH('Master Emp sheet'!$I$6,Source!$C$5:$F$5,0),0),"Retired")</f>
        <v>Mid West</v>
      </c>
      <c r="J40" s="1" t="str">
        <f>IFERROR(VLOOKUP($C40,Source!$C$6:$F$40,MATCH('Master Emp sheet'!$J$6,Source!$C$5:$F$5,0),0),"Retired")</f>
        <v>Finance</v>
      </c>
      <c r="K40" s="1">
        <f>IFERROR(VLOOKUP($C40,Source!$C$6:$F$40,MATCH('Master Emp sheet'!$K$6,Source!$C$5:$F$5,0),0),"Retired")</f>
        <v>83000</v>
      </c>
    </row>
    <row r="41" spans="3:11" x14ac:dyDescent="0.3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1" t="str">
        <f>IFERROR(VLOOKUP($C41,Source!$C$6:$F$40,MATCH('Master Emp sheet'!$I$6,Source!$C$5:$F$5,0),0),"Retired")</f>
        <v>Mid West</v>
      </c>
      <c r="J41" s="1" t="str">
        <f>IFERROR(VLOOKUP($C41,Source!$C$6:$F$40,MATCH('Master Emp sheet'!$J$6,Source!$C$5:$F$5,0),0),"Retired")</f>
        <v>Marketing</v>
      </c>
      <c r="K41" s="1">
        <f>IFERROR(VLOOKUP($C41,Source!$C$6:$F$40,MATCH('Master Emp sheet'!$K$6,Source!$C$5:$F$5,0),0),"Retired")</f>
        <v>47000</v>
      </c>
    </row>
    <row r="42" spans="3:11" x14ac:dyDescent="0.3">
      <c r="C42" s="3">
        <v>150989</v>
      </c>
      <c r="D42" s="2" t="s">
        <v>79</v>
      </c>
      <c r="E42" s="2" t="s">
        <v>78</v>
      </c>
      <c r="F42" s="4">
        <v>33113</v>
      </c>
      <c r="G42" s="3" t="s">
        <v>3</v>
      </c>
      <c r="H42" s="2" t="s">
        <v>8</v>
      </c>
      <c r="I42" s="1" t="str">
        <f>IFERROR(VLOOKUP($C42,Source!$C$6:$F$40,MATCH('Master Emp sheet'!$I$6,Source!$C$5:$F$5,0),0),"Retired")</f>
        <v>Mid West</v>
      </c>
      <c r="J42" s="1" t="str">
        <f>IFERROR(VLOOKUP($C42,Source!$C$6:$F$40,MATCH('Master Emp sheet'!$J$6,Source!$C$5:$F$5,0),0),"Retired")</f>
        <v>Digital Marketing</v>
      </c>
      <c r="K42" s="1">
        <f>IFERROR(VLOOKUP($C42,Source!$C$6:$F$40,MATCH('Master Emp sheet'!$K$6,Source!$C$5:$F$5,0),0),"Retired")</f>
        <v>45000</v>
      </c>
    </row>
    <row r="43" spans="3:11" x14ac:dyDescent="0.3">
      <c r="C43" s="3">
        <v>150990</v>
      </c>
      <c r="D43" s="2" t="s">
        <v>80</v>
      </c>
      <c r="E43" s="2" t="s">
        <v>78</v>
      </c>
      <c r="F43" s="4">
        <v>36400</v>
      </c>
      <c r="G43" s="3" t="s">
        <v>3</v>
      </c>
      <c r="H43" s="2" t="s">
        <v>8</v>
      </c>
      <c r="I43" s="1" t="str">
        <f>IFERROR(VLOOKUP($C43,Source!$C$6:$F$40,MATCH('Master Emp sheet'!$I$6,Source!$C$5:$F$5,0),0),"Retired")</f>
        <v>Mid West</v>
      </c>
      <c r="J43" s="1" t="str">
        <f>IFERROR(VLOOKUP($C43,Source!$C$6:$F$40,MATCH('Master Emp sheet'!$J$6,Source!$C$5:$F$5,0),0),"Retired")</f>
        <v>Learning &amp; Development</v>
      </c>
      <c r="K43" s="1">
        <f>IFERROR(VLOOKUP($C43,Source!$C$6:$F$40,MATCH('Master Emp sheet'!$K$6,Source!$C$5:$F$5,0),0),"Retired")</f>
        <v>77000</v>
      </c>
    </row>
    <row r="44" spans="3:11" x14ac:dyDescent="0.3">
      <c r="C44" s="3">
        <v>150995</v>
      </c>
      <c r="D44" s="2" t="s">
        <v>52</v>
      </c>
      <c r="E44" s="2" t="s">
        <v>51</v>
      </c>
      <c r="F44" s="4">
        <v>35330</v>
      </c>
      <c r="G44" s="3" t="s">
        <v>3</v>
      </c>
      <c r="H44" s="2" t="s">
        <v>8</v>
      </c>
      <c r="I44" s="1" t="str">
        <f>IFERROR(VLOOKUP($C44,Source!$C$6:$F$40,MATCH('Master Emp sheet'!$I$6,Source!$C$5:$F$5,0),0),"Retired")</f>
        <v>Mid West</v>
      </c>
      <c r="J44" s="1" t="str">
        <f>IFERROR(VLOOKUP($C44,Source!$C$6:$F$40,MATCH('Master Emp sheet'!$J$6,Source!$C$5:$F$5,0),0),"Retired")</f>
        <v>Inside Sales</v>
      </c>
      <c r="K44" s="1">
        <f>IFERROR(VLOOKUP($C44,Source!$C$6:$F$40,MATCH('Master Emp sheet'!$K$6,Source!$C$5:$F$5,0),0),"Retired")</f>
        <v>15000</v>
      </c>
    </row>
  </sheetData>
  <sortState xmlns:xlrd2="http://schemas.microsoft.com/office/spreadsheetml/2017/richdata2" ref="C7:K44">
    <sortCondition ref="C6:C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I2" sqref="I2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Vlookup</vt:lpstr>
      <vt:lpstr>Result Sheet</vt:lpstr>
      <vt:lpstr>Headcount Table</vt:lpstr>
      <vt:lpstr>Master Emp sheet</vt:lpstr>
      <vt:lpstr>Source</vt:lpstr>
      <vt:lpstr>Basic_Salary</vt:lpstr>
      <vt:lpstr>C_Code</vt:lpstr>
      <vt:lpstr>DATA</vt:lpstr>
      <vt:lpstr>Headcout_table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2022-07-27T06:45:44Z</dcterms:created>
  <dcterms:modified xsi:type="dcterms:W3CDTF">2022-11-11T16:23:30Z</dcterms:modified>
</cp:coreProperties>
</file>