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Videos\EEE-Stores Backup\MSc Project\"/>
    </mc:Choice>
  </mc:AlternateContent>
  <xr:revisionPtr revIDLastSave="0" documentId="13_ncr:1_{65501A41-C594-47FD-BD68-28FF68D3242C}" xr6:coauthVersionLast="47" xr6:coauthVersionMax="47" xr10:uidLastSave="{00000000-0000-0000-0000-000000000000}"/>
  <bookViews>
    <workbookView xWindow="-108" yWindow="-108" windowWidth="23256" windowHeight="12456" xr2:uid="{DAA23D39-2BCC-4ECC-9D90-8C8C6EFE025E}"/>
  </bookViews>
  <sheets>
    <sheet name="Data" sheetId="5" r:id="rId1"/>
    <sheet name="Data-1" sheetId="1" r:id="rId2"/>
    <sheet name="Data-2" sheetId="4" r:id="rId3"/>
    <sheet name="Data-3" sheetId="7" r:id="rId4"/>
    <sheet name="Data-4" sheetId="2" r:id="rId5"/>
    <sheet name="Kutools_Chart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8" i="5"/>
  <c r="H7" i="5"/>
  <c r="H6" i="5"/>
  <c r="H5" i="5"/>
  <c r="H4" i="5"/>
  <c r="H3" i="5"/>
  <c r="H2" i="5"/>
  <c r="D2" i="5"/>
  <c r="I9" i="5"/>
  <c r="K8" i="5"/>
  <c r="J7" i="5"/>
  <c r="I6" i="5"/>
  <c r="I5" i="5"/>
  <c r="J4" i="5"/>
  <c r="I3" i="5"/>
  <c r="I2" i="5"/>
  <c r="D3" i="5"/>
  <c r="D4" i="5"/>
  <c r="D5" i="5"/>
  <c r="D6" i="5"/>
  <c r="D7" i="5"/>
  <c r="D8" i="5"/>
  <c r="D9" i="5"/>
  <c r="G2" i="5"/>
  <c r="C2" i="5"/>
  <c r="C3" i="5"/>
  <c r="G3" i="5"/>
  <c r="C4" i="5"/>
  <c r="G4" i="5"/>
  <c r="C5" i="5"/>
  <c r="G5" i="5"/>
  <c r="C6" i="5"/>
  <c r="G6" i="5"/>
  <c r="C7" i="5"/>
  <c r="G7" i="5"/>
  <c r="C8" i="5"/>
  <c r="G8" i="5"/>
  <c r="C9" i="5"/>
  <c r="G9" i="5"/>
  <c r="I2" i="7"/>
  <c r="H2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E2" i="7"/>
  <c r="F2" i="7" s="1"/>
  <c r="D2" i="7"/>
  <c r="C2" i="7"/>
  <c r="D10" i="7"/>
  <c r="C10" i="7"/>
  <c r="E9" i="7"/>
  <c r="F9" i="7" s="1"/>
  <c r="D9" i="7"/>
  <c r="C9" i="7"/>
  <c r="E8" i="7"/>
  <c r="F8" i="7" s="1"/>
  <c r="D8" i="7"/>
  <c r="C8" i="7"/>
  <c r="E7" i="7"/>
  <c r="F7" i="7" s="1"/>
  <c r="D7" i="7"/>
  <c r="C7" i="7"/>
  <c r="E6" i="7"/>
  <c r="F6" i="7" s="1"/>
  <c r="D6" i="7"/>
  <c r="C6" i="7"/>
  <c r="E5" i="7"/>
  <c r="F5" i="7" s="1"/>
  <c r="D5" i="7"/>
  <c r="C5" i="7"/>
  <c r="E4" i="7"/>
  <c r="F4" i="7" s="1"/>
  <c r="D4" i="7"/>
  <c r="C4" i="7"/>
  <c r="E3" i="7"/>
  <c r="F3" i="7" s="1"/>
  <c r="D3" i="7"/>
  <c r="C3" i="7"/>
  <c r="K2" i="5" l="1"/>
  <c r="I8" i="5"/>
  <c r="I7" i="5"/>
  <c r="J8" i="5"/>
  <c r="K5" i="5"/>
  <c r="K3" i="5"/>
  <c r="I4" i="5"/>
  <c r="K4" i="5"/>
  <c r="J3" i="5"/>
  <c r="J2" i="5"/>
  <c r="K9" i="5"/>
  <c r="J9" i="5"/>
  <c r="K6" i="5"/>
  <c r="J5" i="5"/>
  <c r="K7" i="5"/>
  <c r="J6" i="5"/>
  <c r="C2" i="4"/>
  <c r="I9" i="4"/>
  <c r="D2" i="4" l="1"/>
  <c r="E2" i="4"/>
  <c r="F2" i="4" s="1"/>
  <c r="C2" i="1"/>
  <c r="I3" i="4"/>
  <c r="I4" i="4"/>
  <c r="I5" i="4"/>
  <c r="I6" i="4"/>
  <c r="I7" i="4"/>
  <c r="I8" i="4"/>
  <c r="I2" i="4"/>
  <c r="H3" i="4"/>
  <c r="H4" i="4"/>
  <c r="H5" i="4"/>
  <c r="H6" i="4"/>
  <c r="H7" i="4"/>
  <c r="H8" i="4"/>
  <c r="H9" i="4"/>
  <c r="H2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C3" i="1"/>
  <c r="C4" i="1"/>
  <c r="C5" i="1"/>
  <c r="C6" i="1"/>
  <c r="C7" i="1"/>
  <c r="C8" i="1"/>
  <c r="C9" i="1"/>
  <c r="C10" i="1"/>
  <c r="E3" i="1"/>
  <c r="E4" i="1"/>
  <c r="E5" i="1"/>
  <c r="E6" i="1"/>
  <c r="E7" i="1"/>
  <c r="E8" i="1"/>
  <c r="E9" i="1"/>
  <c r="E2" i="1"/>
  <c r="F2" i="1"/>
  <c r="G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I2" i="1"/>
  <c r="D2" i="1"/>
  <c r="A2" i="3"/>
  <c r="G9" i="1" l="1"/>
  <c r="G8" i="1"/>
  <c r="G7" i="1"/>
  <c r="G6" i="1"/>
  <c r="G5" i="1"/>
  <c r="G4" i="1"/>
  <c r="G3" i="1"/>
  <c r="H2" i="1"/>
  <c r="H9" i="1"/>
  <c r="H8" i="1"/>
  <c r="H7" i="1"/>
  <c r="H6" i="1"/>
  <c r="H5" i="1"/>
  <c r="H4" i="1"/>
  <c r="H3" i="1"/>
  <c r="C10" i="3" l="1"/>
  <c r="B10" i="3"/>
  <c r="F10" i="3" s="1"/>
  <c r="H10" i="3" s="1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E3" i="3" s="1"/>
  <c r="D2" i="3"/>
  <c r="C2" i="3"/>
  <c r="B2" i="3"/>
  <c r="A10" i="3"/>
  <c r="A9" i="3"/>
  <c r="A8" i="3"/>
  <c r="A7" i="3"/>
  <c r="A6" i="3"/>
  <c r="A5" i="3"/>
  <c r="A4" i="3"/>
  <c r="A3" i="3"/>
  <c r="F2" i="3" l="1"/>
  <c r="H2" i="3" s="1"/>
  <c r="G3" i="3"/>
  <c r="F3" i="3"/>
  <c r="H3" i="3" s="1"/>
  <c r="E4" i="3"/>
  <c r="G4" i="3" s="1"/>
  <c r="F4" i="3"/>
  <c r="H4" i="3" s="1"/>
  <c r="E5" i="3"/>
  <c r="G5" i="3" s="1"/>
  <c r="F5" i="3"/>
  <c r="H5" i="3" s="1"/>
  <c r="E6" i="3"/>
  <c r="G6" i="3" s="1"/>
  <c r="F6" i="3"/>
  <c r="H6" i="3" s="1"/>
  <c r="E7" i="3"/>
  <c r="G7" i="3" s="1"/>
  <c r="F7" i="3"/>
  <c r="H7" i="3" s="1"/>
  <c r="E8" i="3"/>
  <c r="G8" i="3" s="1"/>
  <c r="F8" i="3"/>
  <c r="H8" i="3" s="1"/>
  <c r="E9" i="3"/>
  <c r="G9" i="3" s="1"/>
  <c r="F9" i="3"/>
  <c r="H9" i="3" s="1"/>
  <c r="E10" i="3"/>
  <c r="G10" i="3" s="1"/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<sst xmlns="http://schemas.openxmlformats.org/spreadsheetml/2006/main" count="51" uniqueCount="27">
  <si>
    <t>Year</t>
  </si>
  <si>
    <t>Order</t>
  </si>
  <si>
    <t>Order 1</t>
  </si>
  <si>
    <t>Variance</t>
  </si>
  <si>
    <t>Variance %</t>
  </si>
  <si>
    <t xml:space="preserve">Note: This data table is added when creating the Percentage Change Chart. Errors may occur to the Percentage Change Chart if you modify or remove the data table. </t>
  </si>
  <si>
    <t>Column chart with percentage change</t>
  </si>
  <si>
    <t>Sale orders in each year</t>
  </si>
  <si>
    <t>Var +</t>
  </si>
  <si>
    <t>Var -</t>
  </si>
  <si>
    <t>Invisible</t>
  </si>
  <si>
    <t>Increase</t>
  </si>
  <si>
    <t>Decrease</t>
  </si>
  <si>
    <t xml:space="preserve">Year </t>
  </si>
  <si>
    <t>Order  1</t>
  </si>
  <si>
    <t>XY</t>
  </si>
  <si>
    <t>Pedestrian</t>
  </si>
  <si>
    <t>Car</t>
  </si>
  <si>
    <t>Bus</t>
  </si>
  <si>
    <t>Truck</t>
  </si>
  <si>
    <t>Bicycle</t>
  </si>
  <si>
    <t>Tricycle</t>
  </si>
  <si>
    <t>Motor</t>
  </si>
  <si>
    <t>Van</t>
  </si>
  <si>
    <t>Detection</t>
  </si>
  <si>
    <t>ByteTrack</t>
  </si>
  <si>
    <t>StrongSORT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</si>
</sst>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4"/>
      <color theme="4" tint="-0.249977111117893"/>
      <name val="Arial"/>
      <family val="2"/>
    </font>
    <font>
      <b/>
      <sz val="14"/>
      <color theme="4" tint="-0.249977111117893"/>
      <name val="Arial"/>
      <family val="2"/>
    </font>
    <font>
      <sz val="14"/>
      <color theme="1" tint="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0" fillId="2" borderId="0" xfId="0" applyFill="1"/>
    <xf numFmtId="0" fontId="2" fillId="3" borderId="1" xfId="2" applyFont="1" applyFill="1" applyBorder="1" applyAlignment="1">
      <alignment horizontal="left"/>
    </xf>
    <xf numFmtId="0" fontId="3" fillId="2" borderId="1" xfId="2" applyFont="1" applyFill="1" applyBorder="1"/>
    <xf numFmtId="0" fontId="3" fillId="2" borderId="1" xfId="0" applyFont="1" applyFill="1" applyBorder="1"/>
    <xf numFmtId="0" fontId="0" fillId="0" borderId="2" xfId="0" applyBorder="1"/>
    <xf numFmtId="10" fontId="0" fillId="0" borderId="2" xfId="0" applyNumberFormat="1" applyBorder="1"/>
    <xf numFmtId="0" fontId="4" fillId="2" borderId="0" xfId="0" applyFont="1" applyFill="1"/>
    <xf numFmtId="0" fontId="6" fillId="2" borderId="0" xfId="0" applyFont="1" applyFill="1"/>
    <xf numFmtId="0" fontId="2" fillId="4" borderId="1" xfId="2" applyFont="1" applyFill="1" applyBorder="1" applyAlignment="1">
      <alignment horizontal="left"/>
    </xf>
    <xf numFmtId="9" fontId="3" fillId="2" borderId="1" xfId="1" applyFont="1" applyFill="1" applyBorder="1"/>
    <xf numFmtId="0" fontId="2" fillId="5" borderId="1" xfId="2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2" xr:uid="{7982DAA6-054C-46BA-8A84-817DDABFEDDF}"/>
    <cellStyle name="Percent" xfId="1" builtinId="5"/>
  </cellStyles>
  <dxfs count="0"/>
  <tableStyles count="0" defaultTableStyle="TableStyleMedium2" defaultPivotStyle="PivotStyleLight16"/>
  <colors>
    <mruColors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E"/>
              <a:t>F1 Score Increase for</a:t>
            </a:r>
            <a:r>
              <a:rPr lang="en-IE" baseline="0"/>
              <a:t> Fisheye (f=150) Lens</a:t>
            </a:r>
            <a:r>
              <a:rPr lang="en-I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Detection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Data!$D$2:$D$9</c:f>
              <c:numCache>
                <c:formatCode>General</c:formatCode>
                <c:ptCount val="8"/>
                <c:pt idx="0">
                  <c:v>0.34</c:v>
                </c:pt>
                <c:pt idx="1">
                  <c:v>0.69</c:v>
                </c:pt>
                <c:pt idx="2">
                  <c:v>0.5</c:v>
                </c:pt>
                <c:pt idx="3">
                  <c:v>0.34</c:v>
                </c:pt>
                <c:pt idx="4">
                  <c:v>0.16</c:v>
                </c:pt>
                <c:pt idx="5">
                  <c:v>0.22</c:v>
                </c:pt>
                <c:pt idx="6">
                  <c:v>0.38</c:v>
                </c:pt>
                <c:pt idx="7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2-49C3-80D9-5E0B5FF7BCF0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ByteTrack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Data!$E$2:$E$9</c:f>
              <c:numCache>
                <c:formatCode>General</c:formatCode>
                <c:ptCount val="8"/>
                <c:pt idx="0">
                  <c:v>0.38</c:v>
                </c:pt>
                <c:pt idx="1">
                  <c:v>0.75</c:v>
                </c:pt>
                <c:pt idx="2">
                  <c:v>0.65</c:v>
                </c:pt>
                <c:pt idx="3">
                  <c:v>0.56000000000000005</c:v>
                </c:pt>
                <c:pt idx="4">
                  <c:v>0.03</c:v>
                </c:pt>
                <c:pt idx="5">
                  <c:v>0.25</c:v>
                </c:pt>
                <c:pt idx="6">
                  <c:v>0.21</c:v>
                </c:pt>
                <c:pt idx="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2-49C3-80D9-5E0B5FF7BCF0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StrongSORT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Data!$F$2:$F$9</c:f>
              <c:numCache>
                <c:formatCode>General</c:formatCode>
                <c:ptCount val="8"/>
                <c:pt idx="0">
                  <c:v>0.41</c:v>
                </c:pt>
                <c:pt idx="1">
                  <c:v>0.88</c:v>
                </c:pt>
                <c:pt idx="2">
                  <c:v>0.81</c:v>
                </c:pt>
                <c:pt idx="3">
                  <c:v>0.64</c:v>
                </c:pt>
                <c:pt idx="4">
                  <c:v>0.1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A6-4559-B5AA-D6CC95D569E4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5117241255519532E-2"/>
                  <c:y val="0.18115942028985507"/>
                </c:manualLayout>
              </c:layout>
              <c:tx>
                <c:rich>
                  <a:bodyPr/>
                  <a:lstStyle/>
                  <a:p>
                    <a:fld id="{640E6D83-970A-43AF-909C-2E1E1A83F4E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8A6-4559-B5AA-D6CC95D569E4}"/>
                </c:ext>
              </c:extLst>
            </c:dLbl>
            <c:dLbl>
              <c:idx val="1"/>
              <c:layout>
                <c:manualLayout>
                  <c:x val="-3.5618874675410195E-2"/>
                  <c:y val="-0.21574308646201834"/>
                </c:manualLayout>
              </c:layout>
              <c:tx>
                <c:rich>
                  <a:bodyPr/>
                  <a:lstStyle/>
                  <a:p>
                    <a:fld id="{9929ED00-F077-4C28-8A07-BF254FD6071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8A6-4559-B5AA-D6CC95D569E4}"/>
                </c:ext>
              </c:extLst>
            </c:dLbl>
            <c:dLbl>
              <c:idx val="2"/>
              <c:layout>
                <c:manualLayout>
                  <c:x val="-3.3244283030382807E-2"/>
                  <c:y val="-0.27772604511392596"/>
                </c:manualLayout>
              </c:layout>
              <c:tx>
                <c:rich>
                  <a:bodyPr/>
                  <a:lstStyle/>
                  <a:p>
                    <a:fld id="{98762999-E113-4804-9323-9C0015CA1EE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8A6-4559-B5AA-D6CC95D569E4}"/>
                </c:ext>
              </c:extLst>
            </c:dLbl>
            <c:dLbl>
              <c:idx val="3"/>
              <c:layout>
                <c:manualLayout>
                  <c:x val="-3.5618874675410153E-2"/>
                  <c:y val="-0.27053140096618356"/>
                </c:manualLayout>
              </c:layout>
              <c:tx>
                <c:rich>
                  <a:bodyPr/>
                  <a:lstStyle/>
                  <a:p>
                    <a:fld id="{BF0868DC-B925-42B1-9C1F-B8C07968171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8A6-4559-B5AA-D6CC95D569E4}"/>
                </c:ext>
              </c:extLst>
            </c:dLbl>
            <c:dLbl>
              <c:idx val="4"/>
              <c:layout>
                <c:manualLayout>
                  <c:x val="-4.0368057965464839E-2"/>
                  <c:y val="5.0724637681159333E-2"/>
                </c:manualLayout>
              </c:layout>
              <c:tx>
                <c:rich>
                  <a:bodyPr/>
                  <a:lstStyle/>
                  <a:p>
                    <a:fld id="{283CC1C8-B5AF-4E53-BC43-C17FC2764B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AC6-40C5-A9B6-DF78AD7D4934}"/>
                </c:ext>
              </c:extLst>
            </c:dLbl>
            <c:dLbl>
              <c:idx val="5"/>
              <c:layout>
                <c:manualLayout>
                  <c:x val="-4.2742649610492268E-2"/>
                  <c:y val="8.2125603864734303E-2"/>
                </c:manualLayout>
              </c:layout>
              <c:tx>
                <c:rich>
                  <a:bodyPr/>
                  <a:lstStyle/>
                  <a:p>
                    <a:fld id="{EEB6C1C2-42C0-4251-8F05-FE3DA1E1C67C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8A6-4559-B5AA-D6CC95D569E4}"/>
                </c:ext>
              </c:extLst>
            </c:dLbl>
            <c:dLbl>
              <c:idx val="6"/>
              <c:layout>
                <c:manualLayout>
                  <c:x val="-4.0368057965464922E-2"/>
                  <c:y val="1.8188595990718464E-2"/>
                </c:manualLayout>
              </c:layout>
              <c:tx>
                <c:rich>
                  <a:bodyPr/>
                  <a:lstStyle/>
                  <a:p>
                    <a:fld id="{A8841766-F788-4470-BEAD-AE6FB7C75A8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AC6-40C5-A9B6-DF78AD7D4934}"/>
                </c:ext>
              </c:extLst>
            </c:dLbl>
            <c:dLbl>
              <c:idx val="7"/>
              <c:layout>
                <c:manualLayout>
                  <c:x val="-4.5117241255519525E-2"/>
                  <c:y val="-0.32125603864734303"/>
                </c:manualLayout>
              </c:layout>
              <c:tx>
                <c:rich>
                  <a:bodyPr/>
                  <a:lstStyle/>
                  <a:p>
                    <a:fld id="{2F5EB524-04B5-4C34-B5D6-DB11F6CD9EE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C6-40C5-A9B6-DF78AD7D49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Data!$G$2:$G$9</c:f>
              <c:numCache>
                <c:formatCode>General</c:formatCode>
                <c:ptCount val="8"/>
                <c:pt idx="0">
                  <c:v>0.69</c:v>
                </c:pt>
                <c:pt idx="1">
                  <c:v>0.5</c:v>
                </c:pt>
                <c:pt idx="2">
                  <c:v>0.34</c:v>
                </c:pt>
                <c:pt idx="3">
                  <c:v>0.16</c:v>
                </c:pt>
                <c:pt idx="4">
                  <c:v>0.22</c:v>
                </c:pt>
                <c:pt idx="5">
                  <c:v>0.38</c:v>
                </c:pt>
                <c:pt idx="6">
                  <c:v>0.39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Data!$K$2:$K$9</c15:f>
                <c15:dlblRangeCache>
                  <c:ptCount val="8"/>
                  <c:pt idx="0">
                    <c:v>21%</c:v>
                  </c:pt>
                  <c:pt idx="1">
                    <c:v>28%</c:v>
                  </c:pt>
                  <c:pt idx="2">
                    <c:v>62%</c:v>
                  </c:pt>
                  <c:pt idx="3">
                    <c:v>88%</c:v>
                  </c:pt>
                  <c:pt idx="4">
                    <c:v>-38%</c:v>
                  </c:pt>
                  <c:pt idx="5">
                    <c:v>32%</c:v>
                  </c:pt>
                  <c:pt idx="6">
                    <c:v>-29%</c:v>
                  </c:pt>
                  <c:pt idx="7">
                    <c:v>41%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8A6-4559-B5AA-D6CC95D5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19716776"/>
        <c:axId val="719717104"/>
      </c:barChart>
      <c:catAx>
        <c:axId val="71971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7104"/>
        <c:crosses val="autoZero"/>
        <c:auto val="1"/>
        <c:lblAlgn val="ctr"/>
        <c:lblOffset val="100"/>
        <c:noMultiLvlLbl val="0"/>
      </c:catAx>
      <c:valAx>
        <c:axId val="71971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Detection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Data!$D$2:$D$9</c:f>
              <c:numCache>
                <c:formatCode>General</c:formatCode>
                <c:ptCount val="8"/>
                <c:pt idx="0">
                  <c:v>0.34</c:v>
                </c:pt>
                <c:pt idx="1">
                  <c:v>0.69</c:v>
                </c:pt>
                <c:pt idx="2">
                  <c:v>0.5</c:v>
                </c:pt>
                <c:pt idx="3">
                  <c:v>0.34</c:v>
                </c:pt>
                <c:pt idx="4">
                  <c:v>0.16</c:v>
                </c:pt>
                <c:pt idx="5">
                  <c:v>0.22</c:v>
                </c:pt>
                <c:pt idx="6">
                  <c:v>0.38</c:v>
                </c:pt>
                <c:pt idx="7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42AD-B1DC-62A5FB83AF2A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ByteTrack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Data!$E$2:$E$9</c:f>
              <c:numCache>
                <c:formatCode>General</c:formatCode>
                <c:ptCount val="8"/>
                <c:pt idx="0">
                  <c:v>0.38</c:v>
                </c:pt>
                <c:pt idx="1">
                  <c:v>0.75</c:v>
                </c:pt>
                <c:pt idx="2">
                  <c:v>0.65</c:v>
                </c:pt>
                <c:pt idx="3">
                  <c:v>0.56000000000000005</c:v>
                </c:pt>
                <c:pt idx="4">
                  <c:v>0.03</c:v>
                </c:pt>
                <c:pt idx="5">
                  <c:v>0.25</c:v>
                </c:pt>
                <c:pt idx="6">
                  <c:v>0.21</c:v>
                </c:pt>
                <c:pt idx="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8-42AD-B1DC-62A5FB83AF2A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StrongSORT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Data!$I$2:$I$9</c:f>
                <c:numCache>
                  <c:formatCode>General</c:formatCode>
                  <c:ptCount val="8"/>
                  <c:pt idx="0">
                    <c:v>-6.9999999999999951E-2</c:v>
                  </c:pt>
                  <c:pt idx="1">
                    <c:v>-0.19000000000000006</c:v>
                  </c:pt>
                  <c:pt idx="2">
                    <c:v>-0.31000000000000005</c:v>
                  </c:pt>
                  <c:pt idx="3">
                    <c:v>-0.3</c:v>
                  </c:pt>
                  <c:pt idx="4">
                    <c:v>0</c:v>
                  </c:pt>
                  <c:pt idx="5">
                    <c:v>-6.9999999999999979E-2</c:v>
                  </c:pt>
                  <c:pt idx="6">
                    <c:v>0</c:v>
                  </c:pt>
                  <c:pt idx="7">
                    <c:v>-0.16000000000000003</c:v>
                  </c:pt>
                </c:numCache>
              </c:numRef>
            </c:plus>
            <c:minus>
              <c:numRef>
                <c:f>Data!$J$2:$J$9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-0.06</c:v>
                  </c:pt>
                  <c:pt idx="5">
                    <c:v>0</c:v>
                  </c:pt>
                  <c:pt idx="6">
                    <c:v>-0.10999999999999999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Data!$F$2:$F$9</c:f>
              <c:numCache>
                <c:formatCode>General</c:formatCode>
                <c:ptCount val="8"/>
                <c:pt idx="0">
                  <c:v>0.41</c:v>
                </c:pt>
                <c:pt idx="1">
                  <c:v>0.88</c:v>
                </c:pt>
                <c:pt idx="2">
                  <c:v>0.81</c:v>
                </c:pt>
                <c:pt idx="3">
                  <c:v>0.64</c:v>
                </c:pt>
                <c:pt idx="4">
                  <c:v>0.1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8-42AD-B1DC-62A5FB83A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81473232"/>
        <c:axId val="399827408"/>
      </c:barChart>
      <c:catAx>
        <c:axId val="2814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7408"/>
        <c:crosses val="autoZero"/>
        <c:auto val="1"/>
        <c:lblAlgn val="ctr"/>
        <c:lblOffset val="100"/>
        <c:noMultiLvlLbl val="0"/>
      </c:catAx>
      <c:valAx>
        <c:axId val="3998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Detection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Data!$D$2:$D$9</c:f>
              <c:numCache>
                <c:formatCode>General</c:formatCode>
                <c:ptCount val="8"/>
                <c:pt idx="0">
                  <c:v>0.34</c:v>
                </c:pt>
                <c:pt idx="1">
                  <c:v>0.69</c:v>
                </c:pt>
                <c:pt idx="2">
                  <c:v>0.5</c:v>
                </c:pt>
                <c:pt idx="3">
                  <c:v>0.34</c:v>
                </c:pt>
                <c:pt idx="4">
                  <c:v>0.16</c:v>
                </c:pt>
                <c:pt idx="5">
                  <c:v>0.22</c:v>
                </c:pt>
                <c:pt idx="6">
                  <c:v>0.38</c:v>
                </c:pt>
                <c:pt idx="7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3-4E24-A52C-76AE31703811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ByteTrack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Data!$E$2:$E$9</c:f>
              <c:numCache>
                <c:formatCode>General</c:formatCode>
                <c:ptCount val="8"/>
                <c:pt idx="0">
                  <c:v>0.38</c:v>
                </c:pt>
                <c:pt idx="1">
                  <c:v>0.75</c:v>
                </c:pt>
                <c:pt idx="2">
                  <c:v>0.65</c:v>
                </c:pt>
                <c:pt idx="3">
                  <c:v>0.56000000000000005</c:v>
                </c:pt>
                <c:pt idx="4">
                  <c:v>0.03</c:v>
                </c:pt>
                <c:pt idx="5">
                  <c:v>0.25</c:v>
                </c:pt>
                <c:pt idx="6">
                  <c:v>0.21</c:v>
                </c:pt>
                <c:pt idx="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3-4E24-A52C-76AE31703811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StrongSORT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Data!$F$2:$F$9</c:f>
              <c:numCache>
                <c:formatCode>General</c:formatCode>
                <c:ptCount val="8"/>
                <c:pt idx="0">
                  <c:v>0.41</c:v>
                </c:pt>
                <c:pt idx="1">
                  <c:v>0.88</c:v>
                </c:pt>
                <c:pt idx="2">
                  <c:v>0.81</c:v>
                </c:pt>
                <c:pt idx="3">
                  <c:v>0.64</c:v>
                </c:pt>
                <c:pt idx="4">
                  <c:v>0.1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3-4E24-A52C-76AE31703811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745916450273456E-2"/>
                  <c:y val="0.22946859903381642"/>
                </c:manualLayout>
              </c:layout>
              <c:tx>
                <c:rich>
                  <a:bodyPr/>
                  <a:lstStyle/>
                  <a:p>
                    <a:fld id="{81D01B55-F015-4DB1-A5C2-92B523DA1C1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B83-4E24-A52C-76AE31703811}"/>
                </c:ext>
              </c:extLst>
            </c:dLbl>
            <c:dLbl>
              <c:idx val="1"/>
              <c:layout>
                <c:manualLayout>
                  <c:x val="-3.3244283030382807E-2"/>
                  <c:y val="-0.19806763285024154"/>
                </c:manualLayout>
              </c:layout>
              <c:tx>
                <c:rich>
                  <a:bodyPr/>
                  <a:lstStyle/>
                  <a:p>
                    <a:fld id="{3C17ED49-A633-4DB3-B7CC-8CBF07DD951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B83-4E24-A52C-76AE31703811}"/>
                </c:ext>
              </c:extLst>
            </c:dLbl>
            <c:dLbl>
              <c:idx val="2"/>
              <c:layout>
                <c:manualLayout>
                  <c:x val="-2.1371324805246089E-2"/>
                  <c:y val="-0.34782608695652173"/>
                </c:manualLayout>
              </c:layout>
              <c:tx>
                <c:rich>
                  <a:bodyPr/>
                  <a:lstStyle/>
                  <a:p>
                    <a:fld id="{931BF70B-5B36-43DE-8DD1-F1A6BCFDC88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B83-4E24-A52C-76AE31703811}"/>
                </c:ext>
              </c:extLst>
            </c:dLbl>
            <c:dLbl>
              <c:idx val="3"/>
              <c:layout>
                <c:manualLayout>
                  <c:x val="-2.8495099740328121E-2"/>
                  <c:y val="-0.37681159420289856"/>
                </c:manualLayout>
              </c:layout>
              <c:tx>
                <c:rich>
                  <a:bodyPr/>
                  <a:lstStyle/>
                  <a:p>
                    <a:fld id="{78CB6318-0C60-46BE-8F53-E1C6460ACF0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B83-4E24-A52C-76AE31703811}"/>
                </c:ext>
              </c:extLst>
            </c:dLbl>
            <c:dLbl>
              <c:idx val="4"/>
              <c:layout>
                <c:manualLayout>
                  <c:x val="-2.8495099740328121E-2"/>
                  <c:y val="7.0048309178743967E-2"/>
                </c:manualLayout>
              </c:layout>
              <c:tx>
                <c:rich>
                  <a:bodyPr/>
                  <a:lstStyle/>
                  <a:p>
                    <a:fld id="{621B924C-7A7F-4B25-965B-A66CD0C7001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B83-4E24-A52C-76AE31703811}"/>
                </c:ext>
              </c:extLst>
            </c:dLbl>
            <c:dLbl>
              <c:idx val="5"/>
              <c:layout>
                <c:manualLayout>
                  <c:x val="-2.6120508095300778E-2"/>
                  <c:y val="8.6956521739130349E-2"/>
                </c:manualLayout>
              </c:layout>
              <c:tx>
                <c:rich>
                  <a:bodyPr/>
                  <a:lstStyle/>
                  <a:p>
                    <a:fld id="{AB9296B8-C077-4B5C-9CE0-08073F36D9D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B83-4E24-A52C-76AE31703811}"/>
                </c:ext>
              </c:extLst>
            </c:dLbl>
            <c:dLbl>
              <c:idx val="6"/>
              <c:layout>
                <c:manualLayout>
                  <c:x val="-3.0869691385355464E-2"/>
                  <c:y val="1.2077294685990338E-2"/>
                </c:manualLayout>
              </c:layout>
              <c:tx>
                <c:rich>
                  <a:bodyPr/>
                  <a:lstStyle/>
                  <a:p>
                    <a:fld id="{50B8823D-33B4-457B-BF72-226DE6125CE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B83-4E24-A52C-76AE31703811}"/>
                </c:ext>
              </c:extLst>
            </c:dLbl>
            <c:dLbl>
              <c:idx val="7"/>
              <c:layout>
                <c:manualLayout>
                  <c:x val="-2.6120508095300778E-2"/>
                  <c:y val="-0.43236714975845408"/>
                </c:manualLayout>
              </c:layout>
              <c:tx>
                <c:rich>
                  <a:bodyPr/>
                  <a:lstStyle/>
                  <a:p>
                    <a:fld id="{A0810BD6-2447-4F33-880B-42141762EC3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B83-4E24-A52C-76AE31703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Data!$G$2:$G$9</c:f>
              <c:numCache>
                <c:formatCode>General</c:formatCode>
                <c:ptCount val="8"/>
                <c:pt idx="0">
                  <c:v>0.69</c:v>
                </c:pt>
                <c:pt idx="1">
                  <c:v>0.5</c:v>
                </c:pt>
                <c:pt idx="2">
                  <c:v>0.34</c:v>
                </c:pt>
                <c:pt idx="3">
                  <c:v>0.16</c:v>
                </c:pt>
                <c:pt idx="4">
                  <c:v>0.22</c:v>
                </c:pt>
                <c:pt idx="5">
                  <c:v>0.38</c:v>
                </c:pt>
                <c:pt idx="6">
                  <c:v>0.39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Data!$K$2:$K$9</c15:f>
                <c15:dlblRangeCache>
                  <c:ptCount val="8"/>
                  <c:pt idx="0">
                    <c:v>21%</c:v>
                  </c:pt>
                  <c:pt idx="1">
                    <c:v>28%</c:v>
                  </c:pt>
                  <c:pt idx="2">
                    <c:v>62%</c:v>
                  </c:pt>
                  <c:pt idx="3">
                    <c:v>88%</c:v>
                  </c:pt>
                  <c:pt idx="4">
                    <c:v>-38%</c:v>
                  </c:pt>
                  <c:pt idx="5">
                    <c:v>32%</c:v>
                  </c:pt>
                  <c:pt idx="6">
                    <c:v>-29%</c:v>
                  </c:pt>
                  <c:pt idx="7">
                    <c:v>41%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B83-4E24-A52C-76AE3170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19716776"/>
        <c:axId val="719717104"/>
      </c:barChart>
      <c:catAx>
        <c:axId val="71971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7104"/>
        <c:crosses val="autoZero"/>
        <c:auto val="1"/>
        <c:lblAlgn val="ctr"/>
        <c:lblOffset val="100"/>
        <c:noMultiLvlLbl val="0"/>
      </c:catAx>
      <c:valAx>
        <c:axId val="71971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'Data-1'!$D$1</c:f>
              <c:strCache>
                <c:ptCount val="1"/>
                <c:pt idx="0">
                  <c:v>Order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'Data-1'!$C$2:$C$10</c:f>
              <c:strCache>
                <c:ptCount val="9"/>
                <c:pt idx="0">
                  <c:v>2012          </c:v>
                </c:pt>
                <c:pt idx="1">
                  <c:v>2013          </c:v>
                </c:pt>
                <c:pt idx="2">
                  <c:v>2014          </c:v>
                </c:pt>
                <c:pt idx="3">
                  <c:v>2015          </c:v>
                </c:pt>
                <c:pt idx="4">
                  <c:v>2016          </c:v>
                </c:pt>
                <c:pt idx="5">
                  <c:v>2017          </c:v>
                </c:pt>
                <c:pt idx="6">
                  <c:v>2018          </c:v>
                </c:pt>
                <c:pt idx="7">
                  <c:v>2019          </c:v>
                </c:pt>
                <c:pt idx="8">
                  <c:v>2020          </c:v>
                </c:pt>
              </c:strCache>
            </c:strRef>
          </c:cat>
          <c:val>
            <c:numRef>
              <c:f>'Data-1'!$D$2:$D$10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BB6-B9AE-A4B528A35CB3}"/>
            </c:ext>
          </c:extLst>
        </c:ser>
        <c:ser>
          <c:idx val="1"/>
          <c:order val="1"/>
          <c:tx>
            <c:strRef>
              <c:f>'Data-1'!$E$1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6F125B3-5ED9-4BCC-9C42-E40FFB8F2B8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0D4-4BB6-B9AE-A4B528A35C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75C006-E4D5-4CBC-8265-2CCB758439E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0D4-4BB6-B9AE-A4B528A35C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0A5ADC-51B8-4D89-A7A5-044580893AE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D4-4BB6-B9AE-A4B528A35C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952CA5-AFB8-48D2-9174-CDDDCD8B1F7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0D4-4BB6-B9AE-A4B528A35C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6EED8B9-D699-4144-A921-1F23E7A3DB1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0D4-4BB6-B9AE-A4B528A35C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74FAAB-6811-4C50-A485-15D36A42D0C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0D4-4BB6-B9AE-A4B528A35CB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A6DDB16-8E0F-4ADD-9D8F-30BC0E962D9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0D4-4BB6-B9AE-A4B528A35CB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29137EF-E2CD-49E2-BDF9-50E267FF01A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0D4-4BB6-B9AE-A4B528A35CB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0D4-4BB6-B9AE-A4B528A35C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'Data-1'!$G$2:$G$10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-815</c:v>
                  </c:pt>
                  <c:pt idx="2">
                    <c:v>-455</c:v>
                  </c:pt>
                  <c:pt idx="3">
                    <c:v>-1835</c:v>
                  </c:pt>
                  <c:pt idx="4">
                    <c:v>0</c:v>
                  </c:pt>
                  <c:pt idx="5">
                    <c:v>-1580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'Data-1'!$H$2:$H$10</c:f>
                <c:numCache>
                  <c:formatCode>General</c:formatCode>
                  <c:ptCount val="9"/>
                  <c:pt idx="0">
                    <c:v>-465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-885</c:v>
                  </c:pt>
                  <c:pt idx="5">
                    <c:v>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'Data-1'!$C$2:$C$10</c:f>
              <c:strCache>
                <c:ptCount val="9"/>
                <c:pt idx="0">
                  <c:v>2012          </c:v>
                </c:pt>
                <c:pt idx="1">
                  <c:v>2013          </c:v>
                </c:pt>
                <c:pt idx="2">
                  <c:v>2014          </c:v>
                </c:pt>
                <c:pt idx="3">
                  <c:v>2015          </c:v>
                </c:pt>
                <c:pt idx="4">
                  <c:v>2016          </c:v>
                </c:pt>
                <c:pt idx="5">
                  <c:v>2017          </c:v>
                </c:pt>
                <c:pt idx="6">
                  <c:v>2018          </c:v>
                </c:pt>
                <c:pt idx="7">
                  <c:v>2019          </c:v>
                </c:pt>
                <c:pt idx="8">
                  <c:v>2020          </c:v>
                </c:pt>
              </c:strCache>
            </c:strRef>
          </c:cat>
          <c:val>
            <c:numRef>
              <c:f>'Data-1'!$E$2:$E$10</c:f>
              <c:numCache>
                <c:formatCode>General</c:formatCode>
                <c:ptCount val="9"/>
                <c:pt idx="0">
                  <c:v>1785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4005</c:v>
                </c:pt>
                <c:pt idx="5">
                  <c:v>5585</c:v>
                </c:pt>
                <c:pt idx="6">
                  <c:v>4890</c:v>
                </c:pt>
                <c:pt idx="7">
                  <c:v>4500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'Data-1'!$I$2:$I$10</c15:f>
                <c15:dlblRangeCache>
                  <c:ptCount val="9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0D4-4BB6-B9AE-A4B528A3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340160"/>
        <c:axId val="639341472"/>
      </c:barChart>
      <c:catAx>
        <c:axId val="6393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1472"/>
        <c:crosses val="autoZero"/>
        <c:auto val="1"/>
        <c:lblAlgn val="ctr"/>
        <c:lblOffset val="100"/>
        <c:noMultiLvlLbl val="0"/>
      </c:catAx>
      <c:valAx>
        <c:axId val="63934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'Data-2'!$D$1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'Data-2'!$C$2:$C$10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'Data-2'!$D$2:$D$10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C09-991A-A318DDE2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01272"/>
        <c:axId val="714897664"/>
      </c:barChart>
      <c:scatterChart>
        <c:scatterStyle val="lineMarker"/>
        <c:varyColors val="0"/>
        <c:ser>
          <c:idx val="1"/>
          <c:order val="1"/>
          <c:tx>
            <c:strRef>
              <c:f>'Data-2'!$H$1</c:f>
              <c:strCache>
                <c:ptCount val="1"/>
                <c:pt idx="0">
                  <c:v>Increase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AE-4C09-991A-A318DDE2BD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5AB4A6-B0A0-4FC1-94BE-4B4D3683ED0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AE-4C09-991A-A318DDE2BD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BF37CA-1532-4DDE-9F3B-DB39CB1BD03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AE-4C09-991A-A318DDE2BD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0BE2D4-0D42-4DE9-B050-780DC0D8B3B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AE-4C09-991A-A318DDE2BD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AE-4C09-991A-A318DDE2BD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E3B9B0-2D7C-4D3C-B34A-D65F085BED5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AE-4C09-991A-A318DDE2BD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AE-4C09-991A-A318DDE2BD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AE-4C09-991A-A318DDE2B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'Data-2'!$H$2:$H$9</c:f>
              <c:numCache>
                <c:formatCode>General</c:formatCode>
                <c:ptCount val="8"/>
                <c:pt idx="0">
                  <c:v>#N/A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#N/A</c:v>
                </c:pt>
                <c:pt idx="5">
                  <c:v>5585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9AE-4C09-991A-A318DDE2BDCC}"/>
            </c:ext>
          </c:extLst>
        </c:ser>
        <c:ser>
          <c:idx val="2"/>
          <c:order val="2"/>
          <c:tx>
            <c:strRef>
              <c:f>'Data-2'!$I$1</c:f>
              <c:strCache>
                <c:ptCount val="1"/>
                <c:pt idx="0">
                  <c:v>Decrease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721633E-17E6-42E4-B855-3DF382B58C6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AE-4C09-991A-A318DDE2BD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AE-4C09-991A-A318DDE2BD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AE-4C09-991A-A318DDE2BD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AE-4C09-991A-A318DDE2BD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ABD015-0259-4C37-B6BB-9FCE2777E8D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AE-4C09-991A-A318DDE2BD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AE-4C09-991A-A318DDE2BD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A37EE0-A3F1-4EC5-BCF6-4B954E083A0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AE-4C09-991A-A318DDE2BD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ADB32E-F644-450C-8031-21E026EED76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AE-4C09-991A-A318DDE2B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'Data-2'!$I$2:$I$9</c:f>
              <c:numCache>
                <c:formatCode>General</c:formatCode>
                <c:ptCount val="8"/>
                <c:pt idx="0">
                  <c:v>1785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4005</c:v>
                </c:pt>
                <c:pt idx="5">
                  <c:v>#N/A</c:v>
                </c:pt>
                <c:pt idx="6">
                  <c:v>4890</c:v>
                </c:pt>
                <c:pt idx="7">
                  <c:v>4500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9AE-4C09-991A-A318DDE2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1272"/>
        <c:axId val="714897664"/>
      </c:scatterChart>
      <c:catAx>
        <c:axId val="7149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97664"/>
        <c:crosses val="autoZero"/>
        <c:auto val="1"/>
        <c:lblAlgn val="ctr"/>
        <c:lblOffset val="100"/>
        <c:noMultiLvlLbl val="0"/>
      </c:catAx>
      <c:valAx>
        <c:axId val="7148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0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'Data-3'!$D$1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'Data-3'!$C$2:$C$10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'Data-3'!$D$2:$D$10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9-4025-86BC-CFD0E239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01272"/>
        <c:axId val="714897664"/>
      </c:barChart>
      <c:scatterChart>
        <c:scatterStyle val="lineMarker"/>
        <c:varyColors val="0"/>
        <c:ser>
          <c:idx val="1"/>
          <c:order val="1"/>
          <c:tx>
            <c:strRef>
              <c:f>'Data-3'!#REF!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'Data-3'!#REF!</c:f>
            </c:numRef>
          </c:xVal>
          <c:yVal>
            <c:numRef>
              <c:f>'Data-3'!#REF!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F9-4025-86BC-CFD0E2392EE9}"/>
            </c:ext>
          </c:extLst>
        </c:ser>
        <c:ser>
          <c:idx val="2"/>
          <c:order val="2"/>
          <c:tx>
            <c:strRef>
              <c:f>'Data-3'!#REF!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'Data-3'!#REF!</c:f>
            </c:numRef>
          </c:xVal>
          <c:yVal>
            <c:numRef>
              <c:f>'Data-3'!#REF!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CF9-4025-86BC-CFD0E239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1272"/>
        <c:axId val="714897664"/>
      </c:scatterChart>
      <c:catAx>
        <c:axId val="7149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97664"/>
        <c:crosses val="autoZero"/>
        <c:auto val="1"/>
        <c:lblAlgn val="ctr"/>
        <c:lblOffset val="100"/>
        <c:noMultiLvlLbl val="0"/>
      </c:catAx>
      <c:valAx>
        <c:axId val="7148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0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'Data-3'!$D$1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'Data-3'!$C$2:$C$10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'Data-3'!$D$2:$D$10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8-412E-BC99-496608DC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60352"/>
        <c:axId val="676765600"/>
      </c:barChart>
      <c:scatterChart>
        <c:scatterStyle val="lineMarker"/>
        <c:varyColors val="0"/>
        <c:ser>
          <c:idx val="1"/>
          <c:order val="1"/>
          <c:tx>
            <c:strRef>
              <c:f>'Data-3'!$H$1</c:f>
              <c:strCache>
                <c:ptCount val="1"/>
                <c:pt idx="0">
                  <c:v>Increase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8-412E-BC99-496608DC2B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F705C4-B671-4F3E-8A1D-6641A799DF9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8-412E-BC99-496608DC2B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8939E5-F381-4852-964E-1032AE914A9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EE8-412E-BC99-496608DC2B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D6DC6A-1FF8-49E1-98BE-BCBA60F630E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8-412E-BC99-496608DC2B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EE8-412E-BC99-496608DC2B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DD8355E-ABCB-44FC-BE78-23A6196E7EE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EE8-412E-BC99-496608DC2B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EE8-412E-BC99-496608DC2B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EE8-412E-BC99-496608DC2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'Data-3'!$H$2:$H$9</c:f>
              <c:numCache>
                <c:formatCode>General</c:formatCode>
                <c:ptCount val="8"/>
                <c:pt idx="0">
                  <c:v>#N/A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#N/A</c:v>
                </c:pt>
                <c:pt idx="5">
                  <c:v>5585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'Data-3'!$F$2:$F$9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EE8-412E-BC99-496608DC2BF3}"/>
            </c:ext>
          </c:extLst>
        </c:ser>
        <c:ser>
          <c:idx val="2"/>
          <c:order val="2"/>
          <c:tx>
            <c:strRef>
              <c:f>'Data-3'!$I$1</c:f>
              <c:strCache>
                <c:ptCount val="1"/>
                <c:pt idx="0">
                  <c:v>Decrease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B96CE9F-B1C4-40BA-8D5F-0D657DB2D7E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EE8-412E-BC99-496608DC2B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EE8-412E-BC99-496608DC2B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EE8-412E-BC99-496608DC2B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EE8-412E-BC99-496608DC2B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AC1E66-B181-4603-A1AA-6ED70578FF4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EE8-412E-BC99-496608DC2B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EE8-412E-BC99-496608DC2B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55483A-EB2A-4012-B204-6B6AB63BE14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EE8-412E-BC99-496608DC2B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6E572BC-EB22-4DE5-879C-144A01F5413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EE8-412E-BC99-496608DC2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'Data-3'!$I$2:$I$9</c:f>
              <c:numCache>
                <c:formatCode>General</c:formatCode>
                <c:ptCount val="8"/>
                <c:pt idx="0">
                  <c:v>1785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4005</c:v>
                </c:pt>
                <c:pt idx="5">
                  <c:v>#N/A</c:v>
                </c:pt>
                <c:pt idx="6">
                  <c:v>4890</c:v>
                </c:pt>
                <c:pt idx="7">
                  <c:v>4500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'Data-3'!$F$2:$F$9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EE8-412E-BC99-496608DC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0352"/>
        <c:axId val="676765600"/>
      </c:scatterChart>
      <c:catAx>
        <c:axId val="6767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5600"/>
        <c:crosses val="autoZero"/>
        <c:auto val="1"/>
        <c:lblAlgn val="ctr"/>
        <c:lblOffset val="100"/>
        <c:noMultiLvlLbl val="0"/>
      </c:catAx>
      <c:valAx>
        <c:axId val="6767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4472C4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67FC4FC-505D-45AA-9630-A5062517F28C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{D67FC4FC-505D-45AA-9630-A5062517F28C}</c15:txfldGUID>
                      <c15:f>Kutools_Chart!$G$2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021-4D9F-8EB7-CD8CD1EE79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BFAF07-E0DD-4B66-BBC3-4671B0B88F46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{C3BFAF07-E0DD-4B66-BBC3-4671B0B88F46}</c15:txfldGUID>
                      <c15:f>Kutools_Chart!$G$3</c15:f>
                      <c15:dlblFieldTableCache>
                        <c:ptCount val="1"/>
                        <c:pt idx="0">
                          <c:v>20.67%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021-4D9F-8EB7-CD8CD1EE79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AE540A-CDC5-436B-9AAB-2AF68D68756B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{97AE540A-CDC5-436B-9AAB-2AF68D68756B}</c15:txfldGUID>
                      <c15:f>Kutools_Chart!$G$4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021-4D9F-8EB7-CD8CD1EE79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67EB7C-AF63-4F2B-BFC3-6BD0CD22E296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{A267EB7C-AF63-4F2B-BFC3-6BD0CD22E296}</c15:txfldGUID>
                      <c15:f>Kutools_Chart!$G$5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021-4D9F-8EB7-CD8CD1EE79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B1113A-9184-499B-9493-E5E0BB5A502E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{E0B1113A-9184-499B-9493-E5E0BB5A502E}</c15:txfldGUID>
                      <c15:f>Kutools_Chart!$G$6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021-4D9F-8EB7-CD8CD1EE79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01939F-5A63-4F0B-94E3-22B39C755D20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{0D01939F-5A63-4F0B-94E3-22B39C755D20}</c15:txfldGUID>
                      <c15:f>Kutools_Chart!$G$7</c15:f>
                      <c15:dlblFieldTableCache>
                        <c:ptCount val="1"/>
                        <c:pt idx="0">
                          <c:v>18.10%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021-4D9F-8EB7-CD8CD1EE79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841257-EA9C-46DC-B5BB-08DEEFBB8993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{76841257-EA9C-46DC-B5BB-08DEEFBB8993}</c15:txfldGUID>
                      <c15:f>Kutools_Chart!$G$8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021-4D9F-8EB7-CD8CD1EE79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296FD5-8270-4CEF-B6A8-F47776C7D96C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{FB296FD5-8270-4CEF-B6A8-F47776C7D96C}</c15:txfldGUID>
                      <c15:f>Kutools_Chart!$G$9</c15:f>
                      <c15:dlblFieldTableCache>
                        <c:ptCount val="1"/>
                        <c:pt idx="0">
                          <c:v>12.44%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021-4D9F-8EB7-CD8CD1EE79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1C9C0D3-06AA-41E6-9D44-70D582E3ADFB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{C1C9C0D3-06AA-41E6-9D44-70D582E3ADFB}</c15:txfldGUID>
                      <c15:f>Kutools_Chart!$G$10</c15:f>
                      <c15:dlblFieldTableCache>
                        <c:ptCount val="1"/>
                        <c:pt idx="0">
                          <c:v>7.98%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021-4D9F-8EB7-CD8CD1EE799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1"/>
            <c:plus>
              <c:numRef>
                <c:f>Kutools_Chart!$E$2:$E$10</c:f>
                <c:numCache>
                  <c:formatCode>General</c:formatCode>
                  <c:ptCount val="9"/>
                  <c:pt idx="1">
                    <c:v>465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885</c:v>
                  </c:pt>
                  <c:pt idx="6">
                    <c:v>0</c:v>
                  </c:pt>
                  <c:pt idx="7">
                    <c:v>695</c:v>
                  </c:pt>
                  <c:pt idx="8">
                    <c:v>390</c:v>
                  </c:pt>
                </c:numCache>
              </c:numRef>
            </c:plus>
            <c:minus>
              <c:numRef>
                <c:f>Kutools_Chart!$I$2:$I$10</c:f>
                <c:numCache>
                  <c:formatCode>General</c:formatCode>
                  <c:ptCount val="9"/>
                </c:numCache>
              </c:numRef>
            </c:minus>
            <c:spPr>
              <a:ln w="19050">
                <a:solidFill>
                  <a:schemeClr val="accent2">
                    <a:lumMod val="75000"/>
                  </a:schemeClr>
                </a:solidFill>
                <a:headEnd type="triangle"/>
              </a:ln>
            </c:spPr>
          </c:errBars>
          <c:cat>
            <c:numRef>
              <c:f>Kutools_Chart!$A$2:$A$10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Kutools_Chart!$B$2:$B$10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1-4D9F-8EB7-CD8CD1EE799C}"/>
            </c:ext>
          </c:extLst>
        </c:ser>
        <c:ser>
          <c:idx val="1"/>
          <c:order val="1"/>
          <c:spPr>
            <a:solidFill>
              <a:srgbClr val="BEBEBE"/>
            </a:solidFill>
          </c:spPr>
          <c:invertIfNegative val="0"/>
          <c:cat>
            <c:numRef>
              <c:f>Kutools_Chart!$A$2:$A$10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Kutools_Chart!$C$2:$C$10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1-4D9F-8EB7-CD8CD1EE799C}"/>
            </c:ext>
          </c:extLst>
        </c:ser>
        <c:ser>
          <c:idx val="2"/>
          <c:order val="2"/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A5A5A5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91F8E0B-695C-497E-A1CD-2584EEC1DD9F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{191F8E0B-695C-497E-A1CD-2584EEC1DD9F}</c15:txfldGUID>
                      <c15:f>Kutools_Chart!$H$2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021-4D9F-8EB7-CD8CD1EE79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AF5F57-64ED-4DBA-B0DA-449DE5F0D8C9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{02AF5F57-64ED-4DBA-B0DA-449DE5F0D8C9}</c15:txfldGUID>
                      <c15:f>Kutools_Chart!$H$3</c15:f>
                      <c15:dlblFieldTableCache>
                        <c:ptCount val="1"/>
                        <c:pt idx="0">
                          <c:v>45.66%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021-4D9F-8EB7-CD8CD1EE79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8B97D6-2136-4227-B912-EEB14F3D1185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{A48B97D6-2136-4227-B912-EEB14F3D1185}</c15:txfldGUID>
                      <c15:f>Kutools_Chart!$H$4</c15:f>
                      <c15:dlblFieldTableCache>
                        <c:ptCount val="1"/>
                        <c:pt idx="0">
                          <c:v>17.50%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021-4D9F-8EB7-CD8CD1EE79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DD1AEB-C962-4756-84F9-75EE47040BA6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{F5DD1AEB-C962-4756-84F9-75EE47040BA6}</c15:txfldGUID>
                      <c15:f>Kutools_Chart!$H$5</c15:f>
                      <c15:dlblFieldTableCache>
                        <c:ptCount val="1"/>
                        <c:pt idx="0">
                          <c:v>60.07%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021-4D9F-8EB7-CD8CD1EE79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F8ADA7-12D9-44DB-B0E4-DE2240979744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{F2F8ADA7-12D9-44DB-B0E4-DE2240979744}</c15:txfldGUID>
                      <c15:f>Kutools_Chart!$H$6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021-4D9F-8EB7-CD8CD1EE79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FFACC7-A8E3-452E-A814-BE173B40FBE5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{BFFFACC7-A8E3-452E-A814-BE173B40FBE5}</c15:txfldGUID>
                      <c15:f>Kutools_Chart!$H$7</c15:f>
                      <c15:dlblFieldTableCache>
                        <c:ptCount val="1"/>
                        <c:pt idx="0">
                          <c:v>39.45%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021-4D9F-8EB7-CD8CD1EE79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D9DDEB-DDB5-4D42-AA04-419531ACFBF5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{67D9DDEB-DDB5-4D42-AA04-419531ACFBF5}</c15:txfldGUID>
                      <c15:f>Kutools_Chart!$H$8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021-4D9F-8EB7-CD8CD1EE79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F039A9-0CA1-4CBB-9281-DE1185D782EE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{14F039A9-0CA1-4CBB-9281-DE1185D782EE}</c15:txfldGUID>
                      <c15:f>Kutools_Chart!$H$9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021-4D9F-8EB7-CD8CD1EE79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17242E2-F785-40C1-9433-9C70B9B78EA8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{417242E2-F785-40C1-9433-9C70B9B78EA8}</c15:txfldGUID>
                      <c15:f>Kutools_Chart!$H$10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021-4D9F-8EB7-CD8CD1EE7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 cap="none" spc="0">
                    <a:ln w="0"/>
                    <a:solidFill>
                      <a:schemeClr val="accent1">
                        <a:lumMod val="50000"/>
                      </a:schemeClr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1"/>
            <c:plus>
              <c:numRef>
                <c:f>Kutools_Chart!$I$2:$I$10</c:f>
                <c:numCache>
                  <c:formatCode>General</c:formatCode>
                  <c:ptCount val="9"/>
                </c:numCache>
              </c:numRef>
            </c:plus>
            <c:minus>
              <c:numRef>
                <c:f>Kutools_Chart!$F$2:$F$10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0</c:v>
                  </c:pt>
                  <c:pt idx="5">
                    <c:v>1580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ln w="19050">
                <a:solidFill>
                  <a:schemeClr val="accent1">
                    <a:lumMod val="75000"/>
                  </a:schemeClr>
                </a:solidFill>
                <a:headEnd type="triangle"/>
              </a:ln>
            </c:spPr>
          </c:errBars>
          <c:cat>
            <c:numRef>
              <c:f>Kutools_Chart!$A$2:$A$10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Kutools_Chart!$D$2:$D$10</c:f>
              <c:numCache>
                <c:formatCode>General</c:formatCode>
                <c:ptCount val="9"/>
                <c:pt idx="0">
                  <c:v>1785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4005</c:v>
                </c:pt>
                <c:pt idx="5">
                  <c:v>5585</c:v>
                </c:pt>
                <c:pt idx="6">
                  <c:v>4890</c:v>
                </c:pt>
                <c:pt idx="7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1-4D9F-8EB7-CD8CD1EE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894428664"/>
        <c:axId val="894421120"/>
      </c:barChart>
      <c:catAx>
        <c:axId val="89442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00B0F0"/>
            </a:solidFill>
          </a:ln>
        </c:spPr>
        <c:crossAx val="894421120"/>
        <c:crosses val="autoZero"/>
        <c:auto val="0"/>
        <c:lblAlgn val="ctr"/>
        <c:lblOffset val="100"/>
        <c:noMultiLvlLbl val="0"/>
      </c:catAx>
      <c:valAx>
        <c:axId val="89442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94428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D9D9D9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'Data-2'!$D$1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'Data-2'!$C$2:$C$10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'Data-2'!$D$2:$D$10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E-443B-80D2-D8D5779E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01272"/>
        <c:axId val="714897664"/>
      </c:barChart>
      <c:scatterChart>
        <c:scatterStyle val="lineMarker"/>
        <c:varyColors val="0"/>
        <c:ser>
          <c:idx val="1"/>
          <c:order val="1"/>
          <c:tx>
            <c:strRef>
              <c:f>'Data-2'!$H$1</c:f>
              <c:strCache>
                <c:ptCount val="1"/>
                <c:pt idx="0">
                  <c:v>Increase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BE-443B-80D2-D8D5779E7A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5FC35F-9C6E-4C5B-97D8-CCA105485C0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BE-443B-80D2-D8D5779E7A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755722-AF8B-43A1-9ADA-4E5B3ECD2DD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BE-443B-80D2-D8D5779E7A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E7112E-77EC-45DD-9F19-B2AEE1393F3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5BE-443B-80D2-D8D5779E7A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5BE-443B-80D2-D8D5779E7A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152C77-8D41-4115-B49C-465236EC214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BE-443B-80D2-D8D5779E7A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BE-443B-80D2-D8D5779E7A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BE-443B-80D2-D8D5779E7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'Data-2'!$H$2:$H$9</c:f>
              <c:numCache>
                <c:formatCode>General</c:formatCode>
                <c:ptCount val="8"/>
                <c:pt idx="0">
                  <c:v>#N/A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#N/A</c:v>
                </c:pt>
                <c:pt idx="5">
                  <c:v>5585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45BE-443B-80D2-D8D5779E7A96}"/>
            </c:ext>
          </c:extLst>
        </c:ser>
        <c:ser>
          <c:idx val="2"/>
          <c:order val="2"/>
          <c:tx>
            <c:strRef>
              <c:f>'Data-2'!$I$1</c:f>
              <c:strCache>
                <c:ptCount val="1"/>
                <c:pt idx="0">
                  <c:v>Decrease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614062E-2678-4C35-AC2F-BC11F907D13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BE-443B-80D2-D8D5779E7A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5BE-443B-80D2-D8D5779E7A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5BE-443B-80D2-D8D5779E7A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5BE-443B-80D2-D8D5779E7A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8FD8BCA-40C9-4699-96DD-F1319922C53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5BE-443B-80D2-D8D5779E7A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5BE-443B-80D2-D8D5779E7A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5C64883-C6A6-44E0-81E2-DCABA241CEC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5BE-443B-80D2-D8D5779E7A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DAFBA69-B420-4119-AC7F-F19BC1E359D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5BE-443B-80D2-D8D5779E7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'Data-2'!$I$2:$I$9</c:f>
              <c:numCache>
                <c:formatCode>General</c:formatCode>
                <c:ptCount val="8"/>
                <c:pt idx="0">
                  <c:v>1785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4005</c:v>
                </c:pt>
                <c:pt idx="5">
                  <c:v>#N/A</c:v>
                </c:pt>
                <c:pt idx="6">
                  <c:v>4890</c:v>
                </c:pt>
                <c:pt idx="7">
                  <c:v>4500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45BE-443B-80D2-D8D5779E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1272"/>
        <c:axId val="714897664"/>
      </c:scatterChart>
      <c:catAx>
        <c:axId val="7149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97664"/>
        <c:crosses val="autoZero"/>
        <c:auto val="1"/>
        <c:lblAlgn val="ctr"/>
        <c:lblOffset val="100"/>
        <c:noMultiLvlLbl val="0"/>
      </c:catAx>
      <c:valAx>
        <c:axId val="7148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0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10</xdr:row>
      <xdr:rowOff>161925</xdr:rowOff>
    </xdr:from>
    <xdr:to>
      <xdr:col>14</xdr:col>
      <xdr:colOff>495300</xdr:colOff>
      <xdr:row>25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3CF8F2-0E62-4E83-A494-F7E73E426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10</xdr:row>
      <xdr:rowOff>72390</xdr:rowOff>
    </xdr:from>
    <xdr:to>
      <xdr:col>6</xdr:col>
      <xdr:colOff>434340</xdr:colOff>
      <xdr:row>25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1E194-E7B2-7EBB-0C38-FD55E3E02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243840</xdr:colOff>
      <xdr:row>26</xdr:row>
      <xdr:rowOff>68580</xdr:rowOff>
    </xdr:from>
    <xdr:to>
      <xdr:col>12</xdr:col>
      <xdr:colOff>585788</xdr:colOff>
      <xdr:row>40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81FB1-A4E7-4041-A6D1-B1F88B087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34</xdr:row>
      <xdr:rowOff>161925</xdr:rowOff>
    </xdr:from>
    <xdr:to>
      <xdr:col>11</xdr:col>
      <xdr:colOff>28575</xdr:colOff>
      <xdr:row>49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3C729-93F1-40EE-B009-00EAA95C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223837</xdr:colOff>
      <xdr:row>10</xdr:row>
      <xdr:rowOff>90488</xdr:rowOff>
    </xdr:from>
    <xdr:to>
      <xdr:col>1</xdr:col>
      <xdr:colOff>600074</xdr:colOff>
      <xdr:row>11</xdr:row>
      <xdr:rowOff>147638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A74B98A-A5FD-4BDE-BFF3-091EBA4E3CAF}"/>
            </a:ext>
          </a:extLst>
        </xdr:cNvPr>
        <xdr:cNvSpPr/>
      </xdr:nvSpPr>
      <xdr:spPr>
        <a:xfrm rot="5400000">
          <a:off x="664368" y="1621632"/>
          <a:ext cx="247650" cy="1128712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114300</xdr:colOff>
      <xdr:row>10</xdr:row>
      <xdr:rowOff>95250</xdr:rowOff>
    </xdr:from>
    <xdr:to>
      <xdr:col>8</xdr:col>
      <xdr:colOff>695325</xdr:colOff>
      <xdr:row>11</xdr:row>
      <xdr:rowOff>152400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5547F74-EF8E-4706-B4B3-3B632CA29E24}"/>
            </a:ext>
          </a:extLst>
        </xdr:cNvPr>
        <xdr:cNvSpPr/>
      </xdr:nvSpPr>
      <xdr:spPr>
        <a:xfrm rot="5400000">
          <a:off x="4686300" y="-266700"/>
          <a:ext cx="247650" cy="49149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209550</xdr:colOff>
      <xdr:row>12</xdr:row>
      <xdr:rowOff>114300</xdr:rowOff>
    </xdr:from>
    <xdr:to>
      <xdr:col>1</xdr:col>
      <xdr:colOff>676275</xdr:colOff>
      <xdr:row>14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B37929E-5DF8-4180-B719-5DF7C65C14BC}"/>
            </a:ext>
          </a:extLst>
        </xdr:cNvPr>
        <xdr:cNvSpPr/>
      </xdr:nvSpPr>
      <xdr:spPr>
        <a:xfrm>
          <a:off x="209550" y="2466975"/>
          <a:ext cx="1219200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Original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847724</xdr:colOff>
      <xdr:row>12</xdr:row>
      <xdr:rowOff>152400</xdr:rowOff>
    </xdr:from>
    <xdr:to>
      <xdr:col>7</xdr:col>
      <xdr:colOff>95250</xdr:colOff>
      <xdr:row>14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1DF7498-D9D6-4D0B-BCBA-1D73398A57EE}"/>
            </a:ext>
          </a:extLst>
        </xdr:cNvPr>
        <xdr:cNvSpPr/>
      </xdr:nvSpPr>
      <xdr:spPr>
        <a:xfrm>
          <a:off x="3952874" y="2505075"/>
          <a:ext cx="1847851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Helper column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38</xdr:row>
      <xdr:rowOff>133350</xdr:rowOff>
    </xdr:from>
    <xdr:to>
      <xdr:col>15</xdr:col>
      <xdr:colOff>304800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C6D21-995E-46ED-8193-6718DCCD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10</xdr:row>
      <xdr:rowOff>152400</xdr:rowOff>
    </xdr:from>
    <xdr:to>
      <xdr:col>1</xdr:col>
      <xdr:colOff>519112</xdr:colOff>
      <xdr:row>12</xdr:row>
      <xdr:rowOff>19050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FF7EB9A2-ECF6-408F-A768-AAEEE83A295B}"/>
            </a:ext>
          </a:extLst>
        </xdr:cNvPr>
        <xdr:cNvSpPr/>
      </xdr:nvSpPr>
      <xdr:spPr>
        <a:xfrm rot="5400000">
          <a:off x="554831" y="1683544"/>
          <a:ext cx="247650" cy="1128712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190500</xdr:colOff>
      <xdr:row>10</xdr:row>
      <xdr:rowOff>180975</xdr:rowOff>
    </xdr:from>
    <xdr:to>
      <xdr:col>8</xdr:col>
      <xdr:colOff>628650</xdr:colOff>
      <xdr:row>12</xdr:row>
      <xdr:rowOff>47625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A6AFBF6A-E27A-4D90-8DFC-58842E4584C3}"/>
            </a:ext>
          </a:extLst>
        </xdr:cNvPr>
        <xdr:cNvSpPr/>
      </xdr:nvSpPr>
      <xdr:spPr>
        <a:xfrm rot="5400000">
          <a:off x="3971925" y="-180975"/>
          <a:ext cx="247650" cy="49149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13</xdr:row>
      <xdr:rowOff>47625</xdr:rowOff>
    </xdr:from>
    <xdr:to>
      <xdr:col>1</xdr:col>
      <xdr:colOff>533400</xdr:colOff>
      <xdr:row>15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7E0558E-CF5C-442C-B3F0-AE71E7BE01F3}"/>
            </a:ext>
          </a:extLst>
        </xdr:cNvPr>
        <xdr:cNvSpPr/>
      </xdr:nvSpPr>
      <xdr:spPr>
        <a:xfrm>
          <a:off x="38100" y="2590800"/>
          <a:ext cx="1219200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Original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685800</xdr:colOff>
      <xdr:row>13</xdr:row>
      <xdr:rowOff>38100</xdr:rowOff>
    </xdr:from>
    <xdr:to>
      <xdr:col>6</xdr:col>
      <xdr:colOff>266701</xdr:colOff>
      <xdr:row>15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0BF9039-1F96-4A44-86DE-C5B135BFA4B6}"/>
            </a:ext>
          </a:extLst>
        </xdr:cNvPr>
        <xdr:cNvSpPr/>
      </xdr:nvSpPr>
      <xdr:spPr>
        <a:xfrm>
          <a:off x="2847975" y="2581275"/>
          <a:ext cx="1847851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Helper column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38</xdr:row>
      <xdr:rowOff>133350</xdr:rowOff>
    </xdr:from>
    <xdr:to>
      <xdr:col>12</xdr:col>
      <xdr:colOff>304800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1CB17-1A00-4AFD-8311-6B5CC4072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8</xdr:row>
      <xdr:rowOff>142875</xdr:rowOff>
    </xdr:from>
    <xdr:to>
      <xdr:col>12</xdr:col>
      <xdr:colOff>123825</xdr:colOff>
      <xdr:row>23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616046-A5B7-41D9-8369-CDC5DE12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1</xdr:row>
      <xdr:rowOff>34925</xdr:rowOff>
    </xdr:from>
    <xdr:to>
      <xdr:col>19</xdr:col>
      <xdr:colOff>247650</xdr:colOff>
      <xdr:row>14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A3268-5C84-4146-B8E4-DAC10DF10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</xdr:row>
      <xdr:rowOff>66675</xdr:rowOff>
    </xdr:from>
    <xdr:to>
      <xdr:col>10</xdr:col>
      <xdr:colOff>295275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3AD1B-2EB3-4D68-9EEA-1A8C4F39E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F485-55AC-45C9-B6D5-EA8BEE12B85A}">
  <dimension ref="A1:K9"/>
  <sheetViews>
    <sheetView tabSelected="1" workbookViewId="0">
      <selection activeCell="M10" sqref="M10"/>
    </sheetView>
  </sheetViews>
  <sheetFormatPr defaultColWidth="9.109375" defaultRowHeight="14.4" x14ac:dyDescent="0.3"/>
  <cols>
    <col min="1" max="1" width="11.33203125" style="1" customWidth="1"/>
    <col min="2" max="2" width="12" style="1" customWidth="1"/>
    <col min="3" max="3" width="9.88671875" style="1" customWidth="1"/>
    <col min="4" max="4" width="11.6640625" style="1" customWidth="1"/>
    <col min="5" max="5" width="12.5546875" style="1" customWidth="1"/>
    <col min="6" max="6" width="12.33203125" style="1" customWidth="1"/>
    <col min="7" max="7" width="10" style="1" customWidth="1"/>
    <col min="8" max="8" width="10.6640625" style="1" customWidth="1"/>
    <col min="9" max="9" width="12.6640625" style="1" customWidth="1"/>
    <col min="10" max="16384" width="9.109375" style="1"/>
  </cols>
  <sheetData>
    <row r="1" spans="1:11" ht="20.25" customHeight="1" x14ac:dyDescent="0.3">
      <c r="A1" s="2" t="s">
        <v>0</v>
      </c>
      <c r="B1" s="2" t="s">
        <v>1</v>
      </c>
      <c r="C1" s="9" t="s">
        <v>0</v>
      </c>
      <c r="D1" s="9" t="s">
        <v>24</v>
      </c>
      <c r="E1" s="9" t="s">
        <v>25</v>
      </c>
      <c r="F1" s="9" t="s">
        <v>26</v>
      </c>
      <c r="G1" s="9" t="s">
        <v>10</v>
      </c>
      <c r="H1" s="9" t="s">
        <v>3</v>
      </c>
      <c r="I1" s="9" t="s">
        <v>8</v>
      </c>
      <c r="J1" s="9" t="s">
        <v>9</v>
      </c>
      <c r="K1" s="9" t="s">
        <v>4</v>
      </c>
    </row>
    <row r="2" spans="1:11" x14ac:dyDescent="0.3">
      <c r="A2" s="3" t="s">
        <v>16</v>
      </c>
      <c r="B2" s="3">
        <v>0.34</v>
      </c>
      <c r="C2" s="3" t="str">
        <f t="shared" ref="C2:C9" si="0">A2&amp;REPT(" ",10)</f>
        <v xml:space="preserve">Pedestrian          </v>
      </c>
      <c r="D2" s="3">
        <f>B2</f>
        <v>0.34</v>
      </c>
      <c r="E2" s="3">
        <v>0.38</v>
      </c>
      <c r="F2" s="3">
        <v>0.41</v>
      </c>
      <c r="G2" s="3">
        <f>B3</f>
        <v>0.69</v>
      </c>
      <c r="H2" s="3">
        <f>F2-B2</f>
        <v>6.9999999999999951E-2</v>
      </c>
      <c r="I2" s="3">
        <f>IF(H2&gt;0,-H2,"")</f>
        <v>-6.9999999999999951E-2</v>
      </c>
      <c r="J2" s="3" t="str">
        <f>IF(H2&lt;0,H2,"")</f>
        <v/>
      </c>
      <c r="K2" s="10">
        <f t="shared" ref="K2:K9" si="1">H2/B2</f>
        <v>0.20588235294117632</v>
      </c>
    </row>
    <row r="3" spans="1:11" x14ac:dyDescent="0.3">
      <c r="A3" s="4" t="s">
        <v>17</v>
      </c>
      <c r="B3" s="4">
        <v>0.69</v>
      </c>
      <c r="C3" s="3" t="str">
        <f t="shared" si="0"/>
        <v xml:space="preserve">Car          </v>
      </c>
      <c r="D3" s="3">
        <f t="shared" ref="D2:D9" si="2">B3</f>
        <v>0.69</v>
      </c>
      <c r="E3" s="3">
        <v>0.75</v>
      </c>
      <c r="F3" s="4">
        <v>0.88</v>
      </c>
      <c r="G3" s="3">
        <f>B4</f>
        <v>0.5</v>
      </c>
      <c r="H3" s="3">
        <f>F3-B3</f>
        <v>0.19000000000000006</v>
      </c>
      <c r="I3" s="3">
        <f t="shared" ref="I3:I9" si="3">IF(H3&gt;0,-H3,"")</f>
        <v>-0.19000000000000006</v>
      </c>
      <c r="J3" s="3" t="str">
        <f t="shared" ref="J3:J9" si="4">IF(H3&lt;0,H3,"")</f>
        <v/>
      </c>
      <c r="K3" s="10">
        <f t="shared" si="1"/>
        <v>0.27536231884057982</v>
      </c>
    </row>
    <row r="4" spans="1:11" x14ac:dyDescent="0.3">
      <c r="A4" s="3" t="s">
        <v>18</v>
      </c>
      <c r="B4" s="3">
        <v>0.5</v>
      </c>
      <c r="C4" s="3" t="str">
        <f t="shared" si="0"/>
        <v xml:space="preserve">Bus          </v>
      </c>
      <c r="D4" s="3">
        <f t="shared" si="2"/>
        <v>0.5</v>
      </c>
      <c r="E4" s="3">
        <v>0.65</v>
      </c>
      <c r="F4" s="3">
        <v>0.81</v>
      </c>
      <c r="G4" s="3">
        <f t="shared" ref="G4" si="5">B5</f>
        <v>0.34</v>
      </c>
      <c r="H4" s="3">
        <f>F4-B4</f>
        <v>0.31000000000000005</v>
      </c>
      <c r="I4" s="3">
        <f t="shared" si="3"/>
        <v>-0.31000000000000005</v>
      </c>
      <c r="J4" s="3" t="str">
        <f t="shared" si="4"/>
        <v/>
      </c>
      <c r="K4" s="10">
        <f t="shared" si="1"/>
        <v>0.62000000000000011</v>
      </c>
    </row>
    <row r="5" spans="1:11" x14ac:dyDescent="0.3">
      <c r="A5" s="4" t="s">
        <v>19</v>
      </c>
      <c r="B5" s="4">
        <v>0.34</v>
      </c>
      <c r="C5" s="3" t="str">
        <f t="shared" si="0"/>
        <v xml:space="preserve">Truck          </v>
      </c>
      <c r="D5" s="3">
        <f t="shared" si="2"/>
        <v>0.34</v>
      </c>
      <c r="E5" s="3">
        <v>0.56000000000000005</v>
      </c>
      <c r="F5" s="4">
        <v>0.64</v>
      </c>
      <c r="G5" s="3">
        <f>B6</f>
        <v>0.16</v>
      </c>
      <c r="H5" s="3">
        <f>F5-B5</f>
        <v>0.3</v>
      </c>
      <c r="I5" s="3">
        <f t="shared" si="3"/>
        <v>-0.3</v>
      </c>
      <c r="J5" s="3" t="str">
        <f t="shared" si="4"/>
        <v/>
      </c>
      <c r="K5" s="10">
        <f t="shared" si="1"/>
        <v>0.88235294117647045</v>
      </c>
    </row>
    <row r="6" spans="1:11" x14ac:dyDescent="0.3">
      <c r="A6" s="4" t="s">
        <v>20</v>
      </c>
      <c r="B6" s="4">
        <v>0.16</v>
      </c>
      <c r="C6" s="3" t="str">
        <f t="shared" si="0"/>
        <v xml:space="preserve">Bicycle          </v>
      </c>
      <c r="D6" s="3">
        <f t="shared" si="2"/>
        <v>0.16</v>
      </c>
      <c r="E6" s="3">
        <v>0.03</v>
      </c>
      <c r="F6" s="4">
        <v>0.1</v>
      </c>
      <c r="G6" s="3">
        <f>B7</f>
        <v>0.22</v>
      </c>
      <c r="H6" s="3">
        <f>F6-B6</f>
        <v>-0.06</v>
      </c>
      <c r="I6" s="3" t="str">
        <f t="shared" si="3"/>
        <v/>
      </c>
      <c r="J6" s="3">
        <f t="shared" si="4"/>
        <v>-0.06</v>
      </c>
      <c r="K6" s="10">
        <f t="shared" si="1"/>
        <v>-0.375</v>
      </c>
    </row>
    <row r="7" spans="1:11" x14ac:dyDescent="0.3">
      <c r="A7" s="3" t="s">
        <v>21</v>
      </c>
      <c r="B7" s="3">
        <v>0.22</v>
      </c>
      <c r="C7" s="3" t="str">
        <f t="shared" si="0"/>
        <v xml:space="preserve">Tricycle          </v>
      </c>
      <c r="D7" s="3">
        <f t="shared" si="2"/>
        <v>0.22</v>
      </c>
      <c r="E7" s="3">
        <v>0.25</v>
      </c>
      <c r="F7" s="3">
        <v>0.28999999999999998</v>
      </c>
      <c r="G7" s="3">
        <f>B8</f>
        <v>0.38</v>
      </c>
      <c r="H7" s="3">
        <f>F7-B7</f>
        <v>6.9999999999999979E-2</v>
      </c>
      <c r="I7" s="3">
        <f t="shared" si="3"/>
        <v>-6.9999999999999979E-2</v>
      </c>
      <c r="J7" s="3" t="str">
        <f t="shared" si="4"/>
        <v/>
      </c>
      <c r="K7" s="10">
        <f t="shared" si="1"/>
        <v>0.31818181818181807</v>
      </c>
    </row>
    <row r="8" spans="1:11" x14ac:dyDescent="0.3">
      <c r="A8" s="3" t="s">
        <v>22</v>
      </c>
      <c r="B8" s="3">
        <v>0.38</v>
      </c>
      <c r="C8" s="3" t="str">
        <f t="shared" si="0"/>
        <v xml:space="preserve">Motor          </v>
      </c>
      <c r="D8" s="3">
        <f t="shared" si="2"/>
        <v>0.38</v>
      </c>
      <c r="E8" s="3">
        <v>0.21</v>
      </c>
      <c r="F8" s="3">
        <v>0.27</v>
      </c>
      <c r="G8" s="3">
        <f>B9</f>
        <v>0.39</v>
      </c>
      <c r="H8" s="3">
        <f>F8-B8</f>
        <v>-0.10999999999999999</v>
      </c>
      <c r="I8" s="3" t="str">
        <f t="shared" si="3"/>
        <v/>
      </c>
      <c r="J8" s="3">
        <f t="shared" si="4"/>
        <v>-0.10999999999999999</v>
      </c>
      <c r="K8" s="10">
        <f t="shared" si="1"/>
        <v>-0.28947368421052627</v>
      </c>
    </row>
    <row r="9" spans="1:11" x14ac:dyDescent="0.3">
      <c r="A9" s="4" t="s">
        <v>23</v>
      </c>
      <c r="B9" s="4">
        <v>0.39</v>
      </c>
      <c r="C9" s="3" t="str">
        <f t="shared" si="0"/>
        <v xml:space="preserve">Van          </v>
      </c>
      <c r="D9" s="3">
        <f t="shared" si="2"/>
        <v>0.39</v>
      </c>
      <c r="E9" s="3">
        <v>0.36</v>
      </c>
      <c r="F9" s="4">
        <v>0.55000000000000004</v>
      </c>
      <c r="G9" s="3" t="e">
        <f>#REF!</f>
        <v>#REF!</v>
      </c>
      <c r="H9" s="3">
        <f>F9-B9</f>
        <v>0.16000000000000003</v>
      </c>
      <c r="I9" s="3">
        <f t="shared" si="3"/>
        <v>-0.16000000000000003</v>
      </c>
      <c r="J9" s="3" t="str">
        <f t="shared" si="4"/>
        <v/>
      </c>
      <c r="K9" s="10">
        <f t="shared" si="1"/>
        <v>0.4102564102564103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8E98-7E98-4075-9317-27889B2BEA3D}">
  <dimension ref="A1:I10"/>
  <sheetViews>
    <sheetView workbookViewId="0">
      <selection activeCell="C17" sqref="C17"/>
    </sheetView>
  </sheetViews>
  <sheetFormatPr defaultColWidth="9.109375" defaultRowHeight="14.4" x14ac:dyDescent="0.3"/>
  <cols>
    <col min="1" max="2" width="11.33203125" style="1" customWidth="1"/>
    <col min="3" max="3" width="11" style="1" customWidth="1"/>
    <col min="4" max="9" width="13" style="1" customWidth="1"/>
    <col min="10" max="16384" width="9.109375" style="1"/>
  </cols>
  <sheetData>
    <row r="1" spans="1:9" ht="20.25" customHeight="1" x14ac:dyDescent="0.3">
      <c r="A1" s="2" t="s">
        <v>0</v>
      </c>
      <c r="B1" s="2" t="s">
        <v>1</v>
      </c>
      <c r="C1" s="9" t="s">
        <v>0</v>
      </c>
      <c r="D1" s="9" t="s">
        <v>2</v>
      </c>
      <c r="E1" s="9" t="s">
        <v>10</v>
      </c>
      <c r="F1" s="9" t="s">
        <v>3</v>
      </c>
      <c r="G1" s="9" t="s">
        <v>8</v>
      </c>
      <c r="H1" s="9" t="s">
        <v>9</v>
      </c>
      <c r="I1" s="9" t="s">
        <v>4</v>
      </c>
    </row>
    <row r="2" spans="1:9" x14ac:dyDescent="0.3">
      <c r="A2" s="3">
        <v>2012</v>
      </c>
      <c r="B2" s="3">
        <v>2250</v>
      </c>
      <c r="C2" s="3" t="str">
        <f>A2&amp;REPT(" ",10)</f>
        <v xml:space="preserve">2012          </v>
      </c>
      <c r="D2" s="3">
        <f>B2</f>
        <v>2250</v>
      </c>
      <c r="E2" s="3">
        <f>B3</f>
        <v>1785</v>
      </c>
      <c r="F2" s="3">
        <f t="shared" ref="F2:F9" si="0">B3-B2</f>
        <v>-465</v>
      </c>
      <c r="G2" s="3" t="str">
        <f>IF(F2&gt;0,-F2,"")</f>
        <v/>
      </c>
      <c r="H2" s="3">
        <f>IF(F2&lt;0,F2,"")</f>
        <v>-465</v>
      </c>
      <c r="I2" s="10">
        <f t="shared" ref="I2:I9" si="1">F2/B2</f>
        <v>-0.20666666666666667</v>
      </c>
    </row>
    <row r="3" spans="1:9" x14ac:dyDescent="0.3">
      <c r="A3" s="4">
        <v>2013</v>
      </c>
      <c r="B3" s="4">
        <v>1785</v>
      </c>
      <c r="C3" s="3" t="str">
        <f t="shared" ref="C3:C10" si="2">A3&amp;REPT(" ",10)</f>
        <v xml:space="preserve">2013          </v>
      </c>
      <c r="D3" s="4">
        <f t="shared" ref="D3:D10" si="3">B3</f>
        <v>1785</v>
      </c>
      <c r="E3" s="3">
        <f t="shared" ref="E3:E9" si="4">B4</f>
        <v>2600</v>
      </c>
      <c r="F3" s="3">
        <f t="shared" si="0"/>
        <v>815</v>
      </c>
      <c r="G3" s="3">
        <f t="shared" ref="G3:G9" si="5">IF(F3&gt;0,-F3,"")</f>
        <v>-815</v>
      </c>
      <c r="H3" s="3" t="str">
        <f t="shared" ref="H3:H9" si="6">IF(F3&lt;0,F3,"")</f>
        <v/>
      </c>
      <c r="I3" s="10">
        <f t="shared" si="1"/>
        <v>0.45658263305322128</v>
      </c>
    </row>
    <row r="4" spans="1:9" x14ac:dyDescent="0.3">
      <c r="A4" s="3">
        <v>2014</v>
      </c>
      <c r="B4" s="3">
        <v>2600</v>
      </c>
      <c r="C4" s="3" t="str">
        <f t="shared" si="2"/>
        <v xml:space="preserve">2014          </v>
      </c>
      <c r="D4" s="3">
        <f t="shared" si="3"/>
        <v>2600</v>
      </c>
      <c r="E4" s="3">
        <f t="shared" si="4"/>
        <v>3055</v>
      </c>
      <c r="F4" s="3">
        <f t="shared" si="0"/>
        <v>455</v>
      </c>
      <c r="G4" s="3">
        <f t="shared" si="5"/>
        <v>-455</v>
      </c>
      <c r="H4" s="3" t="str">
        <f t="shared" si="6"/>
        <v/>
      </c>
      <c r="I4" s="10">
        <f t="shared" si="1"/>
        <v>0.17499999999999999</v>
      </c>
    </row>
    <row r="5" spans="1:9" x14ac:dyDescent="0.3">
      <c r="A5" s="4">
        <v>2015</v>
      </c>
      <c r="B5" s="4">
        <v>3055</v>
      </c>
      <c r="C5" s="3" t="str">
        <f t="shared" si="2"/>
        <v xml:space="preserve">2015          </v>
      </c>
      <c r="D5" s="4">
        <f t="shared" si="3"/>
        <v>3055</v>
      </c>
      <c r="E5" s="3">
        <f t="shared" si="4"/>
        <v>4890</v>
      </c>
      <c r="F5" s="3">
        <f t="shared" si="0"/>
        <v>1835</v>
      </c>
      <c r="G5" s="3">
        <f t="shared" si="5"/>
        <v>-1835</v>
      </c>
      <c r="H5" s="3" t="str">
        <f t="shared" si="6"/>
        <v/>
      </c>
      <c r="I5" s="10">
        <f t="shared" si="1"/>
        <v>0.60065466448445171</v>
      </c>
    </row>
    <row r="6" spans="1:9" x14ac:dyDescent="0.3">
      <c r="A6" s="4">
        <v>2016</v>
      </c>
      <c r="B6" s="4">
        <v>4890</v>
      </c>
      <c r="C6" s="3" t="str">
        <f t="shared" si="2"/>
        <v xml:space="preserve">2016          </v>
      </c>
      <c r="D6" s="4">
        <f t="shared" si="3"/>
        <v>4890</v>
      </c>
      <c r="E6" s="3">
        <f t="shared" si="4"/>
        <v>4005</v>
      </c>
      <c r="F6" s="3">
        <f t="shared" si="0"/>
        <v>-885</v>
      </c>
      <c r="G6" s="3" t="str">
        <f t="shared" si="5"/>
        <v/>
      </c>
      <c r="H6" s="3">
        <f t="shared" si="6"/>
        <v>-885</v>
      </c>
      <c r="I6" s="10">
        <f t="shared" si="1"/>
        <v>-0.18098159509202455</v>
      </c>
    </row>
    <row r="7" spans="1:9" x14ac:dyDescent="0.3">
      <c r="A7" s="3">
        <v>2017</v>
      </c>
      <c r="B7" s="3">
        <v>4005</v>
      </c>
      <c r="C7" s="3" t="str">
        <f t="shared" si="2"/>
        <v xml:space="preserve">2017          </v>
      </c>
      <c r="D7" s="3">
        <f t="shared" si="3"/>
        <v>4005</v>
      </c>
      <c r="E7" s="3">
        <f t="shared" si="4"/>
        <v>5585</v>
      </c>
      <c r="F7" s="3">
        <f t="shared" si="0"/>
        <v>1580</v>
      </c>
      <c r="G7" s="3">
        <f t="shared" si="5"/>
        <v>-1580</v>
      </c>
      <c r="H7" s="3" t="str">
        <f t="shared" si="6"/>
        <v/>
      </c>
      <c r="I7" s="10">
        <f t="shared" si="1"/>
        <v>0.3945068664169788</v>
      </c>
    </row>
    <row r="8" spans="1:9" x14ac:dyDescent="0.3">
      <c r="A8" s="3">
        <v>2018</v>
      </c>
      <c r="B8" s="3">
        <v>5585</v>
      </c>
      <c r="C8" s="3" t="str">
        <f t="shared" si="2"/>
        <v xml:space="preserve">2018          </v>
      </c>
      <c r="D8" s="3">
        <f t="shared" si="3"/>
        <v>5585</v>
      </c>
      <c r="E8" s="3">
        <f t="shared" si="4"/>
        <v>4890</v>
      </c>
      <c r="F8" s="3">
        <f t="shared" si="0"/>
        <v>-695</v>
      </c>
      <c r="G8" s="3" t="str">
        <f t="shared" si="5"/>
        <v/>
      </c>
      <c r="H8" s="3">
        <f t="shared" si="6"/>
        <v>-695</v>
      </c>
      <c r="I8" s="10">
        <f t="shared" si="1"/>
        <v>-0.12444046553267682</v>
      </c>
    </row>
    <row r="9" spans="1:9" x14ac:dyDescent="0.3">
      <c r="A9" s="4">
        <v>2019</v>
      </c>
      <c r="B9" s="4">
        <v>4890</v>
      </c>
      <c r="C9" s="3" t="str">
        <f t="shared" si="2"/>
        <v xml:space="preserve">2019          </v>
      </c>
      <c r="D9" s="4">
        <f t="shared" si="3"/>
        <v>4890</v>
      </c>
      <c r="E9" s="3">
        <f t="shared" si="4"/>
        <v>4500</v>
      </c>
      <c r="F9" s="3">
        <f t="shared" si="0"/>
        <v>-390</v>
      </c>
      <c r="G9" s="3" t="str">
        <f t="shared" si="5"/>
        <v/>
      </c>
      <c r="H9" s="3">
        <f t="shared" si="6"/>
        <v>-390</v>
      </c>
      <c r="I9" s="10">
        <f t="shared" si="1"/>
        <v>-7.9754601226993863E-2</v>
      </c>
    </row>
    <row r="10" spans="1:9" x14ac:dyDescent="0.3">
      <c r="A10" s="3">
        <v>2020</v>
      </c>
      <c r="B10" s="3">
        <v>4500</v>
      </c>
      <c r="C10" s="3" t="str">
        <f t="shared" si="2"/>
        <v xml:space="preserve">2020          </v>
      </c>
      <c r="D10" s="3">
        <f t="shared" si="3"/>
        <v>4500</v>
      </c>
      <c r="E10" s="3"/>
      <c r="F10" s="3"/>
      <c r="G10" s="3"/>
      <c r="H10" s="3"/>
      <c r="I10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C851-79C3-46BA-82A4-182EA606A141}">
  <dimension ref="A1:I10"/>
  <sheetViews>
    <sheetView workbookViewId="0">
      <selection activeCell="G1" sqref="G1:I10"/>
    </sheetView>
  </sheetViews>
  <sheetFormatPr defaultColWidth="9.109375" defaultRowHeight="14.4" x14ac:dyDescent="0.3"/>
  <cols>
    <col min="1" max="2" width="10.88671875" style="1" customWidth="1"/>
    <col min="3" max="5" width="10.6640625" style="1" customWidth="1"/>
    <col min="6" max="6" width="12.5546875" style="1" customWidth="1"/>
    <col min="7" max="7" width="10.6640625" style="1" customWidth="1"/>
    <col min="8" max="9" width="11.6640625" style="1" customWidth="1"/>
    <col min="10" max="16384" width="9.109375" style="1"/>
  </cols>
  <sheetData>
    <row r="1" spans="1:9" ht="20.25" customHeight="1" x14ac:dyDescent="0.3">
      <c r="A1" s="2" t="s">
        <v>0</v>
      </c>
      <c r="B1" s="2" t="s">
        <v>1</v>
      </c>
      <c r="C1" s="9" t="s">
        <v>13</v>
      </c>
      <c r="D1" s="9" t="s">
        <v>14</v>
      </c>
      <c r="E1" s="9" t="s">
        <v>3</v>
      </c>
      <c r="F1" s="9" t="s">
        <v>4</v>
      </c>
      <c r="G1" s="11" t="s">
        <v>15</v>
      </c>
      <c r="H1" s="11" t="s">
        <v>11</v>
      </c>
      <c r="I1" s="11" t="s">
        <v>12</v>
      </c>
    </row>
    <row r="2" spans="1:9" x14ac:dyDescent="0.3">
      <c r="A2" s="3">
        <v>2012</v>
      </c>
      <c r="B2" s="3">
        <v>2250</v>
      </c>
      <c r="C2" s="3" t="str">
        <f>REPT(A2,1)</f>
        <v>2012</v>
      </c>
      <c r="D2" s="3">
        <f>B2</f>
        <v>2250</v>
      </c>
      <c r="E2" s="3">
        <f>B3-B2</f>
        <v>-465</v>
      </c>
      <c r="F2" s="10">
        <f>E2/B2</f>
        <v>-0.20666666666666667</v>
      </c>
      <c r="G2" s="3">
        <v>1.5</v>
      </c>
      <c r="H2" s="3" t="e">
        <f>IF(B3&gt;=B2,B3,NA())</f>
        <v>#N/A</v>
      </c>
      <c r="I2" s="3">
        <f>IF(B3&lt;B2,B3,NA())</f>
        <v>1785</v>
      </c>
    </row>
    <row r="3" spans="1:9" x14ac:dyDescent="0.3">
      <c r="A3" s="4">
        <v>2013</v>
      </c>
      <c r="B3" s="4">
        <v>1785</v>
      </c>
      <c r="C3" s="3" t="str">
        <f t="shared" ref="C3:C10" si="0">REPT(A3,1)</f>
        <v>2013</v>
      </c>
      <c r="D3" s="4">
        <f t="shared" ref="D3:D10" si="1">B3</f>
        <v>1785</v>
      </c>
      <c r="E3" s="3">
        <f t="shared" ref="E3:E9" si="2">B4-B3</f>
        <v>815</v>
      </c>
      <c r="F3" s="10">
        <f t="shared" ref="F3:F9" si="3">E3/B3</f>
        <v>0.45658263305322128</v>
      </c>
      <c r="G3" s="3">
        <v>2.5</v>
      </c>
      <c r="H3" s="3">
        <f t="shared" ref="H3:H9" si="4">IF(B4&gt;=B3,B4,NA())</f>
        <v>2600</v>
      </c>
      <c r="I3" s="3" t="e">
        <f t="shared" ref="I3:I8" si="5">IF(B4&lt;B3,B4,NA())</f>
        <v>#N/A</v>
      </c>
    </row>
    <row r="4" spans="1:9" x14ac:dyDescent="0.3">
      <c r="A4" s="3">
        <v>2014</v>
      </c>
      <c r="B4" s="3">
        <v>2600</v>
      </c>
      <c r="C4" s="3" t="str">
        <f t="shared" si="0"/>
        <v>2014</v>
      </c>
      <c r="D4" s="3">
        <f t="shared" si="1"/>
        <v>2600</v>
      </c>
      <c r="E4" s="3">
        <f t="shared" si="2"/>
        <v>455</v>
      </c>
      <c r="F4" s="10">
        <f t="shared" si="3"/>
        <v>0.17499999999999999</v>
      </c>
      <c r="G4" s="3">
        <v>3.5</v>
      </c>
      <c r="H4" s="3">
        <f t="shared" si="4"/>
        <v>3055</v>
      </c>
      <c r="I4" s="3" t="e">
        <f t="shared" si="5"/>
        <v>#N/A</v>
      </c>
    </row>
    <row r="5" spans="1:9" x14ac:dyDescent="0.3">
      <c r="A5" s="4">
        <v>2015</v>
      </c>
      <c r="B5" s="4">
        <v>3055</v>
      </c>
      <c r="C5" s="3" t="str">
        <f t="shared" si="0"/>
        <v>2015</v>
      </c>
      <c r="D5" s="4">
        <f t="shared" si="1"/>
        <v>3055</v>
      </c>
      <c r="E5" s="3">
        <f t="shared" si="2"/>
        <v>1835</v>
      </c>
      <c r="F5" s="10">
        <f t="shared" si="3"/>
        <v>0.60065466448445171</v>
      </c>
      <c r="G5" s="3">
        <v>4.5</v>
      </c>
      <c r="H5" s="3">
        <f t="shared" si="4"/>
        <v>4890</v>
      </c>
      <c r="I5" s="3" t="e">
        <f t="shared" si="5"/>
        <v>#N/A</v>
      </c>
    </row>
    <row r="6" spans="1:9" x14ac:dyDescent="0.3">
      <c r="A6" s="4">
        <v>2016</v>
      </c>
      <c r="B6" s="4">
        <v>4890</v>
      </c>
      <c r="C6" s="3" t="str">
        <f t="shared" si="0"/>
        <v>2016</v>
      </c>
      <c r="D6" s="4">
        <f t="shared" si="1"/>
        <v>4890</v>
      </c>
      <c r="E6" s="3">
        <f t="shared" si="2"/>
        <v>-885</v>
      </c>
      <c r="F6" s="10">
        <f t="shared" si="3"/>
        <v>-0.18098159509202455</v>
      </c>
      <c r="G6" s="3">
        <v>5.5</v>
      </c>
      <c r="H6" s="3" t="e">
        <f t="shared" si="4"/>
        <v>#N/A</v>
      </c>
      <c r="I6" s="3">
        <f t="shared" si="5"/>
        <v>4005</v>
      </c>
    </row>
    <row r="7" spans="1:9" x14ac:dyDescent="0.3">
      <c r="A7" s="3">
        <v>2017</v>
      </c>
      <c r="B7" s="3">
        <v>4005</v>
      </c>
      <c r="C7" s="3" t="str">
        <f t="shared" si="0"/>
        <v>2017</v>
      </c>
      <c r="D7" s="3">
        <f t="shared" si="1"/>
        <v>4005</v>
      </c>
      <c r="E7" s="3">
        <f t="shared" si="2"/>
        <v>1580</v>
      </c>
      <c r="F7" s="10">
        <f t="shared" si="3"/>
        <v>0.3945068664169788</v>
      </c>
      <c r="G7" s="3">
        <v>6.5</v>
      </c>
      <c r="H7" s="3">
        <f t="shared" si="4"/>
        <v>5585</v>
      </c>
      <c r="I7" s="3" t="e">
        <f t="shared" si="5"/>
        <v>#N/A</v>
      </c>
    </row>
    <row r="8" spans="1:9" x14ac:dyDescent="0.3">
      <c r="A8" s="3">
        <v>2018</v>
      </c>
      <c r="B8" s="3">
        <v>5585</v>
      </c>
      <c r="C8" s="3" t="str">
        <f t="shared" si="0"/>
        <v>2018</v>
      </c>
      <c r="D8" s="3">
        <f t="shared" si="1"/>
        <v>5585</v>
      </c>
      <c r="E8" s="3">
        <f t="shared" si="2"/>
        <v>-695</v>
      </c>
      <c r="F8" s="10">
        <f t="shared" si="3"/>
        <v>-0.12444046553267682</v>
      </c>
      <c r="G8" s="3">
        <v>7.5</v>
      </c>
      <c r="H8" s="3" t="e">
        <f t="shared" si="4"/>
        <v>#N/A</v>
      </c>
      <c r="I8" s="3">
        <f t="shared" si="5"/>
        <v>4890</v>
      </c>
    </row>
    <row r="9" spans="1:9" x14ac:dyDescent="0.3">
      <c r="A9" s="4">
        <v>2019</v>
      </c>
      <c r="B9" s="4">
        <v>4890</v>
      </c>
      <c r="C9" s="3" t="str">
        <f t="shared" si="0"/>
        <v>2019</v>
      </c>
      <c r="D9" s="4">
        <f t="shared" si="1"/>
        <v>4890</v>
      </c>
      <c r="E9" s="3">
        <f t="shared" si="2"/>
        <v>-390</v>
      </c>
      <c r="F9" s="10">
        <f t="shared" si="3"/>
        <v>-7.9754601226993863E-2</v>
      </c>
      <c r="G9" s="3">
        <v>8.5</v>
      </c>
      <c r="H9" s="3" t="e">
        <f t="shared" si="4"/>
        <v>#N/A</v>
      </c>
      <c r="I9" s="3">
        <f>IF(B10&lt;B9,B10,NA())</f>
        <v>4500</v>
      </c>
    </row>
    <row r="10" spans="1:9" x14ac:dyDescent="0.3">
      <c r="A10" s="3">
        <v>2020</v>
      </c>
      <c r="B10" s="3">
        <v>4500</v>
      </c>
      <c r="C10" s="3" t="str">
        <f t="shared" si="0"/>
        <v>2020</v>
      </c>
      <c r="D10" s="3">
        <f t="shared" si="1"/>
        <v>4500</v>
      </c>
      <c r="E10" s="3"/>
      <c r="F10" s="10"/>
      <c r="G10" s="3"/>
      <c r="H10" s="3"/>
      <c r="I10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FF1-7D31-49C9-8B6A-1BC3898AC7C1}">
  <dimension ref="A1:I10"/>
  <sheetViews>
    <sheetView workbookViewId="0">
      <selection activeCell="P13" sqref="P13"/>
    </sheetView>
  </sheetViews>
  <sheetFormatPr defaultColWidth="9.109375" defaultRowHeight="14.4" x14ac:dyDescent="0.3"/>
  <cols>
    <col min="1" max="2" width="10.88671875" style="1" customWidth="1"/>
    <col min="3" max="5" width="10.6640625" style="1" customWidth="1"/>
    <col min="6" max="6" width="12.5546875" style="1" customWidth="1"/>
    <col min="7" max="7" width="10" style="1" customWidth="1"/>
    <col min="8" max="9" width="12.109375" style="1" customWidth="1"/>
    <col min="10" max="16384" width="9.109375" style="1"/>
  </cols>
  <sheetData>
    <row r="1" spans="1:9" ht="20.25" customHeight="1" x14ac:dyDescent="0.3">
      <c r="A1" s="2" t="s">
        <v>0</v>
      </c>
      <c r="B1" s="2" t="s">
        <v>1</v>
      </c>
      <c r="C1" s="9" t="s">
        <v>13</v>
      </c>
      <c r="D1" s="9" t="s">
        <v>14</v>
      </c>
      <c r="E1" s="9" t="s">
        <v>3</v>
      </c>
      <c r="F1" s="9" t="s">
        <v>4</v>
      </c>
      <c r="G1" s="11" t="s">
        <v>15</v>
      </c>
      <c r="H1" s="11" t="s">
        <v>11</v>
      </c>
      <c r="I1" s="11" t="s">
        <v>12</v>
      </c>
    </row>
    <row r="2" spans="1:9" x14ac:dyDescent="0.3">
      <c r="A2" s="3">
        <v>2012</v>
      </c>
      <c r="B2" s="3">
        <v>2250</v>
      </c>
      <c r="C2" s="3" t="str">
        <f>REPT(A2,1)</f>
        <v>2012</v>
      </c>
      <c r="D2" s="3">
        <f>B2</f>
        <v>2250</v>
      </c>
      <c r="E2" s="3">
        <f>B3-B2</f>
        <v>-465</v>
      </c>
      <c r="F2" s="10">
        <f>E2/B2</f>
        <v>-0.20666666666666667</v>
      </c>
      <c r="G2" s="3">
        <v>1.5</v>
      </c>
      <c r="H2" s="3" t="e">
        <f>IF(B3&gt;=B2,B3,NA())</f>
        <v>#N/A</v>
      </c>
      <c r="I2" s="3">
        <f>IF(B3&lt;B2,B3,NA())</f>
        <v>1785</v>
      </c>
    </row>
    <row r="3" spans="1:9" x14ac:dyDescent="0.3">
      <c r="A3" s="4">
        <v>2013</v>
      </c>
      <c r="B3" s="4">
        <v>1785</v>
      </c>
      <c r="C3" s="3" t="str">
        <f t="shared" ref="C3:C10" si="0">REPT(A3,1)</f>
        <v>2013</v>
      </c>
      <c r="D3" s="4">
        <f t="shared" ref="D3:D10" si="1">B3</f>
        <v>1785</v>
      </c>
      <c r="E3" s="3">
        <f t="shared" ref="E3:E9" si="2">B4-B3</f>
        <v>815</v>
      </c>
      <c r="F3" s="10">
        <f t="shared" ref="F3:F9" si="3">E3/B3</f>
        <v>0.45658263305322128</v>
      </c>
      <c r="G3" s="3">
        <v>2.5</v>
      </c>
      <c r="H3" s="3">
        <f t="shared" ref="H3:H9" si="4">IF(B4&gt;=B3,B4,NA())</f>
        <v>2600</v>
      </c>
      <c r="I3" s="3" t="e">
        <f t="shared" ref="I3:I8" si="5">IF(B4&lt;B3,B4,NA())</f>
        <v>#N/A</v>
      </c>
    </row>
    <row r="4" spans="1:9" x14ac:dyDescent="0.3">
      <c r="A4" s="3">
        <v>2014</v>
      </c>
      <c r="B4" s="3">
        <v>2600</v>
      </c>
      <c r="C4" s="3" t="str">
        <f t="shared" si="0"/>
        <v>2014</v>
      </c>
      <c r="D4" s="3">
        <f t="shared" si="1"/>
        <v>2600</v>
      </c>
      <c r="E4" s="3">
        <f t="shared" si="2"/>
        <v>455</v>
      </c>
      <c r="F4" s="10">
        <f t="shared" si="3"/>
        <v>0.17499999999999999</v>
      </c>
      <c r="G4" s="3">
        <v>3.5</v>
      </c>
      <c r="H4" s="3">
        <f t="shared" si="4"/>
        <v>3055</v>
      </c>
      <c r="I4" s="3" t="e">
        <f t="shared" si="5"/>
        <v>#N/A</v>
      </c>
    </row>
    <row r="5" spans="1:9" x14ac:dyDescent="0.3">
      <c r="A5" s="4">
        <v>2015</v>
      </c>
      <c r="B5" s="4">
        <v>3055</v>
      </c>
      <c r="C5" s="3" t="str">
        <f t="shared" si="0"/>
        <v>2015</v>
      </c>
      <c r="D5" s="4">
        <f t="shared" si="1"/>
        <v>3055</v>
      </c>
      <c r="E5" s="3">
        <f t="shared" si="2"/>
        <v>1835</v>
      </c>
      <c r="F5" s="10">
        <f t="shared" si="3"/>
        <v>0.60065466448445171</v>
      </c>
      <c r="G5" s="3">
        <v>4.5</v>
      </c>
      <c r="H5" s="3">
        <f t="shared" si="4"/>
        <v>4890</v>
      </c>
      <c r="I5" s="3" t="e">
        <f t="shared" si="5"/>
        <v>#N/A</v>
      </c>
    </row>
    <row r="6" spans="1:9" x14ac:dyDescent="0.3">
      <c r="A6" s="4">
        <v>2016</v>
      </c>
      <c r="B6" s="4">
        <v>4890</v>
      </c>
      <c r="C6" s="3" t="str">
        <f t="shared" si="0"/>
        <v>2016</v>
      </c>
      <c r="D6" s="4">
        <f t="shared" si="1"/>
        <v>4890</v>
      </c>
      <c r="E6" s="3">
        <f t="shared" si="2"/>
        <v>-885</v>
      </c>
      <c r="F6" s="10">
        <f t="shared" si="3"/>
        <v>-0.18098159509202455</v>
      </c>
      <c r="G6" s="3">
        <v>5.5</v>
      </c>
      <c r="H6" s="3" t="e">
        <f t="shared" si="4"/>
        <v>#N/A</v>
      </c>
      <c r="I6" s="3">
        <f t="shared" si="5"/>
        <v>4005</v>
      </c>
    </row>
    <row r="7" spans="1:9" x14ac:dyDescent="0.3">
      <c r="A7" s="3">
        <v>2017</v>
      </c>
      <c r="B7" s="3">
        <v>4005</v>
      </c>
      <c r="C7" s="3" t="str">
        <f t="shared" si="0"/>
        <v>2017</v>
      </c>
      <c r="D7" s="3">
        <f t="shared" si="1"/>
        <v>4005</v>
      </c>
      <c r="E7" s="3">
        <f t="shared" si="2"/>
        <v>1580</v>
      </c>
      <c r="F7" s="10">
        <f t="shared" si="3"/>
        <v>0.3945068664169788</v>
      </c>
      <c r="G7" s="3">
        <v>6.5</v>
      </c>
      <c r="H7" s="3">
        <f t="shared" si="4"/>
        <v>5585</v>
      </c>
      <c r="I7" s="3" t="e">
        <f t="shared" si="5"/>
        <v>#N/A</v>
      </c>
    </row>
    <row r="8" spans="1:9" x14ac:dyDescent="0.3">
      <c r="A8" s="3">
        <v>2018</v>
      </c>
      <c r="B8" s="3">
        <v>5585</v>
      </c>
      <c r="C8" s="3" t="str">
        <f t="shared" si="0"/>
        <v>2018</v>
      </c>
      <c r="D8" s="3">
        <f t="shared" si="1"/>
        <v>5585</v>
      </c>
      <c r="E8" s="3">
        <f t="shared" si="2"/>
        <v>-695</v>
      </c>
      <c r="F8" s="10">
        <f t="shared" si="3"/>
        <v>-0.12444046553267682</v>
      </c>
      <c r="G8" s="3">
        <v>7.5</v>
      </c>
      <c r="H8" s="3" t="e">
        <f t="shared" si="4"/>
        <v>#N/A</v>
      </c>
      <c r="I8" s="3">
        <f t="shared" si="5"/>
        <v>4890</v>
      </c>
    </row>
    <row r="9" spans="1:9" x14ac:dyDescent="0.3">
      <c r="A9" s="4">
        <v>2019</v>
      </c>
      <c r="B9" s="4">
        <v>4890</v>
      </c>
      <c r="C9" s="3" t="str">
        <f t="shared" si="0"/>
        <v>2019</v>
      </c>
      <c r="D9" s="4">
        <f t="shared" si="1"/>
        <v>4890</v>
      </c>
      <c r="E9" s="3">
        <f t="shared" si="2"/>
        <v>-390</v>
      </c>
      <c r="F9" s="10">
        <f t="shared" si="3"/>
        <v>-7.9754601226993863E-2</v>
      </c>
      <c r="G9" s="3">
        <v>8.5</v>
      </c>
      <c r="H9" s="3" t="e">
        <f t="shared" si="4"/>
        <v>#N/A</v>
      </c>
      <c r="I9" s="3">
        <f>IF(B10&lt;B9,B10,NA())</f>
        <v>4500</v>
      </c>
    </row>
    <row r="10" spans="1:9" x14ac:dyDescent="0.3">
      <c r="A10" s="3">
        <v>2020</v>
      </c>
      <c r="B10" s="3">
        <v>4500</v>
      </c>
      <c r="C10" s="3" t="str">
        <f t="shared" si="0"/>
        <v>2020</v>
      </c>
      <c r="D10" s="3">
        <f t="shared" si="1"/>
        <v>4500</v>
      </c>
      <c r="E10" s="3"/>
      <c r="F10" s="10"/>
      <c r="G10" s="3"/>
      <c r="H10" s="3"/>
      <c r="I10" s="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526E-2587-4037-933F-4AAA61CB1A1E}">
  <dimension ref="A1:L12"/>
  <sheetViews>
    <sheetView workbookViewId="0">
      <selection activeCell="H18" sqref="H18"/>
    </sheetView>
  </sheetViews>
  <sheetFormatPr defaultColWidth="9.109375" defaultRowHeight="14.4" x14ac:dyDescent="0.3"/>
  <cols>
    <col min="1" max="1" width="14.109375" style="1" customWidth="1"/>
    <col min="2" max="2" width="20.109375" style="1" customWidth="1"/>
    <col min="3" max="16384" width="9.109375" style="1"/>
  </cols>
  <sheetData>
    <row r="1" spans="1:12" ht="24" customHeight="1" x14ac:dyDescent="0.3">
      <c r="A1" s="12" t="s">
        <v>7</v>
      </c>
      <c r="B1" s="12"/>
      <c r="D1" s="13" t="s">
        <v>6</v>
      </c>
      <c r="E1" s="13"/>
      <c r="F1" s="13"/>
      <c r="G1" s="13"/>
      <c r="H1" s="13"/>
      <c r="I1" s="13"/>
      <c r="J1" s="13"/>
      <c r="K1" s="8"/>
      <c r="L1" s="8"/>
    </row>
    <row r="3" spans="1:12" ht="21" customHeight="1" x14ac:dyDescent="0.3">
      <c r="A3" s="2" t="s">
        <v>0</v>
      </c>
      <c r="B3" s="2" t="s">
        <v>1</v>
      </c>
      <c r="D3" s="7"/>
      <c r="E3" s="7"/>
      <c r="F3" s="7"/>
      <c r="G3" s="7"/>
      <c r="H3" s="7"/>
      <c r="I3" s="7"/>
      <c r="J3" s="7"/>
      <c r="K3" s="7"/>
      <c r="L3" s="7"/>
    </row>
    <row r="4" spans="1:12" ht="16.5" customHeight="1" x14ac:dyDescent="0.3">
      <c r="A4" s="3">
        <v>2012</v>
      </c>
      <c r="B4" s="3">
        <v>2250</v>
      </c>
    </row>
    <row r="5" spans="1:12" ht="16.5" customHeight="1" x14ac:dyDescent="0.3">
      <c r="A5" s="4">
        <v>2013</v>
      </c>
      <c r="B5" s="4">
        <v>1785</v>
      </c>
    </row>
    <row r="6" spans="1:12" ht="16.5" customHeight="1" x14ac:dyDescent="0.3">
      <c r="A6" s="3">
        <v>2014</v>
      </c>
      <c r="B6" s="3">
        <v>2600</v>
      </c>
    </row>
    <row r="7" spans="1:12" ht="16.5" customHeight="1" x14ac:dyDescent="0.3">
      <c r="A7" s="4">
        <v>2015</v>
      </c>
      <c r="B7" s="4">
        <v>3055</v>
      </c>
    </row>
    <row r="8" spans="1:12" ht="16.5" customHeight="1" x14ac:dyDescent="0.3">
      <c r="A8" s="4">
        <v>2016</v>
      </c>
      <c r="B8" s="4">
        <v>4890</v>
      </c>
    </row>
    <row r="9" spans="1:12" ht="16.5" customHeight="1" x14ac:dyDescent="0.3">
      <c r="A9" s="3">
        <v>2017</v>
      </c>
      <c r="B9" s="3">
        <v>4005</v>
      </c>
    </row>
    <row r="10" spans="1:12" ht="16.5" customHeight="1" x14ac:dyDescent="0.3">
      <c r="A10" s="4">
        <v>2018</v>
      </c>
      <c r="B10" s="4">
        <v>5585</v>
      </c>
    </row>
    <row r="11" spans="1:12" ht="16.5" customHeight="1" x14ac:dyDescent="0.3">
      <c r="A11" s="3">
        <v>2019</v>
      </c>
      <c r="B11" s="3">
        <v>4890</v>
      </c>
    </row>
    <row r="12" spans="1:12" ht="16.5" customHeight="1" x14ac:dyDescent="0.3">
      <c r="A12" s="4">
        <v>2020</v>
      </c>
      <c r="B12" s="4">
        <v>4500</v>
      </c>
    </row>
  </sheetData>
  <mergeCells count="2">
    <mergeCell ref="A1:B1"/>
    <mergeCell ref="D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ADEC-935C-4D43-A2CA-A0E411D468B0}">
  <dimension ref="A2:I11"/>
  <sheetViews>
    <sheetView workbookViewId="0">
      <selection activeCell="L7" sqref="L7"/>
    </sheetView>
  </sheetViews>
  <sheetFormatPr defaultRowHeight="14.4" x14ac:dyDescent="0.3"/>
  <sheetData>
    <row r="2" spans="1:9" x14ac:dyDescent="0.3">
      <c r="A2" s="5">
        <f>'Data-4'!$A$4</f>
        <v>2012</v>
      </c>
      <c r="B2" s="5">
        <f>'Data-4'!$B$4</f>
        <v>2250</v>
      </c>
      <c r="C2" s="5">
        <f>'Data-4'!$B$4</f>
        <v>2250</v>
      </c>
      <c r="D2" s="5">
        <f>'Data-4'!$B$5</f>
        <v>1785</v>
      </c>
      <c r="E2" s="5"/>
      <c r="F2" s="5" t="str">
        <f>IF(Kutools_Chart!D2&gt;Kutools_Chart!B2,Kutools_Chart!D2-Kutools_Chart!B2,"")</f>
        <v/>
      </c>
      <c r="G2" s="5"/>
      <c r="H2" s="6" t="str">
        <f>IF(Kutools_Chart!F2&lt;&gt;"",Kutools_Chart!F2/Kutools_Chart!C2,"")</f>
        <v/>
      </c>
      <c r="I2" s="5"/>
    </row>
    <row r="3" spans="1:9" x14ac:dyDescent="0.3">
      <c r="A3" s="5">
        <f>'Data-4'!$A$5</f>
        <v>2013</v>
      </c>
      <c r="B3" s="5">
        <f>'Data-4'!$B$5</f>
        <v>1785</v>
      </c>
      <c r="C3" s="5">
        <f>'Data-4'!$B$5</f>
        <v>1785</v>
      </c>
      <c r="D3" s="5">
        <f>'Data-4'!$B$6</f>
        <v>2600</v>
      </c>
      <c r="E3" s="5">
        <f>IF(Kutools_Chart!B3&lt;&gt;0,IF(Kutools_Chart!B3&lt;Kutools_Chart!C2,(Kutools_Chart!C2-Kutools_Chart!B3),""),"")</f>
        <v>465</v>
      </c>
      <c r="F3" s="5">
        <f>IF(Kutools_Chart!D3&gt;Kutools_Chart!B3,Kutools_Chart!D3-Kutools_Chart!B3,"")</f>
        <v>815</v>
      </c>
      <c r="G3" s="6">
        <f>IF(Kutools_Chart!E3&lt;&gt;"",Kutools_Chart!E3/Kutools_Chart!C2,"")</f>
        <v>0.20666666666666667</v>
      </c>
      <c r="H3" s="6">
        <f>IF(Kutools_Chart!F3&lt;&gt;"",Kutools_Chart!F3/Kutools_Chart!C3,"")</f>
        <v>0.45658263305322128</v>
      </c>
      <c r="I3" s="5"/>
    </row>
    <row r="4" spans="1:9" x14ac:dyDescent="0.3">
      <c r="A4" s="5">
        <f>'Data-4'!$A$6</f>
        <v>2014</v>
      </c>
      <c r="B4" s="5">
        <f>'Data-4'!$B$6</f>
        <v>2600</v>
      </c>
      <c r="C4" s="5">
        <f>'Data-4'!$B$6</f>
        <v>2600</v>
      </c>
      <c r="D4" s="5">
        <f>'Data-4'!$B$7</f>
        <v>3055</v>
      </c>
      <c r="E4" s="5" t="str">
        <f>IF(Kutools_Chart!B4&lt;&gt;0,IF(Kutools_Chart!B4&lt;Kutools_Chart!C3,(Kutools_Chart!C3-Kutools_Chart!B4),""),"")</f>
        <v/>
      </c>
      <c r="F4" s="5">
        <f>IF(Kutools_Chart!D4&gt;Kutools_Chart!B4,Kutools_Chart!D4-Kutools_Chart!B4,"")</f>
        <v>455</v>
      </c>
      <c r="G4" s="6" t="str">
        <f>IF(Kutools_Chart!E4&lt;&gt;"",Kutools_Chart!E4/Kutools_Chart!C3,"")</f>
        <v/>
      </c>
      <c r="H4" s="6">
        <f>IF(Kutools_Chart!F4&lt;&gt;"",Kutools_Chart!F4/Kutools_Chart!C4,"")</f>
        <v>0.17499999999999999</v>
      </c>
      <c r="I4" s="5"/>
    </row>
    <row r="5" spans="1:9" x14ac:dyDescent="0.3">
      <c r="A5" s="5">
        <f>'Data-4'!$A$7</f>
        <v>2015</v>
      </c>
      <c r="B5" s="5">
        <f>'Data-4'!$B$7</f>
        <v>3055</v>
      </c>
      <c r="C5" s="5">
        <f>'Data-4'!$B$7</f>
        <v>3055</v>
      </c>
      <c r="D5" s="5">
        <f>'Data-4'!$B$8</f>
        <v>4890</v>
      </c>
      <c r="E5" s="5" t="str">
        <f>IF(Kutools_Chart!B5&lt;&gt;0,IF(Kutools_Chart!B5&lt;Kutools_Chart!C4,(Kutools_Chart!C4-Kutools_Chart!B5),""),"")</f>
        <v/>
      </c>
      <c r="F5" s="5">
        <f>IF(Kutools_Chart!D5&gt;Kutools_Chart!B5,Kutools_Chart!D5-Kutools_Chart!B5,"")</f>
        <v>1835</v>
      </c>
      <c r="G5" s="6" t="str">
        <f>IF(Kutools_Chart!E5&lt;&gt;"",Kutools_Chart!E5/Kutools_Chart!C4,"")</f>
        <v/>
      </c>
      <c r="H5" s="6">
        <f>IF(Kutools_Chart!F5&lt;&gt;"",Kutools_Chart!F5/Kutools_Chart!C5,"")</f>
        <v>0.60065466448445171</v>
      </c>
      <c r="I5" s="5"/>
    </row>
    <row r="6" spans="1:9" x14ac:dyDescent="0.3">
      <c r="A6" s="5">
        <f>'Data-4'!$A$8</f>
        <v>2016</v>
      </c>
      <c r="B6" s="5">
        <f>'Data-4'!$B$8</f>
        <v>4890</v>
      </c>
      <c r="C6" s="5">
        <f>'Data-4'!$B$8</f>
        <v>4890</v>
      </c>
      <c r="D6" s="5">
        <f>'Data-4'!$B$9</f>
        <v>4005</v>
      </c>
      <c r="E6" s="5" t="str">
        <f>IF(Kutools_Chart!B6&lt;&gt;0,IF(Kutools_Chart!B6&lt;Kutools_Chart!C5,(Kutools_Chart!C5-Kutools_Chart!B6),""),"")</f>
        <v/>
      </c>
      <c r="F6" s="5" t="str">
        <f>IF(Kutools_Chart!D6&gt;Kutools_Chart!B6,Kutools_Chart!D6-Kutools_Chart!B6,"")</f>
        <v/>
      </c>
      <c r="G6" s="6" t="str">
        <f>IF(Kutools_Chart!E6&lt;&gt;"",Kutools_Chart!E6/Kutools_Chart!C5,"")</f>
        <v/>
      </c>
      <c r="H6" s="6" t="str">
        <f>IF(Kutools_Chart!F6&lt;&gt;"",Kutools_Chart!F6/Kutools_Chart!C6,"")</f>
        <v/>
      </c>
      <c r="I6" s="5"/>
    </row>
    <row r="7" spans="1:9" x14ac:dyDescent="0.3">
      <c r="A7" s="5">
        <f>'Data-4'!$A$9</f>
        <v>2017</v>
      </c>
      <c r="B7" s="5">
        <f>'Data-4'!$B$9</f>
        <v>4005</v>
      </c>
      <c r="C7" s="5">
        <f>'Data-4'!$B$9</f>
        <v>4005</v>
      </c>
      <c r="D7" s="5">
        <f>'Data-4'!$B$10</f>
        <v>5585</v>
      </c>
      <c r="E7" s="5">
        <f>IF(Kutools_Chart!B7&lt;&gt;0,IF(Kutools_Chart!B7&lt;Kutools_Chart!C6,(Kutools_Chart!C6-Kutools_Chart!B7),""),"")</f>
        <v>885</v>
      </c>
      <c r="F7" s="5">
        <f>IF(Kutools_Chart!D7&gt;Kutools_Chart!B7,Kutools_Chart!D7-Kutools_Chart!B7,"")</f>
        <v>1580</v>
      </c>
      <c r="G7" s="6">
        <f>IF(Kutools_Chart!E7&lt;&gt;"",Kutools_Chart!E7/Kutools_Chart!C6,"")</f>
        <v>0.18098159509202455</v>
      </c>
      <c r="H7" s="6">
        <f>IF(Kutools_Chart!F7&lt;&gt;"",Kutools_Chart!F7/Kutools_Chart!C7,"")</f>
        <v>0.3945068664169788</v>
      </c>
      <c r="I7" s="5"/>
    </row>
    <row r="8" spans="1:9" x14ac:dyDescent="0.3">
      <c r="A8" s="5">
        <f>'Data-4'!$A$10</f>
        <v>2018</v>
      </c>
      <c r="B8" s="5">
        <f>'Data-4'!$B$10</f>
        <v>5585</v>
      </c>
      <c r="C8" s="5">
        <f>'Data-4'!$B$10</f>
        <v>5585</v>
      </c>
      <c r="D8" s="5">
        <f>'Data-4'!$B$11</f>
        <v>4890</v>
      </c>
      <c r="E8" s="5" t="str">
        <f>IF(Kutools_Chart!B8&lt;&gt;0,IF(Kutools_Chart!B8&lt;Kutools_Chart!C7,(Kutools_Chart!C7-Kutools_Chart!B8),""),"")</f>
        <v/>
      </c>
      <c r="F8" s="5" t="str">
        <f>IF(Kutools_Chart!D8&gt;Kutools_Chart!B8,Kutools_Chart!D8-Kutools_Chart!B8,"")</f>
        <v/>
      </c>
      <c r="G8" s="6" t="str">
        <f>IF(Kutools_Chart!E8&lt;&gt;"",Kutools_Chart!E8/Kutools_Chart!C7,"")</f>
        <v/>
      </c>
      <c r="H8" s="6" t="str">
        <f>IF(Kutools_Chart!F8&lt;&gt;"",Kutools_Chart!F8/Kutools_Chart!C8,"")</f>
        <v/>
      </c>
      <c r="I8" s="5"/>
    </row>
    <row r="9" spans="1:9" x14ac:dyDescent="0.3">
      <c r="A9" s="5">
        <f>'Data-4'!$A$11</f>
        <v>2019</v>
      </c>
      <c r="B9" s="5">
        <f>'Data-4'!$B$11</f>
        <v>4890</v>
      </c>
      <c r="C9" s="5">
        <f>'Data-4'!$B$11</f>
        <v>4890</v>
      </c>
      <c r="D9" s="5">
        <f>'Data-4'!$B$12</f>
        <v>4500</v>
      </c>
      <c r="E9" s="5">
        <f>IF(Kutools_Chart!B9&lt;&gt;0,IF(Kutools_Chart!B9&lt;Kutools_Chart!C8,(Kutools_Chart!C8-Kutools_Chart!B9),""),"")</f>
        <v>695</v>
      </c>
      <c r="F9" s="5" t="str">
        <f>IF(Kutools_Chart!D9&gt;Kutools_Chart!B9,Kutools_Chart!D9-Kutools_Chart!B9,"")</f>
        <v/>
      </c>
      <c r="G9" s="6">
        <f>IF(Kutools_Chart!E9&lt;&gt;"",Kutools_Chart!E9/Kutools_Chart!C8,"")</f>
        <v>0.12444046553267682</v>
      </c>
      <c r="H9" s="6" t="str">
        <f>IF(Kutools_Chart!F9&lt;&gt;"",Kutools_Chart!F9/Kutools_Chart!C9,"")</f>
        <v/>
      </c>
      <c r="I9" s="5"/>
    </row>
    <row r="10" spans="1:9" x14ac:dyDescent="0.3">
      <c r="A10" s="5">
        <f>'Data-4'!$A$12</f>
        <v>2020</v>
      </c>
      <c r="B10" s="5">
        <f>'Data-4'!$B$12</f>
        <v>4500</v>
      </c>
      <c r="C10" s="5">
        <f>'Data-4'!$B$12</f>
        <v>4500</v>
      </c>
      <c r="D10" s="5"/>
      <c r="E10" s="5">
        <f>IF(Kutools_Chart!B10&lt;&gt;0,IF(Kutools_Chart!B10&lt;Kutools_Chart!C9,(Kutools_Chart!C9-Kutools_Chart!B10),""),"")</f>
        <v>390</v>
      </c>
      <c r="F10" s="5" t="str">
        <f>IF(Kutools_Chart!D10&gt;Kutools_Chart!B10,Kutools_Chart!D10-Kutools_Chart!B10,"")</f>
        <v/>
      </c>
      <c r="G10" s="6">
        <f>IF(Kutools_Chart!E10&lt;&gt;"",Kutools_Chart!E10/Kutools_Chart!C9,"")</f>
        <v>7.9754601226993863E-2</v>
      </c>
      <c r="H10" s="6" t="str">
        <f>IF(Kutools_Chart!F10&lt;&gt;"",Kutools_Chart!F10/Kutools_Chart!C10,"")</f>
        <v/>
      </c>
      <c r="I10" s="5"/>
    </row>
    <row r="11" spans="1:9" x14ac:dyDescent="0.3">
      <c r="A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Data-1</vt:lpstr>
      <vt:lpstr>Data-2</vt:lpstr>
      <vt:lpstr>Data-3</vt:lpstr>
      <vt:lpstr>Data-4</vt:lpstr>
      <vt:lpstr>Kutools_Chart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AddinTestWin10</dc:creator>
  <cp:lastModifiedBy>Vinayak Unnithan</cp:lastModifiedBy>
  <dcterms:created xsi:type="dcterms:W3CDTF">2020-08-26T09:05:46Z</dcterms:created>
  <dcterms:modified xsi:type="dcterms:W3CDTF">2023-09-07T14:03:05Z</dcterms:modified>
</cp:coreProperties>
</file>