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25" windowWidth="13395" windowHeight="124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49" i="1" l="1"/>
  <c r="F48" i="1"/>
  <c r="F47" i="1"/>
  <c r="F46" i="1"/>
  <c r="F45" i="1"/>
  <c r="F44" i="1"/>
  <c r="F43" i="1"/>
  <c r="F42" i="1"/>
  <c r="F41" i="1"/>
  <c r="F40" i="1"/>
  <c r="F39" i="1"/>
  <c r="F37" i="1"/>
  <c r="F36" i="1"/>
  <c r="F34" i="1"/>
  <c r="F33" i="1"/>
  <c r="F32" i="1"/>
  <c r="F31" i="1"/>
  <c r="F30" i="1"/>
  <c r="F29" i="1"/>
  <c r="F28" i="1"/>
  <c r="F27" i="1"/>
  <c r="F26" i="1"/>
  <c r="F25" i="1"/>
  <c r="F23" i="1"/>
  <c r="F22" i="1"/>
  <c r="F21" i="1"/>
  <c r="F20" i="1"/>
  <c r="F19" i="1"/>
  <c r="F18" i="1"/>
  <c r="F15" i="1"/>
  <c r="F14" i="1"/>
  <c r="F13" i="1"/>
  <c r="F12" i="1"/>
  <c r="F10" i="1"/>
  <c r="F55" i="1"/>
  <c r="F61" i="1"/>
  <c r="F60" i="1"/>
  <c r="F59" i="1"/>
  <c r="F58" i="1"/>
  <c r="F57" i="1"/>
  <c r="F54" i="1"/>
  <c r="F53" i="1"/>
  <c r="F52" i="1"/>
  <c r="F51" i="1"/>
  <c r="F7" i="1"/>
  <c r="F6" i="1"/>
  <c r="F4" i="1"/>
  <c r="F3" i="1"/>
  <c r="F62" i="1"/>
</calcChain>
</file>

<file path=xl/sharedStrings.xml><?xml version="1.0" encoding="utf-8"?>
<sst xmlns="http://schemas.openxmlformats.org/spreadsheetml/2006/main" count="437" uniqueCount="101">
  <si>
    <t>RSID</t>
  </si>
  <si>
    <t>Risk allele</t>
  </si>
  <si>
    <t>Allele frequency (HapMap)</t>
  </si>
  <si>
    <t>Odd ratio (Homozygote)</t>
  </si>
  <si>
    <t>Odd ratio (Heterozygote)</t>
  </si>
  <si>
    <t>A</t>
  </si>
  <si>
    <t>rs4673</t>
  </si>
  <si>
    <t>G</t>
  </si>
  <si>
    <t>T</t>
  </si>
  <si>
    <t>C</t>
  </si>
  <si>
    <t>rs11887534</t>
  </si>
  <si>
    <t>rs440446</t>
  </si>
  <si>
    <t>rs3758650</t>
  </si>
  <si>
    <t>rs2231142</t>
  </si>
  <si>
    <t>rs16890979</t>
  </si>
  <si>
    <t>rs780093</t>
  </si>
  <si>
    <t>rs6855911</t>
  </si>
  <si>
    <t>rs3733591</t>
  </si>
  <si>
    <t>rs7528684</t>
  </si>
  <si>
    <t>rs10889677</t>
  </si>
  <si>
    <t>rs2281388</t>
  </si>
  <si>
    <t>rs4947296</t>
  </si>
  <si>
    <t>rs6457617</t>
  </si>
  <si>
    <t>rs9355610</t>
  </si>
  <si>
    <t>rs964184</t>
  </si>
  <si>
    <t>rs7850258</t>
  </si>
  <si>
    <t>rs17388568</t>
  </si>
  <si>
    <t>rs2292239</t>
  </si>
  <si>
    <t>rs2296336</t>
  </si>
  <si>
    <t>rs6679677</t>
  </si>
  <si>
    <t>rs7574865</t>
  </si>
  <si>
    <t>rs725613</t>
  </si>
  <si>
    <t>rs17696736</t>
  </si>
  <si>
    <t>rs2542151</t>
  </si>
  <si>
    <t>rs7202877</t>
  </si>
  <si>
    <t>rs5753037</t>
  </si>
  <si>
    <t>rs3825932</t>
  </si>
  <si>
    <t>rs11755527</t>
  </si>
  <si>
    <t>rs3087243</t>
  </si>
  <si>
    <t>rs4788084</t>
  </si>
  <si>
    <t>rs2104286</t>
  </si>
  <si>
    <t>rs10811661</t>
  </si>
  <si>
    <t>rs9300039</t>
  </si>
  <si>
    <t>rs8050136</t>
  </si>
  <si>
    <t>rs13266634</t>
  </si>
  <si>
    <t>rs5219</t>
  </si>
  <si>
    <t>rs9465871</t>
  </si>
  <si>
    <t>rs1889018</t>
  </si>
  <si>
    <t>rs2297508</t>
  </si>
  <si>
    <t>rs12255372</t>
  </si>
  <si>
    <t>rs2295490</t>
  </si>
  <si>
    <t>rs7756992</t>
  </si>
  <si>
    <t>rs1111875</t>
  </si>
  <si>
    <t>rs163182</t>
  </si>
  <si>
    <t>rs4712523</t>
  </si>
  <si>
    <t>rs2383208</t>
  </si>
  <si>
    <t>rs2237892</t>
  </si>
  <si>
    <t>rs864745</t>
  </si>
  <si>
    <t>rs1552224</t>
  </si>
  <si>
    <t>rs243021</t>
  </si>
  <si>
    <t>rs2943641</t>
  </si>
  <si>
    <t>rs10830963</t>
  </si>
  <si>
    <t>rs2237897</t>
  </si>
  <si>
    <t>rs1042714</t>
  </si>
  <si>
    <t>Homozygous modal genotype (Major allele)</t>
  </si>
  <si>
    <t>Heterozygous</t>
  </si>
  <si>
    <t>Homozygous variant genotype (Minor allele)</t>
  </si>
  <si>
    <t>Chronic Thyroiditis</t>
  </si>
  <si>
    <t>Effects of Smoking Dose on Metabolic Syndrome</t>
  </si>
  <si>
    <t>Gallstone</t>
  </si>
  <si>
    <t>Gestational Diabetes</t>
  </si>
  <si>
    <t>Type 2 Diabetes</t>
  </si>
  <si>
    <t>Gout</t>
  </si>
  <si>
    <t>Grave's Disease</t>
  </si>
  <si>
    <t>Hypertriglyceridemia</t>
  </si>
  <si>
    <t>Hypothyroidism</t>
  </si>
  <si>
    <t>Type 1 Diabetes</t>
  </si>
  <si>
    <t>MTB_01_13</t>
  </si>
  <si>
    <t>MTB_01_10</t>
  </si>
  <si>
    <t>MTB_01_12</t>
  </si>
  <si>
    <t>MTB_01_11</t>
  </si>
  <si>
    <t>MTB_01_01</t>
  </si>
  <si>
    <t>MTB_01_04</t>
  </si>
  <si>
    <t>MTB_01_05</t>
  </si>
  <si>
    <t>MTB_01_08</t>
  </si>
  <si>
    <t>MTB_01_09</t>
  </si>
  <si>
    <t>MTB_01_06</t>
  </si>
  <si>
    <t>rs2476601</t>
  </si>
  <si>
    <t>rs7903146</t>
  </si>
  <si>
    <t>rs4402960</t>
  </si>
  <si>
    <t>GG</t>
  </si>
  <si>
    <t>CC</t>
  </si>
  <si>
    <t>TT</t>
  </si>
  <si>
    <t>AA</t>
  </si>
  <si>
    <t>AG</t>
  </si>
  <si>
    <t>CT</t>
  </si>
  <si>
    <t>CG</t>
  </si>
  <si>
    <t>GT</t>
  </si>
  <si>
    <t>AC</t>
  </si>
  <si>
    <t>Specific disease/drug category</t>
  </si>
  <si>
    <t>#ID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</si>
</sst>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Arial"/>
      <family val="2"/>
    </font>
    <font>
      <sz val="10"/>
      <name val="arial"/>
      <family val="2"/>
      <charset val="1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26"/>
        <bgColor indexed="43"/>
      </patternFill>
    </fill>
    <fill>
      <patternFill patternType="solid">
        <fgColor rgb="FFFFFFCC"/>
        <bgColor indexed="43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41"/>
      </patternFill>
    </fill>
    <fill>
      <patternFill patternType="solid">
        <fgColor rgb="FFCCFFFF"/>
        <bgColor indexed="64"/>
      </patternFill>
    </fill>
  </fills>
  <borders count="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/>
    <xf numFmtId="0" fontId="0" fillId="5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/>
    <xf numFmtId="0" fontId="1" fillId="7" borderId="3" xfId="0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4" borderId="2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 vertical="center"/>
    </xf>
    <xf numFmtId="0" fontId="1" fillId="6" borderId="2" xfId="0" applyFont="1" applyFill="1" applyBorder="1" applyAlignment="1">
      <alignment horizontal="left" vertical="center"/>
    </xf>
    <xf numFmtId="0" fontId="3" fillId="6" borderId="2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center"/>
    </xf>
    <xf numFmtId="0" fontId="4" fillId="7" borderId="3" xfId="2" applyFont="1" applyFill="1" applyBorder="1" applyAlignment="1">
      <alignment horizontal="center"/>
    </xf>
    <xf numFmtId="0" fontId="2" fillId="7" borderId="3" xfId="2" applyFill="1" applyBorder="1" applyAlignment="1">
      <alignment horizontal="center"/>
    </xf>
    <xf numFmtId="0" fontId="2" fillId="5" borderId="3" xfId="2" applyFill="1" applyBorder="1" applyAlignment="1">
      <alignment horizontal="center"/>
    </xf>
    <xf numFmtId="0" fontId="0" fillId="5" borderId="3" xfId="0" applyFill="1" applyBorder="1"/>
    <xf numFmtId="0" fontId="0" fillId="7" borderId="3" xfId="0" applyFill="1" applyBorder="1"/>
    <xf numFmtId="0" fontId="1" fillId="7" borderId="3" xfId="0" applyFont="1" applyFill="1" applyBorder="1" applyAlignment="1"/>
    <xf numFmtId="0" fontId="3" fillId="6" borderId="2" xfId="0" applyFont="1" applyFill="1" applyBorder="1" applyAlignment="1"/>
    <xf numFmtId="0" fontId="4" fillId="7" borderId="3" xfId="0" applyFont="1" applyFill="1" applyBorder="1"/>
    <xf numFmtId="0" fontId="1" fillId="3" borderId="0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1" fillId="6" borderId="1" xfId="0" applyFont="1" applyFill="1" applyBorder="1" applyAlignment="1"/>
    <xf numFmtId="0" fontId="1" fillId="6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 vertical="center"/>
    </xf>
  </cellXfs>
  <cellStyles count="3">
    <cellStyle name="Excel Built-in Normal 2" xfId="1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zoomScale="55" zoomScaleNormal="55" workbookViewId="0">
      <selection activeCell="N11" sqref="N10:N11"/>
    </sheetView>
  </sheetViews>
  <sheetFormatPr defaultRowHeight="15" x14ac:dyDescent="0.25"/>
  <cols>
    <col min="1" max="1" width="11.5703125" customWidth="1"/>
    <col min="2" max="2" width="45.28515625" bestFit="1" customWidth="1"/>
    <col min="3" max="3" width="11.5703125" bestFit="1" customWidth="1"/>
    <col min="4" max="4" width="10.140625" bestFit="1" customWidth="1"/>
    <col min="5" max="5" width="24.42578125" bestFit="1" customWidth="1"/>
    <col min="6" max="6" width="23.42578125" bestFit="1" customWidth="1"/>
    <col min="7" max="7" width="22.85546875" bestFit="1" customWidth="1"/>
    <col min="8" max="8" width="10.42578125" customWidth="1"/>
    <col min="9" max="10" width="9.140625" customWidth="1"/>
  </cols>
  <sheetData>
    <row r="1" spans="1:10" x14ac:dyDescent="0.25">
      <c r="A1" s="1" t="s">
        <v>100</v>
      </c>
      <c r="B1" s="1" t="s">
        <v>99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64</v>
      </c>
      <c r="I1" s="1" t="s">
        <v>65</v>
      </c>
      <c r="J1" s="1" t="s">
        <v>66</v>
      </c>
    </row>
    <row r="2" spans="1:10" x14ac:dyDescent="0.25">
      <c r="A2" s="25" t="s">
        <v>81</v>
      </c>
      <c r="B2" s="4" t="s">
        <v>68</v>
      </c>
      <c r="C2" s="6" t="s">
        <v>6</v>
      </c>
      <c r="D2" s="5" t="s">
        <v>7</v>
      </c>
      <c r="E2" s="5">
        <v>0.30299999999999999</v>
      </c>
      <c r="F2" s="5">
        <v>0.439</v>
      </c>
      <c r="G2" s="5">
        <v>0.66200000000000003</v>
      </c>
      <c r="H2" s="19" t="s">
        <v>90</v>
      </c>
      <c r="I2" s="19" t="s">
        <v>94</v>
      </c>
      <c r="J2" s="19" t="s">
        <v>93</v>
      </c>
    </row>
    <row r="3" spans="1:10" x14ac:dyDescent="0.25">
      <c r="A3" s="26" t="s">
        <v>82</v>
      </c>
      <c r="B3" s="30" t="s">
        <v>69</v>
      </c>
      <c r="C3" s="33" t="s">
        <v>10</v>
      </c>
      <c r="D3" s="10" t="s">
        <v>9</v>
      </c>
      <c r="E3" s="10">
        <v>6.4600000000000005E-2</v>
      </c>
      <c r="F3" s="10">
        <f>2.2*2.2</f>
        <v>4.8400000000000007</v>
      </c>
      <c r="G3" s="10">
        <v>2.2000000000000002</v>
      </c>
      <c r="H3" s="20" t="s">
        <v>90</v>
      </c>
      <c r="I3" s="20" t="s">
        <v>96</v>
      </c>
      <c r="J3" s="20" t="s">
        <v>91</v>
      </c>
    </row>
    <row r="4" spans="1:10" x14ac:dyDescent="0.25">
      <c r="A4" s="26" t="s">
        <v>82</v>
      </c>
      <c r="B4" s="8" t="s">
        <v>69</v>
      </c>
      <c r="C4" s="7" t="s">
        <v>11</v>
      </c>
      <c r="D4" s="10" t="s">
        <v>9</v>
      </c>
      <c r="E4" s="10">
        <v>0.38369999999999999</v>
      </c>
      <c r="F4" s="10">
        <f>1.7*1.7</f>
        <v>2.8899999999999997</v>
      </c>
      <c r="G4" s="10">
        <v>1.7</v>
      </c>
      <c r="H4" s="20" t="s">
        <v>90</v>
      </c>
      <c r="I4" s="20" t="s">
        <v>96</v>
      </c>
      <c r="J4" s="20" t="s">
        <v>91</v>
      </c>
    </row>
    <row r="5" spans="1:10" x14ac:dyDescent="0.25">
      <c r="A5" s="26" t="s">
        <v>82</v>
      </c>
      <c r="B5" s="8" t="s">
        <v>69</v>
      </c>
      <c r="C5" s="7" t="s">
        <v>12</v>
      </c>
      <c r="D5" s="10" t="s">
        <v>5</v>
      </c>
      <c r="E5" s="10">
        <v>5.1299999999999998E-2</v>
      </c>
      <c r="F5" s="10">
        <v>5.82</v>
      </c>
      <c r="G5" s="10">
        <v>1.59</v>
      </c>
      <c r="H5" s="20" t="s">
        <v>90</v>
      </c>
      <c r="I5" s="20" t="s">
        <v>94</v>
      </c>
      <c r="J5" s="20" t="s">
        <v>93</v>
      </c>
    </row>
    <row r="6" spans="1:10" x14ac:dyDescent="0.25">
      <c r="A6" s="27" t="s">
        <v>83</v>
      </c>
      <c r="B6" s="4" t="s">
        <v>70</v>
      </c>
      <c r="C6" s="11" t="s">
        <v>88</v>
      </c>
      <c r="D6" s="5" t="s">
        <v>8</v>
      </c>
      <c r="E6" s="5">
        <v>0.21890000000000001</v>
      </c>
      <c r="F6" s="5">
        <f>1.39*1.39</f>
        <v>1.9320999999999997</v>
      </c>
      <c r="G6" s="5">
        <v>1.39</v>
      </c>
      <c r="H6" s="19" t="s">
        <v>91</v>
      </c>
      <c r="I6" s="19" t="s">
        <v>95</v>
      </c>
      <c r="J6" s="19" t="s">
        <v>92</v>
      </c>
    </row>
    <row r="7" spans="1:10" x14ac:dyDescent="0.25">
      <c r="A7" s="27" t="s">
        <v>83</v>
      </c>
      <c r="B7" s="4" t="s">
        <v>70</v>
      </c>
      <c r="C7" s="34" t="s">
        <v>89</v>
      </c>
      <c r="D7" s="5" t="s">
        <v>8</v>
      </c>
      <c r="E7" s="5">
        <v>0.34200000000000003</v>
      </c>
      <c r="F7" s="5">
        <f>1.18*1.18</f>
        <v>1.3923999999999999</v>
      </c>
      <c r="G7" s="5">
        <v>1.18</v>
      </c>
      <c r="H7" s="19" t="s">
        <v>90</v>
      </c>
      <c r="I7" s="19" t="s">
        <v>97</v>
      </c>
      <c r="J7" s="19" t="s">
        <v>92</v>
      </c>
    </row>
    <row r="8" spans="1:10" x14ac:dyDescent="0.25">
      <c r="A8" s="28" t="s">
        <v>86</v>
      </c>
      <c r="B8" s="30" t="s">
        <v>74</v>
      </c>
      <c r="C8" s="31" t="s">
        <v>24</v>
      </c>
      <c r="D8" s="9" t="s">
        <v>7</v>
      </c>
      <c r="E8" s="9">
        <v>0.2001</v>
      </c>
      <c r="F8" s="9">
        <v>10.7584</v>
      </c>
      <c r="G8" s="9">
        <v>3.28</v>
      </c>
      <c r="H8" s="21" t="s">
        <v>91</v>
      </c>
      <c r="I8" s="21" t="s">
        <v>96</v>
      </c>
      <c r="J8" s="21" t="s">
        <v>90</v>
      </c>
    </row>
    <row r="9" spans="1:10" x14ac:dyDescent="0.25">
      <c r="A9" s="29" t="s">
        <v>84</v>
      </c>
      <c r="B9" s="22" t="s">
        <v>76</v>
      </c>
      <c r="C9" s="14" t="s">
        <v>26</v>
      </c>
      <c r="D9" s="15" t="s">
        <v>5</v>
      </c>
      <c r="E9" s="16">
        <v>0.17219999999999999</v>
      </c>
      <c r="F9" s="15">
        <v>1.58</v>
      </c>
      <c r="G9" s="15">
        <v>1.26</v>
      </c>
      <c r="H9" s="23" t="s">
        <v>90</v>
      </c>
      <c r="I9" s="23" t="s">
        <v>94</v>
      </c>
      <c r="J9" s="23" t="s">
        <v>93</v>
      </c>
    </row>
    <row r="10" spans="1:10" x14ac:dyDescent="0.25">
      <c r="A10" s="29" t="s">
        <v>84</v>
      </c>
      <c r="B10" s="8" t="s">
        <v>76</v>
      </c>
      <c r="C10" s="13" t="s">
        <v>27</v>
      </c>
      <c r="D10" s="10" t="s">
        <v>8</v>
      </c>
      <c r="E10" s="17">
        <v>0.33379999999999999</v>
      </c>
      <c r="F10" s="10">
        <f>1.28*1.28</f>
        <v>1.6384000000000001</v>
      </c>
      <c r="G10" s="10">
        <v>1.28</v>
      </c>
      <c r="H10" s="20" t="s">
        <v>90</v>
      </c>
      <c r="I10" s="20" t="s">
        <v>97</v>
      </c>
      <c r="J10" s="20" t="s">
        <v>92</v>
      </c>
    </row>
    <row r="11" spans="1:10" x14ac:dyDescent="0.25">
      <c r="A11" s="29" t="s">
        <v>84</v>
      </c>
      <c r="B11" s="8" t="s">
        <v>76</v>
      </c>
      <c r="C11" s="13" t="s">
        <v>28</v>
      </c>
      <c r="D11" s="10" t="s">
        <v>7</v>
      </c>
      <c r="E11" s="17">
        <v>0.2944</v>
      </c>
      <c r="F11" s="10">
        <v>2.9</v>
      </c>
      <c r="G11" s="10">
        <v>1.3</v>
      </c>
      <c r="H11" s="20" t="s">
        <v>91</v>
      </c>
      <c r="I11" s="20" t="s">
        <v>96</v>
      </c>
      <c r="J11" s="20" t="s">
        <v>90</v>
      </c>
    </row>
    <row r="12" spans="1:10" x14ac:dyDescent="0.25">
      <c r="A12" s="29" t="s">
        <v>84</v>
      </c>
      <c r="B12" s="8" t="s">
        <v>76</v>
      </c>
      <c r="C12" s="13" t="s">
        <v>87</v>
      </c>
      <c r="D12" s="10" t="s">
        <v>5</v>
      </c>
      <c r="E12" s="17">
        <v>4.2099999999999999E-2</v>
      </c>
      <c r="F12" s="10">
        <f>1.8*1.8</f>
        <v>3.24</v>
      </c>
      <c r="G12" s="10">
        <v>1.8</v>
      </c>
      <c r="H12" s="20" t="s">
        <v>90</v>
      </c>
      <c r="I12" s="20" t="s">
        <v>94</v>
      </c>
      <c r="J12" s="20" t="s">
        <v>93</v>
      </c>
    </row>
    <row r="13" spans="1:10" x14ac:dyDescent="0.25">
      <c r="A13" s="29" t="s">
        <v>84</v>
      </c>
      <c r="B13" s="8" t="s">
        <v>76</v>
      </c>
      <c r="C13" s="13" t="s">
        <v>29</v>
      </c>
      <c r="D13" s="10" t="s">
        <v>5</v>
      </c>
      <c r="E13" s="17">
        <v>4.1200000000000001E-2</v>
      </c>
      <c r="F13" s="10">
        <f>1.89*1.89</f>
        <v>3.5720999999999998</v>
      </c>
      <c r="G13" s="10">
        <v>1.89</v>
      </c>
      <c r="H13" s="20" t="s">
        <v>91</v>
      </c>
      <c r="I13" s="20" t="s">
        <v>98</v>
      </c>
      <c r="J13" s="20" t="s">
        <v>93</v>
      </c>
    </row>
    <row r="14" spans="1:10" x14ac:dyDescent="0.25">
      <c r="A14" s="29" t="s">
        <v>84</v>
      </c>
      <c r="B14" s="8" t="s">
        <v>76</v>
      </c>
      <c r="C14" s="13" t="s">
        <v>30</v>
      </c>
      <c r="D14" s="10" t="s">
        <v>8</v>
      </c>
      <c r="E14" s="17">
        <v>0.25</v>
      </c>
      <c r="F14" s="10">
        <f>1.25*1.25</f>
        <v>1.5625</v>
      </c>
      <c r="G14" s="10">
        <v>1.25</v>
      </c>
      <c r="H14" s="20" t="s">
        <v>90</v>
      </c>
      <c r="I14" s="20" t="s">
        <v>97</v>
      </c>
      <c r="J14" s="20" t="s">
        <v>92</v>
      </c>
    </row>
    <row r="15" spans="1:10" x14ac:dyDescent="0.25">
      <c r="A15" s="29" t="s">
        <v>84</v>
      </c>
      <c r="B15" s="8" t="s">
        <v>76</v>
      </c>
      <c r="C15" s="13" t="s">
        <v>31</v>
      </c>
      <c r="D15" s="10" t="s">
        <v>8</v>
      </c>
      <c r="E15" s="17">
        <v>0.62870000000000004</v>
      </c>
      <c r="F15" s="10">
        <f>1.15*1.15</f>
        <v>1.3224999999999998</v>
      </c>
      <c r="G15" s="10">
        <v>1.1499999999999999</v>
      </c>
      <c r="H15" s="20" t="s">
        <v>92</v>
      </c>
      <c r="I15" s="20" t="s">
        <v>97</v>
      </c>
      <c r="J15" s="20" t="s">
        <v>90</v>
      </c>
    </row>
    <row r="16" spans="1:10" x14ac:dyDescent="0.25">
      <c r="A16" s="29" t="s">
        <v>84</v>
      </c>
      <c r="B16" s="8" t="s">
        <v>76</v>
      </c>
      <c r="C16" s="8" t="s">
        <v>32</v>
      </c>
      <c r="D16" s="10" t="s">
        <v>7</v>
      </c>
      <c r="E16" s="17">
        <v>0.2024</v>
      </c>
      <c r="F16" s="10">
        <v>1.94</v>
      </c>
      <c r="G16" s="10">
        <v>1.34</v>
      </c>
      <c r="H16" s="20" t="s">
        <v>93</v>
      </c>
      <c r="I16" s="20" t="s">
        <v>94</v>
      </c>
      <c r="J16" s="20" t="s">
        <v>90</v>
      </c>
    </row>
    <row r="17" spans="1:10" x14ac:dyDescent="0.25">
      <c r="A17" s="29" t="s">
        <v>84</v>
      </c>
      <c r="B17" s="8" t="s">
        <v>76</v>
      </c>
      <c r="C17" s="8" t="s">
        <v>33</v>
      </c>
      <c r="D17" s="10" t="s">
        <v>7</v>
      </c>
      <c r="E17" s="17">
        <v>0.15609999999999999</v>
      </c>
      <c r="F17" s="10">
        <v>2.0099999999999998</v>
      </c>
      <c r="G17" s="10">
        <v>1.3</v>
      </c>
      <c r="H17" s="20" t="s">
        <v>92</v>
      </c>
      <c r="I17" s="20" t="s">
        <v>97</v>
      </c>
      <c r="J17" s="20" t="s">
        <v>90</v>
      </c>
    </row>
    <row r="18" spans="1:10" x14ac:dyDescent="0.25">
      <c r="A18" s="29" t="s">
        <v>84</v>
      </c>
      <c r="B18" s="8" t="s">
        <v>76</v>
      </c>
      <c r="C18" s="8" t="s">
        <v>34</v>
      </c>
      <c r="D18" s="10" t="s">
        <v>7</v>
      </c>
      <c r="E18" s="17">
        <v>0.1429</v>
      </c>
      <c r="F18" s="10">
        <f>1.28*1.28</f>
        <v>1.6384000000000001</v>
      </c>
      <c r="G18" s="10">
        <v>1.28</v>
      </c>
      <c r="H18" s="20" t="s">
        <v>92</v>
      </c>
      <c r="I18" s="20" t="s">
        <v>97</v>
      </c>
      <c r="J18" s="20" t="s">
        <v>90</v>
      </c>
    </row>
    <row r="19" spans="1:10" x14ac:dyDescent="0.25">
      <c r="A19" s="29" t="s">
        <v>84</v>
      </c>
      <c r="B19" s="8" t="s">
        <v>76</v>
      </c>
      <c r="C19" s="8" t="s">
        <v>35</v>
      </c>
      <c r="D19" s="10" t="s">
        <v>8</v>
      </c>
      <c r="E19" s="17">
        <v>0.36630000000000001</v>
      </c>
      <c r="F19" s="10">
        <f>1.1*1.1</f>
        <v>1.2100000000000002</v>
      </c>
      <c r="G19" s="10">
        <v>1.1000000000000001</v>
      </c>
      <c r="H19" s="20" t="s">
        <v>91</v>
      </c>
      <c r="I19" s="20" t="s">
        <v>95</v>
      </c>
      <c r="J19" s="20" t="s">
        <v>92</v>
      </c>
    </row>
    <row r="20" spans="1:10" x14ac:dyDescent="0.25">
      <c r="A20" s="29" t="s">
        <v>84</v>
      </c>
      <c r="B20" s="8" t="s">
        <v>76</v>
      </c>
      <c r="C20" s="8" t="s">
        <v>36</v>
      </c>
      <c r="D20" s="10" t="s">
        <v>8</v>
      </c>
      <c r="E20" s="17">
        <v>0.62909999999999999</v>
      </c>
      <c r="F20" s="10">
        <f>1.16*1.16</f>
        <v>1.3455999999999999</v>
      </c>
      <c r="G20" s="10">
        <v>1.1599999999999999</v>
      </c>
      <c r="H20" s="20" t="s">
        <v>92</v>
      </c>
      <c r="I20" s="20" t="s">
        <v>95</v>
      </c>
      <c r="J20" s="20" t="s">
        <v>91</v>
      </c>
    </row>
    <row r="21" spans="1:10" x14ac:dyDescent="0.25">
      <c r="A21" s="29" t="s">
        <v>84</v>
      </c>
      <c r="B21" s="8" t="s">
        <v>76</v>
      </c>
      <c r="C21" s="8" t="s">
        <v>37</v>
      </c>
      <c r="D21" s="10" t="s">
        <v>7</v>
      </c>
      <c r="E21" s="17">
        <v>0.37640000000000001</v>
      </c>
      <c r="F21" s="10">
        <f>1.13*1.13</f>
        <v>1.2768999999999997</v>
      </c>
      <c r="G21" s="10">
        <v>1.1299999999999999</v>
      </c>
      <c r="H21" s="20" t="s">
        <v>91</v>
      </c>
      <c r="I21" s="20" t="s">
        <v>96</v>
      </c>
      <c r="J21" s="20" t="s">
        <v>90</v>
      </c>
    </row>
    <row r="22" spans="1:10" x14ac:dyDescent="0.25">
      <c r="A22" s="29" t="s">
        <v>84</v>
      </c>
      <c r="B22" s="8" t="s">
        <v>76</v>
      </c>
      <c r="C22" s="8" t="s">
        <v>38</v>
      </c>
      <c r="D22" s="10" t="s">
        <v>5</v>
      </c>
      <c r="E22" s="17">
        <v>0.3246</v>
      </c>
      <c r="F22" s="10">
        <f>1.2*1.2</f>
        <v>1.44</v>
      </c>
      <c r="G22" s="10">
        <v>1.2</v>
      </c>
      <c r="H22" s="20" t="s">
        <v>90</v>
      </c>
      <c r="I22" s="20" t="s">
        <v>94</v>
      </c>
      <c r="J22" s="20" t="s">
        <v>93</v>
      </c>
    </row>
    <row r="23" spans="1:10" x14ac:dyDescent="0.25">
      <c r="A23" s="29" t="s">
        <v>84</v>
      </c>
      <c r="B23" s="8" t="s">
        <v>76</v>
      </c>
      <c r="C23" s="8" t="s">
        <v>39</v>
      </c>
      <c r="D23" s="10" t="s">
        <v>9</v>
      </c>
      <c r="E23" s="17">
        <v>0.68859999999999999</v>
      </c>
      <c r="F23" s="10">
        <f>1.09*1.09</f>
        <v>1.1881000000000002</v>
      </c>
      <c r="G23" s="10">
        <v>1.0900000000000001</v>
      </c>
      <c r="H23" s="20" t="s">
        <v>91</v>
      </c>
      <c r="I23" s="20" t="s">
        <v>95</v>
      </c>
      <c r="J23" s="20" t="s">
        <v>92</v>
      </c>
    </row>
    <row r="24" spans="1:10" x14ac:dyDescent="0.25">
      <c r="A24" s="29" t="s">
        <v>84</v>
      </c>
      <c r="B24" s="8" t="s">
        <v>76</v>
      </c>
      <c r="C24" s="8" t="s">
        <v>40</v>
      </c>
      <c r="D24" s="10" t="s">
        <v>8</v>
      </c>
      <c r="E24" s="17">
        <v>0.86219999999999997</v>
      </c>
      <c r="F24" s="10">
        <v>1.57</v>
      </c>
      <c r="G24" s="10">
        <v>1.3</v>
      </c>
      <c r="H24" s="20" t="s">
        <v>91</v>
      </c>
      <c r="I24" s="20" t="s">
        <v>95</v>
      </c>
      <c r="J24" s="20" t="s">
        <v>92</v>
      </c>
    </row>
    <row r="25" spans="1:10" x14ac:dyDescent="0.25">
      <c r="A25" s="12" t="s">
        <v>85</v>
      </c>
      <c r="B25" s="4" t="s">
        <v>71</v>
      </c>
      <c r="C25" s="3" t="s">
        <v>89</v>
      </c>
      <c r="D25" s="5" t="s">
        <v>8</v>
      </c>
      <c r="E25" s="18">
        <v>0.34200000000000003</v>
      </c>
      <c r="F25" s="5">
        <f>1.23*1.23</f>
        <v>1.5128999999999999</v>
      </c>
      <c r="G25" s="5">
        <v>1.23</v>
      </c>
      <c r="H25" s="19" t="s">
        <v>90</v>
      </c>
      <c r="I25" s="19" t="s">
        <v>97</v>
      </c>
      <c r="J25" s="19" t="s">
        <v>92</v>
      </c>
    </row>
    <row r="26" spans="1:10" x14ac:dyDescent="0.25">
      <c r="A26" s="12" t="s">
        <v>85</v>
      </c>
      <c r="B26" s="4" t="s">
        <v>71</v>
      </c>
      <c r="C26" s="35" t="s">
        <v>41</v>
      </c>
      <c r="D26" s="5" t="s">
        <v>8</v>
      </c>
      <c r="E26" s="18">
        <v>0.79400000000000004</v>
      </c>
      <c r="F26" s="5">
        <f>1.27*1.27</f>
        <v>1.6129</v>
      </c>
      <c r="G26" s="5">
        <v>1.27</v>
      </c>
      <c r="H26" s="19" t="s">
        <v>92</v>
      </c>
      <c r="I26" s="19" t="s">
        <v>95</v>
      </c>
      <c r="J26" s="19" t="s">
        <v>91</v>
      </c>
    </row>
    <row r="27" spans="1:10" x14ac:dyDescent="0.25">
      <c r="A27" s="12" t="s">
        <v>85</v>
      </c>
      <c r="B27" s="4" t="s">
        <v>71</v>
      </c>
      <c r="C27" s="35" t="s">
        <v>42</v>
      </c>
      <c r="D27" s="5" t="s">
        <v>9</v>
      </c>
      <c r="E27" s="18">
        <v>0.86580000000000001</v>
      </c>
      <c r="F27" s="5">
        <f>1.48*1.48</f>
        <v>2.1903999999999999</v>
      </c>
      <c r="G27" s="5">
        <v>1.48</v>
      </c>
      <c r="H27" s="19" t="s">
        <v>91</v>
      </c>
      <c r="I27" s="19" t="s">
        <v>98</v>
      </c>
      <c r="J27" s="19" t="s">
        <v>93</v>
      </c>
    </row>
    <row r="28" spans="1:10" x14ac:dyDescent="0.25">
      <c r="A28" s="12" t="s">
        <v>85</v>
      </c>
      <c r="B28" s="4" t="s">
        <v>71</v>
      </c>
      <c r="C28" s="35" t="s">
        <v>43</v>
      </c>
      <c r="D28" s="5" t="s">
        <v>5</v>
      </c>
      <c r="E28" s="18">
        <v>0.33839999999999998</v>
      </c>
      <c r="F28" s="5">
        <f>1.15*1.15</f>
        <v>1.3224999999999998</v>
      </c>
      <c r="G28" s="5">
        <v>1.1499999999999999</v>
      </c>
      <c r="H28" s="19" t="s">
        <v>91</v>
      </c>
      <c r="I28" s="19" t="s">
        <v>98</v>
      </c>
      <c r="J28" s="19" t="s">
        <v>93</v>
      </c>
    </row>
    <row r="29" spans="1:10" x14ac:dyDescent="0.25">
      <c r="A29" s="12" t="s">
        <v>85</v>
      </c>
      <c r="B29" s="4" t="s">
        <v>71</v>
      </c>
      <c r="C29" s="35" t="s">
        <v>44</v>
      </c>
      <c r="D29" s="5" t="s">
        <v>9</v>
      </c>
      <c r="E29" s="18">
        <v>0.71789999999999998</v>
      </c>
      <c r="F29" s="5">
        <f>1.22*1.22</f>
        <v>1.4883999999999999</v>
      </c>
      <c r="G29" s="5">
        <v>1.22</v>
      </c>
      <c r="H29" s="19" t="s">
        <v>91</v>
      </c>
      <c r="I29" s="19" t="s">
        <v>95</v>
      </c>
      <c r="J29" s="19" t="s">
        <v>92</v>
      </c>
    </row>
    <row r="30" spans="1:10" x14ac:dyDescent="0.25">
      <c r="A30" s="12" t="s">
        <v>85</v>
      </c>
      <c r="B30" s="4" t="s">
        <v>71</v>
      </c>
      <c r="C30" s="34" t="s">
        <v>88</v>
      </c>
      <c r="D30" s="5" t="s">
        <v>8</v>
      </c>
      <c r="E30" s="18">
        <v>0.21890000000000001</v>
      </c>
      <c r="F30" s="5">
        <f>1.54*1.54</f>
        <v>2.3715999999999999</v>
      </c>
      <c r="G30" s="5">
        <v>1.54</v>
      </c>
      <c r="H30" s="19" t="s">
        <v>91</v>
      </c>
      <c r="I30" s="19" t="s">
        <v>95</v>
      </c>
      <c r="J30" s="19" t="s">
        <v>92</v>
      </c>
    </row>
    <row r="31" spans="1:10" x14ac:dyDescent="0.25">
      <c r="A31" s="12" t="s">
        <v>85</v>
      </c>
      <c r="B31" s="4" t="s">
        <v>71</v>
      </c>
      <c r="C31" s="35" t="s">
        <v>45</v>
      </c>
      <c r="D31" s="5" t="s">
        <v>8</v>
      </c>
      <c r="E31" s="18">
        <v>0.27379999999999999</v>
      </c>
      <c r="F31" s="5">
        <f>1.25*1.25</f>
        <v>1.5625</v>
      </c>
      <c r="G31" s="5">
        <v>1.25</v>
      </c>
      <c r="H31" s="19" t="s">
        <v>91</v>
      </c>
      <c r="I31" s="19" t="s">
        <v>95</v>
      </c>
      <c r="J31" s="19" t="s">
        <v>92</v>
      </c>
    </row>
    <row r="32" spans="1:10" x14ac:dyDescent="0.25">
      <c r="A32" s="12" t="s">
        <v>85</v>
      </c>
      <c r="B32" s="4" t="s">
        <v>71</v>
      </c>
      <c r="C32" s="35" t="s">
        <v>46</v>
      </c>
      <c r="D32" s="5" t="s">
        <v>9</v>
      </c>
      <c r="E32" s="18">
        <v>0.36259999999999998</v>
      </c>
      <c r="F32" s="5">
        <f>1.49*1.49</f>
        <v>2.2201</v>
      </c>
      <c r="G32" s="5">
        <v>1.49</v>
      </c>
      <c r="H32" s="19" t="s">
        <v>92</v>
      </c>
      <c r="I32" s="19" t="s">
        <v>95</v>
      </c>
      <c r="J32" s="19" t="s">
        <v>91</v>
      </c>
    </row>
    <row r="33" spans="1:10" x14ac:dyDescent="0.25">
      <c r="A33" s="12" t="s">
        <v>85</v>
      </c>
      <c r="B33" s="4" t="s">
        <v>71</v>
      </c>
      <c r="C33" s="35" t="s">
        <v>47</v>
      </c>
      <c r="D33" s="5" t="s">
        <v>5</v>
      </c>
      <c r="E33" s="18">
        <v>0.32100000000000001</v>
      </c>
      <c r="F33" s="5">
        <f>1.12*1.12</f>
        <v>1.2544000000000002</v>
      </c>
      <c r="G33" s="5">
        <v>1.1200000000000001</v>
      </c>
      <c r="H33" s="19" t="s">
        <v>90</v>
      </c>
      <c r="I33" s="19" t="s">
        <v>94</v>
      </c>
      <c r="J33" s="19" t="s">
        <v>93</v>
      </c>
    </row>
    <row r="34" spans="1:10" x14ac:dyDescent="0.25">
      <c r="A34" s="12" t="s">
        <v>85</v>
      </c>
      <c r="B34" s="4" t="s">
        <v>71</v>
      </c>
      <c r="C34" s="35" t="s">
        <v>48</v>
      </c>
      <c r="D34" s="5" t="s">
        <v>7</v>
      </c>
      <c r="E34" s="18">
        <v>0.45700000000000002</v>
      </c>
      <c r="F34" s="5">
        <f>1.08*1.08</f>
        <v>1.1664000000000001</v>
      </c>
      <c r="G34" s="5">
        <v>1.08</v>
      </c>
      <c r="H34" s="19" t="s">
        <v>91</v>
      </c>
      <c r="I34" s="19" t="s">
        <v>96</v>
      </c>
      <c r="J34" s="19" t="s">
        <v>90</v>
      </c>
    </row>
    <row r="35" spans="1:10" x14ac:dyDescent="0.25">
      <c r="A35" s="12" t="s">
        <v>85</v>
      </c>
      <c r="B35" s="4" t="s">
        <v>71</v>
      </c>
      <c r="C35" s="35" t="s">
        <v>49</v>
      </c>
      <c r="D35" s="5" t="s">
        <v>8</v>
      </c>
      <c r="E35" s="18">
        <v>0.20280000000000001</v>
      </c>
      <c r="F35" s="5">
        <v>1.885</v>
      </c>
      <c r="G35" s="5">
        <v>1.36</v>
      </c>
      <c r="H35" s="19" t="s">
        <v>90</v>
      </c>
      <c r="I35" s="19" t="s">
        <v>97</v>
      </c>
      <c r="J35" s="19" t="s">
        <v>92</v>
      </c>
    </row>
    <row r="36" spans="1:10" x14ac:dyDescent="0.25">
      <c r="A36" s="12" t="s">
        <v>85</v>
      </c>
      <c r="B36" s="4" t="s">
        <v>71</v>
      </c>
      <c r="C36" s="35" t="s">
        <v>50</v>
      </c>
      <c r="D36" s="5" t="s">
        <v>7</v>
      </c>
      <c r="E36" s="18">
        <v>0.15479999999999999</v>
      </c>
      <c r="F36" s="5">
        <f>1.17*1.17</f>
        <v>1.3688999999999998</v>
      </c>
      <c r="G36" s="5">
        <v>1.17</v>
      </c>
      <c r="H36" s="19" t="s">
        <v>93</v>
      </c>
      <c r="I36" s="19" t="s">
        <v>94</v>
      </c>
      <c r="J36" s="19" t="s">
        <v>90</v>
      </c>
    </row>
    <row r="37" spans="1:10" x14ac:dyDescent="0.25">
      <c r="A37" s="12" t="s">
        <v>85</v>
      </c>
      <c r="B37" s="4" t="s">
        <v>71</v>
      </c>
      <c r="C37" s="35" t="s">
        <v>51</v>
      </c>
      <c r="D37" s="5" t="s">
        <v>7</v>
      </c>
      <c r="E37" s="18">
        <v>0.4052</v>
      </c>
      <c r="F37" s="5">
        <f>1.27*1.27</f>
        <v>1.6129</v>
      </c>
      <c r="G37" s="5">
        <v>1.27</v>
      </c>
      <c r="H37" s="19" t="s">
        <v>93</v>
      </c>
      <c r="I37" s="19" t="s">
        <v>94</v>
      </c>
      <c r="J37" s="19" t="s">
        <v>90</v>
      </c>
    </row>
    <row r="38" spans="1:10" x14ac:dyDescent="0.25">
      <c r="A38" s="12" t="s">
        <v>85</v>
      </c>
      <c r="B38" s="4" t="s">
        <v>71</v>
      </c>
      <c r="C38" s="35" t="s">
        <v>52</v>
      </c>
      <c r="D38" s="5" t="s">
        <v>9</v>
      </c>
      <c r="E38" s="18">
        <v>0.55859999999999999</v>
      </c>
      <c r="F38" s="5">
        <v>2.4</v>
      </c>
      <c r="G38" s="5">
        <v>1.31</v>
      </c>
      <c r="H38" s="19" t="s">
        <v>91</v>
      </c>
      <c r="I38" s="19" t="s">
        <v>95</v>
      </c>
      <c r="J38" s="19" t="s">
        <v>92</v>
      </c>
    </row>
    <row r="39" spans="1:10" x14ac:dyDescent="0.25">
      <c r="A39" s="12" t="s">
        <v>85</v>
      </c>
      <c r="B39" s="4" t="s">
        <v>71</v>
      </c>
      <c r="C39" s="6" t="s">
        <v>53</v>
      </c>
      <c r="D39" s="5" t="s">
        <v>9</v>
      </c>
      <c r="E39" s="18">
        <v>0.41160000000000002</v>
      </c>
      <c r="F39" s="5">
        <f>1.28*1.28</f>
        <v>1.6384000000000001</v>
      </c>
      <c r="G39" s="5">
        <v>1.28</v>
      </c>
      <c r="H39" s="19" t="s">
        <v>90</v>
      </c>
      <c r="I39" s="19" t="s">
        <v>96</v>
      </c>
      <c r="J39" s="19" t="s">
        <v>91</v>
      </c>
    </row>
    <row r="40" spans="1:10" x14ac:dyDescent="0.25">
      <c r="A40" s="12" t="s">
        <v>85</v>
      </c>
      <c r="B40" s="4" t="s">
        <v>71</v>
      </c>
      <c r="C40" s="6" t="s">
        <v>54</v>
      </c>
      <c r="D40" s="5" t="s">
        <v>7</v>
      </c>
      <c r="E40" s="18">
        <v>0.41620000000000001</v>
      </c>
      <c r="F40" s="5">
        <f>1.27*1.27</f>
        <v>1.6129</v>
      </c>
      <c r="G40" s="5">
        <v>1.27</v>
      </c>
      <c r="H40" s="19" t="s">
        <v>93</v>
      </c>
      <c r="I40" s="19" t="s">
        <v>94</v>
      </c>
      <c r="J40" s="19" t="s">
        <v>90</v>
      </c>
    </row>
    <row r="41" spans="1:10" x14ac:dyDescent="0.25">
      <c r="A41" s="12" t="s">
        <v>85</v>
      </c>
      <c r="B41" s="4" t="s">
        <v>71</v>
      </c>
      <c r="C41" s="6" t="s">
        <v>55</v>
      </c>
      <c r="D41" s="5" t="s">
        <v>5</v>
      </c>
      <c r="E41" s="18">
        <v>0.58299999999999996</v>
      </c>
      <c r="F41" s="5">
        <f>1.34*1.34</f>
        <v>1.7956000000000003</v>
      </c>
      <c r="G41" s="5">
        <v>1.34</v>
      </c>
      <c r="H41" s="19" t="s">
        <v>93</v>
      </c>
      <c r="I41" s="19" t="s">
        <v>94</v>
      </c>
      <c r="J41" s="19" t="s">
        <v>90</v>
      </c>
    </row>
    <row r="42" spans="1:10" x14ac:dyDescent="0.25">
      <c r="A42" s="12" t="s">
        <v>85</v>
      </c>
      <c r="B42" s="4" t="s">
        <v>71</v>
      </c>
      <c r="C42" s="6" t="s">
        <v>56</v>
      </c>
      <c r="D42" s="5" t="s">
        <v>9</v>
      </c>
      <c r="E42" s="18">
        <v>0.8306</v>
      </c>
      <c r="F42" s="5">
        <f>1.34*1.34</f>
        <v>1.7956000000000003</v>
      </c>
      <c r="G42" s="5">
        <v>1.34</v>
      </c>
      <c r="H42" s="19" t="s">
        <v>91</v>
      </c>
      <c r="I42" s="19" t="s">
        <v>95</v>
      </c>
      <c r="J42" s="19" t="s">
        <v>92</v>
      </c>
    </row>
    <row r="43" spans="1:10" x14ac:dyDescent="0.25">
      <c r="A43" s="12" t="s">
        <v>85</v>
      </c>
      <c r="B43" s="4" t="s">
        <v>71</v>
      </c>
      <c r="C43" s="6" t="s">
        <v>57</v>
      </c>
      <c r="D43" s="5" t="s">
        <v>8</v>
      </c>
      <c r="E43" s="18">
        <v>0.81100000000000005</v>
      </c>
      <c r="F43" s="5">
        <f>1.09*1.09</f>
        <v>1.1881000000000002</v>
      </c>
      <c r="G43" s="5">
        <v>1.0900000000000001</v>
      </c>
      <c r="H43" s="19" t="s">
        <v>92</v>
      </c>
      <c r="I43" s="19" t="s">
        <v>95</v>
      </c>
      <c r="J43" s="19" t="s">
        <v>91</v>
      </c>
    </row>
    <row r="44" spans="1:10" x14ac:dyDescent="0.25">
      <c r="A44" s="12" t="s">
        <v>85</v>
      </c>
      <c r="B44" s="4" t="s">
        <v>71</v>
      </c>
      <c r="C44" s="6" t="s">
        <v>58</v>
      </c>
      <c r="D44" s="5" t="s">
        <v>5</v>
      </c>
      <c r="E44" s="18">
        <v>0.9052</v>
      </c>
      <c r="F44" s="5">
        <f>1.14*1.14</f>
        <v>1.2995999999999999</v>
      </c>
      <c r="G44" s="5">
        <v>1.1399999999999999</v>
      </c>
      <c r="H44" s="19" t="s">
        <v>93</v>
      </c>
      <c r="I44" s="19" t="s">
        <v>98</v>
      </c>
      <c r="J44" s="19" t="s">
        <v>91</v>
      </c>
    </row>
    <row r="45" spans="1:10" x14ac:dyDescent="0.25">
      <c r="A45" s="12" t="s">
        <v>85</v>
      </c>
      <c r="B45" s="4" t="s">
        <v>71</v>
      </c>
      <c r="C45" s="6" t="s">
        <v>59</v>
      </c>
      <c r="D45" s="5" t="s">
        <v>5</v>
      </c>
      <c r="E45" s="18">
        <v>0.50140000000000007</v>
      </c>
      <c r="F45" s="5">
        <f>1.08*1.08</f>
        <v>1.1664000000000001</v>
      </c>
      <c r="G45" s="5">
        <v>1.08</v>
      </c>
      <c r="H45" s="19" t="s">
        <v>93</v>
      </c>
      <c r="I45" s="19" t="s">
        <v>94</v>
      </c>
      <c r="J45" s="19" t="s">
        <v>90</v>
      </c>
    </row>
    <row r="46" spans="1:10" x14ac:dyDescent="0.25">
      <c r="A46" s="12" t="s">
        <v>85</v>
      </c>
      <c r="B46" s="4" t="s">
        <v>71</v>
      </c>
      <c r="C46" s="6" t="s">
        <v>60</v>
      </c>
      <c r="D46" s="5" t="s">
        <v>9</v>
      </c>
      <c r="E46" s="18">
        <v>0.73170000000000002</v>
      </c>
      <c r="F46" s="5">
        <f>1.15*1.15</f>
        <v>1.3224999999999998</v>
      </c>
      <c r="G46" s="5">
        <v>1.1499999999999999</v>
      </c>
      <c r="H46" s="19" t="s">
        <v>91</v>
      </c>
      <c r="I46" s="19" t="s">
        <v>95</v>
      </c>
      <c r="J46" s="19" t="s">
        <v>92</v>
      </c>
    </row>
    <row r="47" spans="1:10" x14ac:dyDescent="0.25">
      <c r="A47" s="12" t="s">
        <v>85</v>
      </c>
      <c r="B47" s="4" t="s">
        <v>71</v>
      </c>
      <c r="C47" s="6" t="s">
        <v>61</v>
      </c>
      <c r="D47" s="5" t="s">
        <v>7</v>
      </c>
      <c r="E47" s="18">
        <v>0.25819999999999999</v>
      </c>
      <c r="F47" s="5">
        <f>1.16*1.16</f>
        <v>1.3455999999999999</v>
      </c>
      <c r="G47" s="5">
        <v>1.1599999999999999</v>
      </c>
      <c r="H47" s="19" t="s">
        <v>91</v>
      </c>
      <c r="I47" s="19" t="s">
        <v>96</v>
      </c>
      <c r="J47" s="19" t="s">
        <v>90</v>
      </c>
    </row>
    <row r="48" spans="1:10" x14ac:dyDescent="0.25">
      <c r="A48" s="12" t="s">
        <v>85</v>
      </c>
      <c r="B48" s="4" t="s">
        <v>71</v>
      </c>
      <c r="C48" s="6" t="s">
        <v>62</v>
      </c>
      <c r="D48" s="5" t="s">
        <v>8</v>
      </c>
      <c r="E48" s="18">
        <v>0.15840000000000001</v>
      </c>
      <c r="F48" s="5">
        <f>1.22*1.22</f>
        <v>1.4883999999999999</v>
      </c>
      <c r="G48" s="5">
        <v>1.22</v>
      </c>
      <c r="H48" s="19" t="s">
        <v>91</v>
      </c>
      <c r="I48" s="19" t="s">
        <v>95</v>
      </c>
      <c r="J48" s="19" t="s">
        <v>92</v>
      </c>
    </row>
    <row r="49" spans="1:10" x14ac:dyDescent="0.25">
      <c r="A49" s="12" t="s">
        <v>85</v>
      </c>
      <c r="B49" s="4" t="s">
        <v>71</v>
      </c>
      <c r="C49" s="2" t="s">
        <v>63</v>
      </c>
      <c r="D49" s="5" t="s">
        <v>9</v>
      </c>
      <c r="E49" s="18">
        <v>0.23860000000000001</v>
      </c>
      <c r="F49" s="5">
        <f>0.56*0.56</f>
        <v>0.31360000000000005</v>
      </c>
      <c r="G49" s="5">
        <v>0.56000000000000005</v>
      </c>
      <c r="H49" s="19" t="s">
        <v>91</v>
      </c>
      <c r="I49" s="19" t="s">
        <v>96</v>
      </c>
      <c r="J49" s="19" t="s">
        <v>90</v>
      </c>
    </row>
    <row r="50" spans="1:10" x14ac:dyDescent="0.25">
      <c r="A50" s="28" t="s">
        <v>78</v>
      </c>
      <c r="B50" s="31" t="s">
        <v>72</v>
      </c>
      <c r="C50" s="31" t="s">
        <v>13</v>
      </c>
      <c r="D50" s="10" t="s">
        <v>8</v>
      </c>
      <c r="E50" s="10">
        <v>0.13919999999999999</v>
      </c>
      <c r="F50" s="10">
        <v>1.88</v>
      </c>
      <c r="G50" s="10">
        <v>1.4</v>
      </c>
      <c r="H50" s="20" t="s">
        <v>90</v>
      </c>
      <c r="I50" s="20" t="s">
        <v>97</v>
      </c>
      <c r="J50" s="20" t="s">
        <v>92</v>
      </c>
    </row>
    <row r="51" spans="1:10" x14ac:dyDescent="0.25">
      <c r="A51" s="28" t="s">
        <v>78</v>
      </c>
      <c r="B51" s="31" t="s">
        <v>72</v>
      </c>
      <c r="C51" s="31" t="s">
        <v>14</v>
      </c>
      <c r="D51" s="10" t="s">
        <v>9</v>
      </c>
      <c r="E51" s="10">
        <v>0.77700000000000002</v>
      </c>
      <c r="F51" s="10">
        <f>1.69*1.69</f>
        <v>2.8560999999999996</v>
      </c>
      <c r="G51" s="10">
        <v>1.69</v>
      </c>
      <c r="H51" s="20" t="s">
        <v>91</v>
      </c>
      <c r="I51" s="20" t="s">
        <v>95</v>
      </c>
      <c r="J51" s="20" t="s">
        <v>92</v>
      </c>
    </row>
    <row r="52" spans="1:10" x14ac:dyDescent="0.25">
      <c r="A52" s="28" t="s">
        <v>78</v>
      </c>
      <c r="B52" s="31" t="s">
        <v>72</v>
      </c>
      <c r="C52" s="31" t="s">
        <v>15</v>
      </c>
      <c r="D52" s="10" t="s">
        <v>8</v>
      </c>
      <c r="E52" s="10">
        <v>0.3805</v>
      </c>
      <c r="F52" s="10">
        <f>1.47*1.47</f>
        <v>2.1608999999999998</v>
      </c>
      <c r="G52" s="10">
        <v>1.47</v>
      </c>
      <c r="H52" s="20" t="s">
        <v>90</v>
      </c>
      <c r="I52" s="20" t="s">
        <v>97</v>
      </c>
      <c r="J52" s="20" t="s">
        <v>92</v>
      </c>
    </row>
    <row r="53" spans="1:10" x14ac:dyDescent="0.25">
      <c r="A53" s="28" t="s">
        <v>78</v>
      </c>
      <c r="B53" s="31" t="s">
        <v>72</v>
      </c>
      <c r="C53" s="31" t="s">
        <v>16</v>
      </c>
      <c r="D53" s="10" t="s">
        <v>5</v>
      </c>
      <c r="E53" s="10">
        <v>0.25729999999999997</v>
      </c>
      <c r="F53" s="10">
        <f>0.62*0.62</f>
        <v>0.38440000000000002</v>
      </c>
      <c r="G53" s="10">
        <v>0.62</v>
      </c>
      <c r="H53" s="20" t="s">
        <v>93</v>
      </c>
      <c r="I53" s="20" t="s">
        <v>94</v>
      </c>
      <c r="J53" s="20" t="s">
        <v>90</v>
      </c>
    </row>
    <row r="54" spans="1:10" x14ac:dyDescent="0.25">
      <c r="A54" s="28" t="s">
        <v>78</v>
      </c>
      <c r="B54" s="31" t="s">
        <v>72</v>
      </c>
      <c r="C54" s="31" t="s">
        <v>17</v>
      </c>
      <c r="D54" s="10" t="s">
        <v>9</v>
      </c>
      <c r="E54" s="10">
        <v>0.70699999999999996</v>
      </c>
      <c r="F54" s="10">
        <f>2.01*2.01</f>
        <v>4.0400999999999989</v>
      </c>
      <c r="G54" s="10">
        <v>2.0099999999999998</v>
      </c>
      <c r="H54" s="20" t="s">
        <v>91</v>
      </c>
      <c r="I54" s="20" t="s">
        <v>95</v>
      </c>
      <c r="J54" s="20" t="s">
        <v>92</v>
      </c>
    </row>
    <row r="55" spans="1:10" x14ac:dyDescent="0.25">
      <c r="A55" s="12" t="s">
        <v>80</v>
      </c>
      <c r="B55" s="32" t="s">
        <v>75</v>
      </c>
      <c r="C55" s="32" t="s">
        <v>25</v>
      </c>
      <c r="D55" s="5" t="s">
        <v>7</v>
      </c>
      <c r="E55" s="5">
        <v>0.21929999999999999</v>
      </c>
      <c r="F55" s="5">
        <f>0.78*0.78</f>
        <v>0.60840000000000005</v>
      </c>
      <c r="G55" s="5">
        <v>0.78</v>
      </c>
      <c r="H55" s="19" t="s">
        <v>90</v>
      </c>
      <c r="I55" s="19" t="s">
        <v>94</v>
      </c>
      <c r="J55" s="19" t="s">
        <v>93</v>
      </c>
    </row>
    <row r="56" spans="1:10" x14ac:dyDescent="0.25">
      <c r="A56" s="28" t="s">
        <v>79</v>
      </c>
      <c r="B56" s="31" t="s">
        <v>73</v>
      </c>
      <c r="C56" s="31" t="s">
        <v>18</v>
      </c>
      <c r="D56" s="10" t="s">
        <v>7</v>
      </c>
      <c r="E56" s="10">
        <v>0.45390000000000003</v>
      </c>
      <c r="F56" s="10">
        <v>0.73</v>
      </c>
      <c r="G56" s="10">
        <v>0.85</v>
      </c>
      <c r="H56" s="20" t="s">
        <v>93</v>
      </c>
      <c r="I56" s="20" t="s">
        <v>94</v>
      </c>
      <c r="J56" s="20" t="s">
        <v>90</v>
      </c>
    </row>
    <row r="57" spans="1:10" x14ac:dyDescent="0.25">
      <c r="A57" s="28" t="s">
        <v>79</v>
      </c>
      <c r="B57" s="31" t="s">
        <v>73</v>
      </c>
      <c r="C57" s="31" t="s">
        <v>19</v>
      </c>
      <c r="D57" s="10" t="s">
        <v>9</v>
      </c>
      <c r="E57" s="10">
        <v>0.63600000000000001</v>
      </c>
      <c r="F57" s="10">
        <f>2.03*2.03</f>
        <v>4.1208999999999989</v>
      </c>
      <c r="G57" s="10">
        <v>2.0299999999999998</v>
      </c>
      <c r="H57" s="20" t="s">
        <v>91</v>
      </c>
      <c r="I57" s="20" t="s">
        <v>98</v>
      </c>
      <c r="J57" s="20" t="s">
        <v>93</v>
      </c>
    </row>
    <row r="58" spans="1:10" x14ac:dyDescent="0.25">
      <c r="A58" s="28" t="s">
        <v>79</v>
      </c>
      <c r="B58" s="31" t="s">
        <v>73</v>
      </c>
      <c r="C58" s="31" t="s">
        <v>20</v>
      </c>
      <c r="D58" s="10" t="s">
        <v>5</v>
      </c>
      <c r="E58" s="10">
        <v>0.1026</v>
      </c>
      <c r="F58" s="10">
        <f>1.64*1.64</f>
        <v>2.6895999999999995</v>
      </c>
      <c r="G58" s="10">
        <v>1.64</v>
      </c>
      <c r="H58" s="20" t="s">
        <v>90</v>
      </c>
      <c r="I58" s="20" t="s">
        <v>94</v>
      </c>
      <c r="J58" s="20" t="s">
        <v>93</v>
      </c>
    </row>
    <row r="59" spans="1:10" x14ac:dyDescent="0.25">
      <c r="A59" s="28" t="s">
        <v>79</v>
      </c>
      <c r="B59" s="31" t="s">
        <v>73</v>
      </c>
      <c r="C59" s="31" t="s">
        <v>21</v>
      </c>
      <c r="D59" s="10" t="s">
        <v>9</v>
      </c>
      <c r="E59" s="10">
        <v>9.4799999999999995E-2</v>
      </c>
      <c r="F59" s="10">
        <f>1.77*1.77</f>
        <v>3.1329000000000002</v>
      </c>
      <c r="G59" s="10">
        <v>1.77</v>
      </c>
      <c r="H59" s="20" t="s">
        <v>92</v>
      </c>
      <c r="I59" s="20" t="s">
        <v>95</v>
      </c>
      <c r="J59" s="20" t="s">
        <v>91</v>
      </c>
    </row>
    <row r="60" spans="1:10" x14ac:dyDescent="0.25">
      <c r="A60" s="28" t="s">
        <v>79</v>
      </c>
      <c r="B60" s="31" t="s">
        <v>73</v>
      </c>
      <c r="C60" s="31" t="s">
        <v>22</v>
      </c>
      <c r="D60" s="10" t="s">
        <v>8</v>
      </c>
      <c r="E60" s="10">
        <v>0.56140000000000001</v>
      </c>
      <c r="F60" s="10">
        <f>1.4*1.4</f>
        <v>1.9599999999999997</v>
      </c>
      <c r="G60" s="10">
        <v>1.4</v>
      </c>
      <c r="H60" s="20" t="s">
        <v>92</v>
      </c>
      <c r="I60" s="20" t="s">
        <v>95</v>
      </c>
      <c r="J60" s="20" t="s">
        <v>91</v>
      </c>
    </row>
    <row r="61" spans="1:10" x14ac:dyDescent="0.25">
      <c r="A61" s="28" t="s">
        <v>79</v>
      </c>
      <c r="B61" s="31" t="s">
        <v>73</v>
      </c>
      <c r="C61" s="31" t="s">
        <v>23</v>
      </c>
      <c r="D61" s="10" t="s">
        <v>7</v>
      </c>
      <c r="E61" s="10">
        <v>0.55859999999999999</v>
      </c>
      <c r="F61" s="10">
        <f>1.19*1.19</f>
        <v>1.4160999999999999</v>
      </c>
      <c r="G61" s="10">
        <v>1.19</v>
      </c>
      <c r="H61" s="20" t="s">
        <v>90</v>
      </c>
      <c r="I61" s="20" t="s">
        <v>94</v>
      </c>
      <c r="J61" s="20" t="s">
        <v>93</v>
      </c>
    </row>
    <row r="62" spans="1:10" x14ac:dyDescent="0.25">
      <c r="A62" s="24" t="s">
        <v>77</v>
      </c>
      <c r="B62" s="32" t="s">
        <v>67</v>
      </c>
      <c r="C62" s="2" t="s">
        <v>87</v>
      </c>
      <c r="D62" s="5" t="s">
        <v>5</v>
      </c>
      <c r="E62" s="5">
        <v>4.2099999999999999E-2</v>
      </c>
      <c r="F62" s="5">
        <f>1.7*1.7</f>
        <v>2.8899999999999997</v>
      </c>
      <c r="G62" s="5">
        <v>1.7</v>
      </c>
      <c r="H62" s="19" t="s">
        <v>90</v>
      </c>
      <c r="I62" s="19" t="s">
        <v>94</v>
      </c>
      <c r="J62" s="19" t="s">
        <v>93</v>
      </c>
    </row>
  </sheetData>
  <sortState ref="A2:J6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kahwai</dc:creator>
  <cp:lastModifiedBy>kahwai</cp:lastModifiedBy>
  <dcterms:created xsi:type="dcterms:W3CDTF">2013-04-10T08:23:34Z</dcterms:created>
  <dcterms:modified xsi:type="dcterms:W3CDTF">2013-04-12T07:43:41Z</dcterms:modified>
</cp:coreProperties>
</file>