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5128" codeName="{AE6600E7-7A62-396C-DE95-9942FA9DD81E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C:\work\freelance\Excel\GreekCalculator\"/>
    </mc:Choice>
  </mc:AlternateContent>
  <xr:revisionPtr revIDLastSave="0" documentId="13_ncr:1_{DF843996-59F8-46AC-A3B0-45CB3277D43E}" xr6:coauthVersionLast="47" xr6:coauthVersionMax="47" xr10:uidLastSave="{00000000-0000-0000-0000-000000000000}"/>
  <bookViews>
    <workbookView xWindow="-108" yWindow="-108" windowWidth="23256" windowHeight="12576" tabRatio="500" activeTab="1" xr2:uid="{00000000-000D-0000-FFFF-FFFF00000000}"/>
  </bookViews>
  <sheets>
    <sheet name="Static" sheetId="3" r:id="rId1"/>
    <sheet name="Details" sheetId="1" r:id="rId2"/>
    <sheet name="data" sheetId="10" r:id="rId3"/>
    <sheet name="Greeks" sheetId="7" r:id="rId4"/>
    <sheet name="regression" sheetId="4" r:id="rId5"/>
    <sheet name="_xlwings.conf" sheetId="2" r:id="rId6"/>
  </sheets>
  <functionGroups builtInGroupCount="19">
    <functionGroup name="xlwings"/>
  </functionGroups>
  <definedNames>
    <definedName name="CalcMode">Static!#REF!</definedName>
    <definedName name="ExternalData_1" localSheetId="2" hidden="1">data!$A$1:$AH$1701</definedName>
    <definedName name="OptionExpiries">Details!$A$10:$A$56</definedName>
    <definedName name="Timer">Details!$J$1</definedName>
  </definedNames>
  <calcPr calcId="191029" calcMode="manual" concurrentCalc="0"/>
  <extLst>
    <ext xmlns:x14="http://schemas.microsoft.com/office/spreadsheetml/2009/9/main" uri="{8193D73E-4604-4355-AFF4-8A2333D13BE4}">
      <x14:definedNames>
        <x14:definedName name="bsGreeks">
          <x14:argumentDescriptions count="8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  <x14:argumentDescription index="5">Positional argument 6</x14:argumentDescription>
            <x14:argumentDescription index="6">Positional argument 7</x14:argumentDescription>
            <x14:argumentDescription index="7">Positional argument 8</x14:argumentDescription>
          </x14:argumentDescriptions>
        </x14:definedName>
        <x14:definedName name="bsPrice">
          <x14:argumentDescriptions count="7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  <x14:argumentDescription index="5">Positional argument 6</x14:argumentDescription>
            <x14:argumentDescription index="6">Positional argument 7</x14:argumentDescription>
          </x14:argumentDescriptions>
        </x14:definedName>
        <x14:definedName name="hello">
          <x14:argumentDescriptions count="1">
            <x14:argumentDescription index="0">Positional argument 1</x14:argumentDescription>
          </x14:argumentDescriptions>
        </x14:definedName>
        <x14:definedName name="helloString">
          <x14:argumentDescriptions count="1">
            <x14:argumentDescription index="0">Positional argument 1</x14:argumentDescription>
          </x14:argumentDescriptions>
        </x14:definedName>
        <x14:definedName name="impliedVol">
          <x14:argumentDescriptions count="7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  <x14:argumentDescription index="5">Positional argument 6</x14:argumentDescription>
            <x14:argumentDescription index="6">Positional argument 7</x14:argumentDescription>
          </x14:argumentDescriptions>
        </x14:definedName>
        <x14:definedName name="maturity">
          <x14:argumentDescriptions count="1">
            <x14:argumentDescription index="0">Positional argument 1</x14:argumentDescription>
          </x14:argumentDescriptions>
        </x14:definedName>
        <x14:definedName name="optionChain">
          <x14:argumentDescriptions count="4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</x14:argumentDescriptions>
        </x14:definedName>
        <x14:definedName name="optionChainFile">
          <x14:argumentDescriptions count="5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</x14:argumentDescriptions>
        </x14:definedName>
      </x14:definedNames>
    </ext>
    <ext xmlns:x14="http://schemas.microsoft.com/office/spreadsheetml/2009/9/main" uri="{79F54976-1DA5-4618-B147-4CDE4B953A38}">
      <x14:workbookPr defaultImageDpi="32767"/>
    </ext>
    <ext xmlns:x15="http://schemas.microsoft.com/office/spreadsheetml/2010/11/main" uri="{FCE2AD5D-F65C-4FA6-A056-5C36A1767C68}">
      <x15:dataModel>
        <x15:modelTables>
          <x15:modelTable id="data_a371cd50-8e58-4f45-9e4c-729eb10f29c0" name="data" connection="Query - data"/>
        </x15:modelTable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AI2" i="10" l="1"/>
  <c r="AI3" i="10"/>
  <c r="AI4" i="10"/>
  <c r="AI5" i="10"/>
  <c r="AI6" i="10"/>
  <c r="AI7" i="10"/>
  <c r="AI8" i="10"/>
  <c r="AI9" i="10"/>
  <c r="AI10" i="10"/>
  <c r="AI11" i="10"/>
  <c r="AI12" i="10"/>
  <c r="AI13" i="10"/>
  <c r="AI14" i="10"/>
  <c r="AI15" i="10"/>
  <c r="AI16" i="10"/>
  <c r="AI17" i="10"/>
  <c r="AI18" i="10"/>
  <c r="AI19" i="10"/>
  <c r="AI20" i="10"/>
  <c r="AI21" i="10"/>
  <c r="AI22" i="10"/>
  <c r="AI23" i="10"/>
  <c r="AI24" i="10"/>
  <c r="AI25" i="10"/>
  <c r="AI26" i="10"/>
  <c r="AI27" i="10"/>
  <c r="AI28" i="10"/>
  <c r="AI29" i="10"/>
  <c r="AI30" i="10"/>
  <c r="AI31" i="10"/>
  <c r="AI32" i="10"/>
  <c r="AI33" i="10"/>
  <c r="AI34" i="10"/>
  <c r="AI35" i="10"/>
  <c r="AI36" i="10"/>
  <c r="AI37" i="10"/>
  <c r="AI38" i="10"/>
  <c r="AI39" i="10"/>
  <c r="AI40" i="10"/>
  <c r="AI41" i="10"/>
  <c r="AI42" i="10"/>
  <c r="AI43" i="10"/>
  <c r="AI44" i="10"/>
  <c r="AI45" i="10"/>
  <c r="AI46" i="10"/>
  <c r="AI47" i="10"/>
  <c r="AI48" i="10"/>
  <c r="AI49" i="10"/>
  <c r="AI50" i="10"/>
  <c r="AI51" i="10"/>
  <c r="AI52" i="10"/>
  <c r="AI53" i="10"/>
  <c r="AI54" i="10"/>
  <c r="AI55" i="10"/>
  <c r="AI56" i="10"/>
  <c r="AI57" i="10"/>
  <c r="AI58" i="10"/>
  <c r="AI59" i="10"/>
  <c r="AI60" i="10"/>
  <c r="AI61" i="10"/>
  <c r="AI62" i="10"/>
  <c r="AI63" i="10"/>
  <c r="AI64" i="10"/>
  <c r="AI65" i="10"/>
  <c r="AI66" i="10"/>
  <c r="AI67" i="10"/>
  <c r="AI68" i="10"/>
  <c r="AI69" i="10"/>
  <c r="AI70" i="10"/>
  <c r="AI71" i="10"/>
  <c r="AI72" i="10"/>
  <c r="AI73" i="10"/>
  <c r="AI74" i="10"/>
  <c r="AI75" i="10"/>
  <c r="AI76" i="10"/>
  <c r="AI77" i="10"/>
  <c r="AI78" i="10"/>
  <c r="AI79" i="10"/>
  <c r="AI80" i="10"/>
  <c r="AI81" i="10"/>
  <c r="AI82" i="10"/>
  <c r="AI83" i="10"/>
  <c r="AI84" i="10"/>
  <c r="AI85" i="10"/>
  <c r="AI86" i="10"/>
  <c r="AI87" i="10"/>
  <c r="AI88" i="10"/>
  <c r="AI89" i="10"/>
  <c r="AI90" i="10"/>
  <c r="AI91" i="10"/>
  <c r="AI92" i="10"/>
  <c r="AI93" i="10"/>
  <c r="AI94" i="10"/>
  <c r="AI95" i="10"/>
  <c r="AI96" i="10"/>
  <c r="AI97" i="10"/>
  <c r="AI98" i="10"/>
  <c r="AI99" i="10"/>
  <c r="AI100" i="10"/>
  <c r="AI101" i="10"/>
  <c r="AI102" i="10"/>
  <c r="AI103" i="10"/>
  <c r="AI104" i="10"/>
  <c r="AI105" i="10"/>
  <c r="AI106" i="10"/>
  <c r="AI107" i="10"/>
  <c r="AI108" i="10"/>
  <c r="AI109" i="10"/>
  <c r="AI110" i="10"/>
  <c r="AI111" i="10"/>
  <c r="AI112" i="10"/>
  <c r="AI113" i="10"/>
  <c r="AI114" i="10"/>
  <c r="AI115" i="10"/>
  <c r="AI116" i="10"/>
  <c r="AI117" i="10"/>
  <c r="AI118" i="10"/>
  <c r="AI119" i="10"/>
  <c r="AI120" i="10"/>
  <c r="AI121" i="10"/>
  <c r="AI122" i="10"/>
  <c r="AI123" i="10"/>
  <c r="AI124" i="10"/>
  <c r="AI125" i="10"/>
  <c r="AI126" i="10"/>
  <c r="AI127" i="10"/>
  <c r="AI128" i="10"/>
  <c r="AI129" i="10"/>
  <c r="AI130" i="10"/>
  <c r="AI131" i="10"/>
  <c r="AI132" i="10"/>
  <c r="AI133" i="10"/>
  <c r="AI134" i="10"/>
  <c r="AI135" i="10"/>
  <c r="AI136" i="10"/>
  <c r="AI137" i="10"/>
  <c r="AI138" i="10"/>
  <c r="AI139" i="10"/>
  <c r="AI140" i="10"/>
  <c r="AI141" i="10"/>
  <c r="AI142" i="10"/>
  <c r="AI143" i="10"/>
  <c r="AI144" i="10"/>
  <c r="AI145" i="10"/>
  <c r="AI146" i="10"/>
  <c r="AI147" i="10"/>
  <c r="AI148" i="10"/>
  <c r="AI149" i="10"/>
  <c r="AI150" i="10"/>
  <c r="AI151" i="10"/>
  <c r="AI152" i="10"/>
  <c r="AI153" i="10"/>
  <c r="AI154" i="10"/>
  <c r="AI155" i="10"/>
  <c r="AI156" i="10"/>
  <c r="AI157" i="10"/>
  <c r="AI158" i="10"/>
  <c r="AI159" i="10"/>
  <c r="AI160" i="10"/>
  <c r="AI161" i="10"/>
  <c r="AI162" i="10"/>
  <c r="AI163" i="10"/>
  <c r="AI164" i="10"/>
  <c r="AI165" i="10"/>
  <c r="AI166" i="10"/>
  <c r="AI167" i="10"/>
  <c r="AI168" i="10"/>
  <c r="AI169" i="10"/>
  <c r="AI170" i="10"/>
  <c r="AI171" i="10"/>
  <c r="AI172" i="10"/>
  <c r="AI173" i="10"/>
  <c r="AI174" i="10"/>
  <c r="AI175" i="10"/>
  <c r="AI176" i="10"/>
  <c r="AI177" i="10"/>
  <c r="AI178" i="10"/>
  <c r="AI179" i="10"/>
  <c r="AI180" i="10"/>
  <c r="AI181" i="10"/>
  <c r="AI182" i="10"/>
  <c r="AI183" i="10"/>
  <c r="AI184" i="10"/>
  <c r="AI185" i="10"/>
  <c r="AI186" i="10"/>
  <c r="AI187" i="10"/>
  <c r="AI188" i="10"/>
  <c r="AI189" i="10"/>
  <c r="AI190" i="10"/>
  <c r="AI191" i="10"/>
  <c r="AI192" i="10"/>
  <c r="AI193" i="10"/>
  <c r="AI194" i="10"/>
  <c r="AI195" i="10"/>
  <c r="AI196" i="10"/>
  <c r="AI197" i="10"/>
  <c r="AI198" i="10"/>
  <c r="AI199" i="10"/>
  <c r="AI200" i="10"/>
  <c r="AI201" i="10"/>
  <c r="AI202" i="10"/>
  <c r="AI203" i="10"/>
  <c r="AI204" i="10"/>
  <c r="AI205" i="10"/>
  <c r="AI206" i="10"/>
  <c r="AI207" i="10"/>
  <c r="AI208" i="10"/>
  <c r="AI209" i="10"/>
  <c r="AI210" i="10"/>
  <c r="AI211" i="10"/>
  <c r="AI212" i="10"/>
  <c r="AI213" i="10"/>
  <c r="AI214" i="10"/>
  <c r="AI215" i="10"/>
  <c r="AI216" i="10"/>
  <c r="AI217" i="10"/>
  <c r="AI218" i="10"/>
  <c r="AI219" i="10"/>
  <c r="AI220" i="10"/>
  <c r="AI221" i="10"/>
  <c r="AI222" i="10"/>
  <c r="AI223" i="10"/>
  <c r="AI224" i="10"/>
  <c r="AI225" i="10"/>
  <c r="AI226" i="10"/>
  <c r="AI227" i="10"/>
  <c r="AI228" i="10"/>
  <c r="AI229" i="10"/>
  <c r="AI230" i="10"/>
  <c r="AI231" i="10"/>
  <c r="AI232" i="10"/>
  <c r="AI233" i="10"/>
  <c r="AI234" i="10"/>
  <c r="AI235" i="10"/>
  <c r="AI236" i="10"/>
  <c r="AI237" i="10"/>
  <c r="AI238" i="10"/>
  <c r="AI239" i="10"/>
  <c r="AI240" i="10"/>
  <c r="AI241" i="10"/>
  <c r="AI242" i="10"/>
  <c r="AI243" i="10"/>
  <c r="AI244" i="10"/>
  <c r="AI245" i="10"/>
  <c r="AI246" i="10"/>
  <c r="AI247" i="10"/>
  <c r="AI248" i="10"/>
  <c r="AI249" i="10"/>
  <c r="AI250" i="10"/>
  <c r="AI251" i="10"/>
  <c r="AI252" i="10"/>
  <c r="AI253" i="10"/>
  <c r="AI254" i="10"/>
  <c r="AI255" i="10"/>
  <c r="AI256" i="10"/>
  <c r="AI257" i="10"/>
  <c r="AI258" i="10"/>
  <c r="AI259" i="10"/>
  <c r="AI260" i="10"/>
  <c r="AI261" i="10"/>
  <c r="AI262" i="10"/>
  <c r="AI263" i="10"/>
  <c r="AI264" i="10"/>
  <c r="AI265" i="10"/>
  <c r="AI266" i="10"/>
  <c r="AI267" i="10"/>
  <c r="AI268" i="10"/>
  <c r="AI269" i="10"/>
  <c r="AI270" i="10"/>
  <c r="AI271" i="10"/>
  <c r="AI272" i="10"/>
  <c r="AI273" i="10"/>
  <c r="AI274" i="10"/>
  <c r="AI275" i="10"/>
  <c r="AI276" i="10"/>
  <c r="AI277" i="10"/>
  <c r="AI278" i="10"/>
  <c r="AI279" i="10"/>
  <c r="AI280" i="10"/>
  <c r="AI281" i="10"/>
  <c r="AI282" i="10"/>
  <c r="AI283" i="10"/>
  <c r="AI284" i="10"/>
  <c r="AI285" i="10"/>
  <c r="AI286" i="10"/>
  <c r="AI287" i="10"/>
  <c r="AI288" i="10"/>
  <c r="AI289" i="10"/>
  <c r="AI290" i="10"/>
  <c r="AI291" i="10"/>
  <c r="AI292" i="10"/>
  <c r="AI293" i="10"/>
  <c r="AI294" i="10"/>
  <c r="AI295" i="10"/>
  <c r="AI296" i="10"/>
  <c r="AI297" i="10"/>
  <c r="AI298" i="10"/>
  <c r="AI299" i="10"/>
  <c r="AI300" i="10"/>
  <c r="AI301" i="10"/>
  <c r="AI302" i="10"/>
  <c r="AI303" i="10"/>
  <c r="AI304" i="10"/>
  <c r="AI305" i="10"/>
  <c r="AI306" i="10"/>
  <c r="AI307" i="10"/>
  <c r="AI308" i="10"/>
  <c r="AI309" i="10"/>
  <c r="AI310" i="10"/>
  <c r="AI311" i="10"/>
  <c r="AI312" i="10"/>
  <c r="AI313" i="10"/>
  <c r="AI314" i="10"/>
  <c r="AI315" i="10"/>
  <c r="AI316" i="10"/>
  <c r="AI317" i="10"/>
  <c r="AI318" i="10"/>
  <c r="AI319" i="10"/>
  <c r="AI320" i="10"/>
  <c r="AI321" i="10"/>
  <c r="AI322" i="10"/>
  <c r="AI323" i="10"/>
  <c r="AI324" i="10"/>
  <c r="AI325" i="10"/>
  <c r="AI326" i="10"/>
  <c r="AI327" i="10"/>
  <c r="AI328" i="10"/>
  <c r="AI329" i="10"/>
  <c r="AI330" i="10"/>
  <c r="AI331" i="10"/>
  <c r="AI332" i="10"/>
  <c r="AI333" i="10"/>
  <c r="AI334" i="10"/>
  <c r="AI335" i="10"/>
  <c r="AI336" i="10"/>
  <c r="AI337" i="10"/>
  <c r="AI338" i="10"/>
  <c r="AI339" i="10"/>
  <c r="AI340" i="10"/>
  <c r="AI341" i="10"/>
  <c r="AI342" i="10"/>
  <c r="AI343" i="10"/>
  <c r="AI344" i="10"/>
  <c r="AI345" i="10"/>
  <c r="AI346" i="10"/>
  <c r="AI347" i="10"/>
  <c r="AI348" i="10"/>
  <c r="AI349" i="10"/>
  <c r="AI350" i="10"/>
  <c r="AI351" i="10"/>
  <c r="AI352" i="10"/>
  <c r="AI353" i="10"/>
  <c r="AI354" i="10"/>
  <c r="AI355" i="10"/>
  <c r="AI356" i="10"/>
  <c r="AI357" i="10"/>
  <c r="AI358" i="10"/>
  <c r="AI359" i="10"/>
  <c r="AI360" i="10"/>
  <c r="AI361" i="10"/>
  <c r="AI362" i="10"/>
  <c r="AI363" i="10"/>
  <c r="AI364" i="10"/>
  <c r="AI365" i="10"/>
  <c r="AI366" i="10"/>
  <c r="AI367" i="10"/>
  <c r="AI368" i="10"/>
  <c r="AI369" i="10"/>
  <c r="AI370" i="10"/>
  <c r="AI371" i="10"/>
  <c r="AI372" i="10"/>
  <c r="AI373" i="10"/>
  <c r="AI374" i="10"/>
  <c r="AI375" i="10"/>
  <c r="AI376" i="10"/>
  <c r="AI377" i="10"/>
  <c r="AI378" i="10"/>
  <c r="AI379" i="10"/>
  <c r="AI380" i="10"/>
  <c r="AI381" i="10"/>
  <c r="AI382" i="10"/>
  <c r="AI383" i="10"/>
  <c r="AI384" i="10"/>
  <c r="AI385" i="10"/>
  <c r="AI386" i="10"/>
  <c r="AI387" i="10"/>
  <c r="AI388" i="10"/>
  <c r="AI389" i="10"/>
  <c r="AI390" i="10"/>
  <c r="AI391" i="10"/>
  <c r="AI392" i="10"/>
  <c r="AI393" i="10"/>
  <c r="AI394" i="10"/>
  <c r="AI395" i="10"/>
  <c r="AI396" i="10"/>
  <c r="AI397" i="10"/>
  <c r="AI398" i="10"/>
  <c r="AI399" i="10"/>
  <c r="AI400" i="10"/>
  <c r="AI401" i="10"/>
  <c r="AI402" i="10"/>
  <c r="AI403" i="10"/>
  <c r="AI404" i="10"/>
  <c r="AI405" i="10"/>
  <c r="AI406" i="10"/>
  <c r="AI407" i="10"/>
  <c r="AI408" i="10"/>
  <c r="AI409" i="10"/>
  <c r="AI410" i="10"/>
  <c r="AI411" i="10"/>
  <c r="AI412" i="10"/>
  <c r="AI413" i="10"/>
  <c r="AI414" i="10"/>
  <c r="AI415" i="10"/>
  <c r="AI416" i="10"/>
  <c r="AI417" i="10"/>
  <c r="AI418" i="10"/>
  <c r="AI419" i="10"/>
  <c r="AI420" i="10"/>
  <c r="AI421" i="10"/>
  <c r="AI422" i="10"/>
  <c r="AI423" i="10"/>
  <c r="AI424" i="10"/>
  <c r="AI425" i="10"/>
  <c r="AI426" i="10"/>
  <c r="AI427" i="10"/>
  <c r="AI428" i="10"/>
  <c r="AI429" i="10"/>
  <c r="AI430" i="10"/>
  <c r="AI431" i="10"/>
  <c r="AI432" i="10"/>
  <c r="AI433" i="10"/>
  <c r="AI434" i="10"/>
  <c r="AI435" i="10"/>
  <c r="AI436" i="10"/>
  <c r="AI437" i="10"/>
  <c r="AI438" i="10"/>
  <c r="AI439" i="10"/>
  <c r="AI440" i="10"/>
  <c r="AI441" i="10"/>
  <c r="AI442" i="10"/>
  <c r="AI443" i="10"/>
  <c r="AI444" i="10"/>
  <c r="AI445" i="10"/>
  <c r="AI446" i="10"/>
  <c r="AI447" i="10"/>
  <c r="AI448" i="10"/>
  <c r="AI449" i="10"/>
  <c r="AI450" i="10"/>
  <c r="AI451" i="10"/>
  <c r="AI452" i="10"/>
  <c r="AI453" i="10"/>
  <c r="AI454" i="10"/>
  <c r="AI455" i="10"/>
  <c r="AI456" i="10"/>
  <c r="AI457" i="10"/>
  <c r="AI458" i="10"/>
  <c r="AI459" i="10"/>
  <c r="AI460" i="10"/>
  <c r="AI461" i="10"/>
  <c r="AI462" i="10"/>
  <c r="AI463" i="10"/>
  <c r="AI464" i="10"/>
  <c r="AI465" i="10"/>
  <c r="AI466" i="10"/>
  <c r="AI467" i="10"/>
  <c r="AI468" i="10"/>
  <c r="AI469" i="10"/>
  <c r="AI470" i="10"/>
  <c r="AI471" i="10"/>
  <c r="AI472" i="10"/>
  <c r="AI473" i="10"/>
  <c r="AI474" i="10"/>
  <c r="AI475" i="10"/>
  <c r="AI476" i="10"/>
  <c r="AI477" i="10"/>
  <c r="AI478" i="10"/>
  <c r="AI479" i="10"/>
  <c r="AI480" i="10"/>
  <c r="AI481" i="10"/>
  <c r="AI482" i="10"/>
  <c r="AI483" i="10"/>
  <c r="AI484" i="10"/>
  <c r="AI485" i="10"/>
  <c r="AI486" i="10"/>
  <c r="AI487" i="10"/>
  <c r="AI488" i="10"/>
  <c r="AI489" i="10"/>
  <c r="AI490" i="10"/>
  <c r="AI491" i="10"/>
  <c r="AI492" i="10"/>
  <c r="AI493" i="10"/>
  <c r="AI494" i="10"/>
  <c r="AI495" i="10"/>
  <c r="AI496" i="10"/>
  <c r="AI497" i="10"/>
  <c r="AI498" i="10"/>
  <c r="AI499" i="10"/>
  <c r="AI500" i="10"/>
  <c r="AI501" i="10"/>
  <c r="AI502" i="10"/>
  <c r="AI503" i="10"/>
  <c r="AI504" i="10"/>
  <c r="AI505" i="10"/>
  <c r="AI506" i="10"/>
  <c r="AI507" i="10"/>
  <c r="AI508" i="10"/>
  <c r="AI509" i="10"/>
  <c r="AI510" i="10"/>
  <c r="AI511" i="10"/>
  <c r="AI512" i="10"/>
  <c r="AI513" i="10"/>
  <c r="AI514" i="10"/>
  <c r="AI515" i="10"/>
  <c r="AI516" i="10"/>
  <c r="AI517" i="10"/>
  <c r="AI518" i="10"/>
  <c r="AI519" i="10"/>
  <c r="AI520" i="10"/>
  <c r="AI521" i="10"/>
  <c r="AI522" i="10"/>
  <c r="AI523" i="10"/>
  <c r="AI524" i="10"/>
  <c r="AI525" i="10"/>
  <c r="AI526" i="10"/>
  <c r="AI527" i="10"/>
  <c r="AI528" i="10"/>
  <c r="AI529" i="10"/>
  <c r="AI530" i="10"/>
  <c r="AI531" i="10"/>
  <c r="AI532" i="10"/>
  <c r="AI533" i="10"/>
  <c r="AI534" i="10"/>
  <c r="AI535" i="10"/>
  <c r="AI536" i="10"/>
  <c r="AI537" i="10"/>
  <c r="AI538" i="10"/>
  <c r="AI539" i="10"/>
  <c r="AI540" i="10"/>
  <c r="AI541" i="10"/>
  <c r="AI542" i="10"/>
  <c r="AI543" i="10"/>
  <c r="AI544" i="10"/>
  <c r="AI545" i="10"/>
  <c r="AI546" i="10"/>
  <c r="AI547" i="10"/>
  <c r="AI548" i="10"/>
  <c r="AI549" i="10"/>
  <c r="AI550" i="10"/>
  <c r="AI551" i="10"/>
  <c r="AI552" i="10"/>
  <c r="AI553" i="10"/>
  <c r="AI554" i="10"/>
  <c r="AI555" i="10"/>
  <c r="AI556" i="10"/>
  <c r="AI557" i="10"/>
  <c r="AI558" i="10"/>
  <c r="AI559" i="10"/>
  <c r="AI560" i="10"/>
  <c r="AI561" i="10"/>
  <c r="AI562" i="10"/>
  <c r="AI563" i="10"/>
  <c r="AI564" i="10"/>
  <c r="AI565" i="10"/>
  <c r="AI566" i="10"/>
  <c r="AI567" i="10"/>
  <c r="AI568" i="10"/>
  <c r="AI569" i="10"/>
  <c r="AI570" i="10"/>
  <c r="AI571" i="10"/>
  <c r="AI572" i="10"/>
  <c r="AI573" i="10"/>
  <c r="AI574" i="10"/>
  <c r="AI575" i="10"/>
  <c r="AI576" i="10"/>
  <c r="AI577" i="10"/>
  <c r="AI578" i="10"/>
  <c r="AI579" i="10"/>
  <c r="AI580" i="10"/>
  <c r="AI581" i="10"/>
  <c r="AI582" i="10"/>
  <c r="AI583" i="10"/>
  <c r="AI584" i="10"/>
  <c r="AI585" i="10"/>
  <c r="AI586" i="10"/>
  <c r="AI587" i="10"/>
  <c r="AI588" i="10"/>
  <c r="AI589" i="10"/>
  <c r="AI590" i="10"/>
  <c r="AI591" i="10"/>
  <c r="AI592" i="10"/>
  <c r="AI593" i="10"/>
  <c r="AI594" i="10"/>
  <c r="AI595" i="10"/>
  <c r="AI596" i="10"/>
  <c r="AI597" i="10"/>
  <c r="AI598" i="10"/>
  <c r="AI599" i="10"/>
  <c r="AI600" i="10"/>
  <c r="AI601" i="10"/>
  <c r="AI602" i="10"/>
  <c r="AI603" i="10"/>
  <c r="AI604" i="10"/>
  <c r="AI605" i="10"/>
  <c r="AI606" i="10"/>
  <c r="AI607" i="10"/>
  <c r="AI608" i="10"/>
  <c r="AI609" i="10"/>
  <c r="AI610" i="10"/>
  <c r="AI611" i="10"/>
  <c r="AI612" i="10"/>
  <c r="AI613" i="10"/>
  <c r="AI614" i="10"/>
  <c r="AI615" i="10"/>
  <c r="AI616" i="10"/>
  <c r="AI617" i="10"/>
  <c r="AI618" i="10"/>
  <c r="AI619" i="10"/>
  <c r="AI620" i="10"/>
  <c r="AI621" i="10"/>
  <c r="AI622" i="10"/>
  <c r="AI623" i="10"/>
  <c r="AI624" i="10"/>
  <c r="AI625" i="10"/>
  <c r="AI626" i="10"/>
  <c r="AI627" i="10"/>
  <c r="AI628" i="10"/>
  <c r="AI629" i="10"/>
  <c r="AI630" i="10"/>
  <c r="AI631" i="10"/>
  <c r="AI632" i="10"/>
  <c r="AI633" i="10"/>
  <c r="AI634" i="10"/>
  <c r="AI635" i="10"/>
  <c r="AI636" i="10"/>
  <c r="AI637" i="10"/>
  <c r="AI638" i="10"/>
  <c r="AI639" i="10"/>
  <c r="AI640" i="10"/>
  <c r="AI641" i="10"/>
  <c r="AI642" i="10"/>
  <c r="AI643" i="10"/>
  <c r="AI644" i="10"/>
  <c r="AI645" i="10"/>
  <c r="AI646" i="10"/>
  <c r="AI647" i="10"/>
  <c r="AI648" i="10"/>
  <c r="AI649" i="10"/>
  <c r="AI650" i="10"/>
  <c r="AI651" i="10"/>
  <c r="AI652" i="10"/>
  <c r="AI653" i="10"/>
  <c r="AI654" i="10"/>
  <c r="AI655" i="10"/>
  <c r="AI656" i="10"/>
  <c r="AI657" i="10"/>
  <c r="AI658" i="10"/>
  <c r="AI659" i="10"/>
  <c r="AI660" i="10"/>
  <c r="AI661" i="10"/>
  <c r="AI662" i="10"/>
  <c r="AI663" i="10"/>
  <c r="AI664" i="10"/>
  <c r="AI665" i="10"/>
  <c r="AI666" i="10"/>
  <c r="AI667" i="10"/>
  <c r="AI668" i="10"/>
  <c r="AI669" i="10"/>
  <c r="AI670" i="10"/>
  <c r="AI671" i="10"/>
  <c r="AI672" i="10"/>
  <c r="AI673" i="10"/>
  <c r="AI674" i="10"/>
  <c r="AI675" i="10"/>
  <c r="AI676" i="10"/>
  <c r="AI677" i="10"/>
  <c r="AI678" i="10"/>
  <c r="AI679" i="10"/>
  <c r="AI680" i="10"/>
  <c r="AI681" i="10"/>
  <c r="AI682" i="10"/>
  <c r="AI683" i="10"/>
  <c r="AI684" i="10"/>
  <c r="AI685" i="10"/>
  <c r="AI686" i="10"/>
  <c r="AI687" i="10"/>
  <c r="AI688" i="10"/>
  <c r="AI689" i="10"/>
  <c r="AI690" i="10"/>
  <c r="AI691" i="10"/>
  <c r="AI692" i="10"/>
  <c r="AI693" i="10"/>
  <c r="AI694" i="10"/>
  <c r="AI695" i="10"/>
  <c r="AI696" i="10"/>
  <c r="AI697" i="10"/>
  <c r="AI698" i="10"/>
  <c r="AI699" i="10"/>
  <c r="AI700" i="10"/>
  <c r="AI701" i="10"/>
  <c r="AI702" i="10"/>
  <c r="AI703" i="10"/>
  <c r="AI704" i="10"/>
  <c r="AI705" i="10"/>
  <c r="AI706" i="10"/>
  <c r="AI707" i="10"/>
  <c r="AI708" i="10"/>
  <c r="AI709" i="10"/>
  <c r="AI710" i="10"/>
  <c r="AI711" i="10"/>
  <c r="AI712" i="10"/>
  <c r="AI713" i="10"/>
  <c r="AI714" i="10"/>
  <c r="AI715" i="10"/>
  <c r="AI716" i="10"/>
  <c r="AI717" i="10"/>
  <c r="AI718" i="10"/>
  <c r="AI719" i="10"/>
  <c r="AI720" i="10"/>
  <c r="AI721" i="10"/>
  <c r="AI722" i="10"/>
  <c r="AI723" i="10"/>
  <c r="AI724" i="10"/>
  <c r="AI725" i="10"/>
  <c r="AI726" i="10"/>
  <c r="AI727" i="10"/>
  <c r="AI728" i="10"/>
  <c r="AI729" i="10"/>
  <c r="AI730" i="10"/>
  <c r="AI731" i="10"/>
  <c r="AI732" i="10"/>
  <c r="AI733" i="10"/>
  <c r="AI734" i="10"/>
  <c r="AI735" i="10"/>
  <c r="AI736" i="10"/>
  <c r="AI737" i="10"/>
  <c r="AI738" i="10"/>
  <c r="AI739" i="10"/>
  <c r="AI740" i="10"/>
  <c r="AI741" i="10"/>
  <c r="AI742" i="10"/>
  <c r="AI743" i="10"/>
  <c r="AI744" i="10"/>
  <c r="AI745" i="10"/>
  <c r="AI746" i="10"/>
  <c r="AI747" i="10"/>
  <c r="AI748" i="10"/>
  <c r="AI749" i="10"/>
  <c r="AI750" i="10"/>
  <c r="AI751" i="10"/>
  <c r="AI752" i="10"/>
  <c r="AI753" i="10"/>
  <c r="AI754" i="10"/>
  <c r="AI755" i="10"/>
  <c r="AI756" i="10"/>
  <c r="AI757" i="10"/>
  <c r="AI758" i="10"/>
  <c r="AI759" i="10"/>
  <c r="AI760" i="10"/>
  <c r="AI761" i="10"/>
  <c r="AI762" i="10"/>
  <c r="AI763" i="10"/>
  <c r="AI764" i="10"/>
  <c r="AI765" i="10"/>
  <c r="AI766" i="10"/>
  <c r="AI767" i="10"/>
  <c r="AI768" i="10"/>
  <c r="AI769" i="10"/>
  <c r="AI770" i="10"/>
  <c r="AI771" i="10"/>
  <c r="AI772" i="10"/>
  <c r="AI773" i="10"/>
  <c r="AI774" i="10"/>
  <c r="AI775" i="10"/>
  <c r="AI776" i="10"/>
  <c r="AI777" i="10"/>
  <c r="AI778" i="10"/>
  <c r="AI779" i="10"/>
  <c r="AI780" i="10"/>
  <c r="AI781" i="10"/>
  <c r="AI782" i="10"/>
  <c r="AI783" i="10"/>
  <c r="AI784" i="10"/>
  <c r="AI785" i="10"/>
  <c r="AI786" i="10"/>
  <c r="AI787" i="10"/>
  <c r="AI788" i="10"/>
  <c r="AI789" i="10"/>
  <c r="AI790" i="10"/>
  <c r="AI791" i="10"/>
  <c r="AI792" i="10"/>
  <c r="AI793" i="10"/>
  <c r="AI794" i="10"/>
  <c r="AI795" i="10"/>
  <c r="AI796" i="10"/>
  <c r="AI797" i="10"/>
  <c r="AI798" i="10"/>
  <c r="AI799" i="10"/>
  <c r="AI800" i="10"/>
  <c r="AI801" i="10"/>
  <c r="AI802" i="10"/>
  <c r="AI803" i="10"/>
  <c r="AI804" i="10"/>
  <c r="AI805" i="10"/>
  <c r="AI806" i="10"/>
  <c r="AI807" i="10"/>
  <c r="AI808" i="10"/>
  <c r="AI809" i="10"/>
  <c r="AI810" i="10"/>
  <c r="AI811" i="10"/>
  <c r="AI812" i="10"/>
  <c r="AI813" i="10"/>
  <c r="AI814" i="10"/>
  <c r="AI815" i="10"/>
  <c r="AI816" i="10"/>
  <c r="AI817" i="10"/>
  <c r="AI818" i="10"/>
  <c r="AI819" i="10"/>
  <c r="AI820" i="10"/>
  <c r="AI821" i="10"/>
  <c r="AI822" i="10"/>
  <c r="AI823" i="10"/>
  <c r="AI824" i="10"/>
  <c r="AI825" i="10"/>
  <c r="AI826" i="10"/>
  <c r="AI827" i="10"/>
  <c r="AI828" i="10"/>
  <c r="AI829" i="10"/>
  <c r="AI830" i="10"/>
  <c r="AI831" i="10"/>
  <c r="AI832" i="10"/>
  <c r="AI833" i="10"/>
  <c r="AI834" i="10"/>
  <c r="AI835" i="10"/>
  <c r="AI836" i="10"/>
  <c r="AI837" i="10"/>
  <c r="AI838" i="10"/>
  <c r="AI839" i="10"/>
  <c r="AI840" i="10"/>
  <c r="AI841" i="10"/>
  <c r="AI842" i="10"/>
  <c r="AI843" i="10"/>
  <c r="AI844" i="10"/>
  <c r="AI845" i="10"/>
  <c r="AI846" i="10"/>
  <c r="AI847" i="10"/>
  <c r="AI848" i="10"/>
  <c r="AI849" i="10"/>
  <c r="AI850" i="10"/>
  <c r="AI851" i="10"/>
  <c r="AI852" i="10"/>
  <c r="AI853" i="10"/>
  <c r="AI854" i="10"/>
  <c r="AI855" i="10"/>
  <c r="AI856" i="10"/>
  <c r="AI857" i="10"/>
  <c r="AI858" i="10"/>
  <c r="AI859" i="10"/>
  <c r="AI860" i="10"/>
  <c r="AI861" i="10"/>
  <c r="AI862" i="10"/>
  <c r="AI863" i="10"/>
  <c r="AI864" i="10"/>
  <c r="AI865" i="10"/>
  <c r="AI866" i="10"/>
  <c r="AI867" i="10"/>
  <c r="AI868" i="10"/>
  <c r="AI869" i="10"/>
  <c r="AI870" i="10"/>
  <c r="AI871" i="10"/>
  <c r="AI872" i="10"/>
  <c r="AI873" i="10"/>
  <c r="AI874" i="10"/>
  <c r="AI875" i="10"/>
  <c r="AI876" i="10"/>
  <c r="AI877" i="10"/>
  <c r="AI878" i="10"/>
  <c r="AI879" i="10"/>
  <c r="AI880" i="10"/>
  <c r="AI881" i="10"/>
  <c r="AI882" i="10"/>
  <c r="AI883" i="10"/>
  <c r="AI884" i="10"/>
  <c r="AI885" i="10"/>
  <c r="AI886" i="10"/>
  <c r="AI887" i="10"/>
  <c r="AI888" i="10"/>
  <c r="AI889" i="10"/>
  <c r="AI890" i="10"/>
  <c r="AI891" i="10"/>
  <c r="AI892" i="10"/>
  <c r="AI893" i="10"/>
  <c r="AI894" i="10"/>
  <c r="AI895" i="10"/>
  <c r="AI896" i="10"/>
  <c r="AI897" i="10"/>
  <c r="AI898" i="10"/>
  <c r="AI899" i="10"/>
  <c r="AI900" i="10"/>
  <c r="AI901" i="10"/>
  <c r="AI902" i="10"/>
  <c r="AI903" i="10"/>
  <c r="AI904" i="10"/>
  <c r="AI905" i="10"/>
  <c r="AI906" i="10"/>
  <c r="AI907" i="10"/>
  <c r="AI908" i="10"/>
  <c r="AI909" i="10"/>
  <c r="AI910" i="10"/>
  <c r="AI911" i="10"/>
  <c r="AI912" i="10"/>
  <c r="AI913" i="10"/>
  <c r="AI914" i="10"/>
  <c r="AI915" i="10"/>
  <c r="AI916" i="10"/>
  <c r="AI917" i="10"/>
  <c r="AI918" i="10"/>
  <c r="AI919" i="10"/>
  <c r="AI920" i="10"/>
  <c r="AI921" i="10"/>
  <c r="AI922" i="10"/>
  <c r="AI923" i="10"/>
  <c r="AI924" i="10"/>
  <c r="AI925" i="10"/>
  <c r="AI926" i="10"/>
  <c r="AI927" i="10"/>
  <c r="AI928" i="10"/>
  <c r="AI929" i="10"/>
  <c r="AI930" i="10"/>
  <c r="AI931" i="10"/>
  <c r="AI932" i="10"/>
  <c r="AI933" i="10"/>
  <c r="AI934" i="10"/>
  <c r="AI935" i="10"/>
  <c r="AI936" i="10"/>
  <c r="AI937" i="10"/>
  <c r="AI938" i="10"/>
  <c r="AI939" i="10"/>
  <c r="AI940" i="10"/>
  <c r="AI941" i="10"/>
  <c r="AI942" i="10"/>
  <c r="AI943" i="10"/>
  <c r="AI944" i="10"/>
  <c r="AI945" i="10"/>
  <c r="AI946" i="10"/>
  <c r="AI947" i="10"/>
  <c r="AI948" i="10"/>
  <c r="AI949" i="10"/>
  <c r="AI950" i="10"/>
  <c r="AI951" i="10"/>
  <c r="AI952" i="10"/>
  <c r="AI953" i="10"/>
  <c r="AI954" i="10"/>
  <c r="AI955" i="10"/>
  <c r="AI956" i="10"/>
  <c r="AI957" i="10"/>
  <c r="AI958" i="10"/>
  <c r="AI959" i="10"/>
  <c r="AI960" i="10"/>
  <c r="AI961" i="10"/>
  <c r="AI962" i="10"/>
  <c r="AI963" i="10"/>
  <c r="AI964" i="10"/>
  <c r="AI965" i="10"/>
  <c r="AI966" i="10"/>
  <c r="AI967" i="10"/>
  <c r="AI968" i="10"/>
  <c r="AI969" i="10"/>
  <c r="AI970" i="10"/>
  <c r="AI971" i="10"/>
  <c r="AI972" i="10"/>
  <c r="AI973" i="10"/>
  <c r="AI974" i="10"/>
  <c r="AI975" i="10"/>
  <c r="AI976" i="10"/>
  <c r="AI977" i="10"/>
  <c r="AI978" i="10"/>
  <c r="AI979" i="10"/>
  <c r="AI980" i="10"/>
  <c r="AI981" i="10"/>
  <c r="AI982" i="10"/>
  <c r="AI983" i="10"/>
  <c r="AI984" i="10"/>
  <c r="AI985" i="10"/>
  <c r="AI986" i="10"/>
  <c r="AI987" i="10"/>
  <c r="AI988" i="10"/>
  <c r="AI989" i="10"/>
  <c r="AI990" i="10"/>
  <c r="AI991" i="10"/>
  <c r="AI992" i="10"/>
  <c r="AI993" i="10"/>
  <c r="AI994" i="10"/>
  <c r="AI995" i="10"/>
  <c r="AI996" i="10"/>
  <c r="AI997" i="10"/>
  <c r="AI998" i="10"/>
  <c r="AI999" i="10"/>
  <c r="AI1000" i="10"/>
  <c r="AI1001" i="10"/>
  <c r="AI1002" i="10"/>
  <c r="AI1003" i="10"/>
  <c r="AI1004" i="10"/>
  <c r="AI1005" i="10"/>
  <c r="AI1006" i="10"/>
  <c r="AI1007" i="10"/>
  <c r="AI1008" i="10"/>
  <c r="AI1009" i="10"/>
  <c r="AI1010" i="10"/>
  <c r="AI1011" i="10"/>
  <c r="AI1012" i="10"/>
  <c r="AI1013" i="10"/>
  <c r="AI1014" i="10"/>
  <c r="AI1015" i="10"/>
  <c r="AI1016" i="10"/>
  <c r="AI1017" i="10"/>
  <c r="AI1018" i="10"/>
  <c r="AI1019" i="10"/>
  <c r="AI1020" i="10"/>
  <c r="AI1021" i="10"/>
  <c r="AI1022" i="10"/>
  <c r="AI1023" i="10"/>
  <c r="AI1024" i="10"/>
  <c r="AI1025" i="10"/>
  <c r="AI1026" i="10"/>
  <c r="AI1027" i="10"/>
  <c r="AI1028" i="10"/>
  <c r="AI1029" i="10"/>
  <c r="AI1030" i="10"/>
  <c r="AI1031" i="10"/>
  <c r="AI1032" i="10"/>
  <c r="AI1033" i="10"/>
  <c r="AI1034" i="10"/>
  <c r="AI1035" i="10"/>
  <c r="AI1036" i="10"/>
  <c r="AI1037" i="10"/>
  <c r="AI1038" i="10"/>
  <c r="AI1039" i="10"/>
  <c r="AI1040" i="10"/>
  <c r="AI1041" i="10"/>
  <c r="AI1042" i="10"/>
  <c r="AI1043" i="10"/>
  <c r="AI1044" i="10"/>
  <c r="AI1045" i="10"/>
  <c r="AI1046" i="10"/>
  <c r="AI1047" i="10"/>
  <c r="AI1048" i="10"/>
  <c r="AI1049" i="10"/>
  <c r="AI1050" i="10"/>
  <c r="AI1051" i="10"/>
  <c r="AI1052" i="10"/>
  <c r="AI1053" i="10"/>
  <c r="AI1054" i="10"/>
  <c r="AI1055" i="10"/>
  <c r="AI1056" i="10"/>
  <c r="AI1057" i="10"/>
  <c r="AI1058" i="10"/>
  <c r="AI1059" i="10"/>
  <c r="AI1060" i="10"/>
  <c r="AI1061" i="10"/>
  <c r="AI1062" i="10"/>
  <c r="AI1063" i="10"/>
  <c r="AI1064" i="10"/>
  <c r="AI1065" i="10"/>
  <c r="AI1066" i="10"/>
  <c r="AI1067" i="10"/>
  <c r="AI1068" i="10"/>
  <c r="AI1069" i="10"/>
  <c r="AI1070" i="10"/>
  <c r="AI1071" i="10"/>
  <c r="AI1072" i="10"/>
  <c r="AI1073" i="10"/>
  <c r="AI1074" i="10"/>
  <c r="AI1075" i="10"/>
  <c r="AI1076" i="10"/>
  <c r="AI1077" i="10"/>
  <c r="AI1078" i="10"/>
  <c r="AI1079" i="10"/>
  <c r="AI1080" i="10"/>
  <c r="AI1081" i="10"/>
  <c r="AI1082" i="10"/>
  <c r="AI1083" i="10"/>
  <c r="AI1084" i="10"/>
  <c r="AI1085" i="10"/>
  <c r="AI1086" i="10"/>
  <c r="AI1087" i="10"/>
  <c r="AI1088" i="10"/>
  <c r="AI1089" i="10"/>
  <c r="AI1090" i="10"/>
  <c r="AI1091" i="10"/>
  <c r="AI1092" i="10"/>
  <c r="AI1093" i="10"/>
  <c r="AI1094" i="10"/>
  <c r="AI1095" i="10"/>
  <c r="AI1096" i="10"/>
  <c r="AI1097" i="10"/>
  <c r="AI1098" i="10"/>
  <c r="AI1099" i="10"/>
  <c r="AI1100" i="10"/>
  <c r="AI1101" i="10"/>
  <c r="AI1102" i="10"/>
  <c r="AI1103" i="10"/>
  <c r="AI1104" i="10"/>
  <c r="AI1105" i="10"/>
  <c r="AI1106" i="10"/>
  <c r="AI1107" i="10"/>
  <c r="AI1108" i="10"/>
  <c r="AI1109" i="10"/>
  <c r="AI1110" i="10"/>
  <c r="AI1111" i="10"/>
  <c r="AI1112" i="10"/>
  <c r="AI1113" i="10"/>
  <c r="AI1114" i="10"/>
  <c r="AI1115" i="10"/>
  <c r="AI1116" i="10"/>
  <c r="AI1117" i="10"/>
  <c r="AI1118" i="10"/>
  <c r="AI1119" i="10"/>
  <c r="AI1120" i="10"/>
  <c r="AI1121" i="10"/>
  <c r="AI1122" i="10"/>
  <c r="AI1123" i="10"/>
  <c r="AI1124" i="10"/>
  <c r="AI1125" i="10"/>
  <c r="AI1126" i="10"/>
  <c r="AI1127" i="10"/>
  <c r="AI1128" i="10"/>
  <c r="AI1129" i="10"/>
  <c r="AI1130" i="10"/>
  <c r="AI1131" i="10"/>
  <c r="AI1132" i="10"/>
  <c r="AI1133" i="10"/>
  <c r="AI1134" i="10"/>
  <c r="AI1135" i="10"/>
  <c r="AI1136" i="10"/>
  <c r="AI1137" i="10"/>
  <c r="AI1138" i="10"/>
  <c r="AI1139" i="10"/>
  <c r="AI1140" i="10"/>
  <c r="AI1141" i="10"/>
  <c r="AI1142" i="10"/>
  <c r="AI1143" i="10"/>
  <c r="AI1144" i="10"/>
  <c r="AI1145" i="10"/>
  <c r="AI1146" i="10"/>
  <c r="AI1147" i="10"/>
  <c r="AI1148" i="10"/>
  <c r="AI1149" i="10"/>
  <c r="AI1150" i="10"/>
  <c r="AI1151" i="10"/>
  <c r="AI1152" i="10"/>
  <c r="AI1153" i="10"/>
  <c r="AI1154" i="10"/>
  <c r="AI1155" i="10"/>
  <c r="AI1156" i="10"/>
  <c r="AI1157" i="10"/>
  <c r="AI1158" i="10"/>
  <c r="AI1159" i="10"/>
  <c r="AI1160" i="10"/>
  <c r="AI1161" i="10"/>
  <c r="AI1162" i="10"/>
  <c r="AI1163" i="10"/>
  <c r="AI1164" i="10"/>
  <c r="AI1165" i="10"/>
  <c r="AI1166" i="10"/>
  <c r="AI1167" i="10"/>
  <c r="AI1168" i="10"/>
  <c r="AI1169" i="10"/>
  <c r="AI1170" i="10"/>
  <c r="AI1171" i="10"/>
  <c r="AI1172" i="10"/>
  <c r="AI1173" i="10"/>
  <c r="AI1174" i="10"/>
  <c r="AI1175" i="10"/>
  <c r="AI1176" i="10"/>
  <c r="AI1177" i="10"/>
  <c r="AI1178" i="10"/>
  <c r="AI1179" i="10"/>
  <c r="AI1180" i="10"/>
  <c r="AI1181" i="10"/>
  <c r="AI1182" i="10"/>
  <c r="AI1183" i="10"/>
  <c r="AI1184" i="10"/>
  <c r="AI1185" i="10"/>
  <c r="AI1186" i="10"/>
  <c r="AI1187" i="10"/>
  <c r="AI1188" i="10"/>
  <c r="AI1189" i="10"/>
  <c r="AI1190" i="10"/>
  <c r="AI1191" i="10"/>
  <c r="AI1192" i="10"/>
  <c r="AI1193" i="10"/>
  <c r="AI1194" i="10"/>
  <c r="AI1195" i="10"/>
  <c r="AI1196" i="10"/>
  <c r="AI1197" i="10"/>
  <c r="AI1198" i="10"/>
  <c r="AI1199" i="10"/>
  <c r="AI1200" i="10"/>
  <c r="AI1201" i="10"/>
  <c r="AI1202" i="10"/>
  <c r="AI1203" i="10"/>
  <c r="AI1204" i="10"/>
  <c r="AI1205" i="10"/>
  <c r="AI1206" i="10"/>
  <c r="AI1207" i="10"/>
  <c r="AI1208" i="10"/>
  <c r="AI1209" i="10"/>
  <c r="AI1210" i="10"/>
  <c r="AI1211" i="10"/>
  <c r="AI1212" i="10"/>
  <c r="AI1213" i="10"/>
  <c r="AI1214" i="10"/>
  <c r="AI1215" i="10"/>
  <c r="AI1216" i="10"/>
  <c r="AI1217" i="10"/>
  <c r="AI1218" i="10"/>
  <c r="AI1219" i="10"/>
  <c r="AI1220" i="10"/>
  <c r="AI1221" i="10"/>
  <c r="AI1222" i="10"/>
  <c r="AI1223" i="10"/>
  <c r="AI1224" i="10"/>
  <c r="AI1225" i="10"/>
  <c r="AI1226" i="10"/>
  <c r="AI1227" i="10"/>
  <c r="AI1228" i="10"/>
  <c r="AI1229" i="10"/>
  <c r="AI1230" i="10"/>
  <c r="AI1231" i="10"/>
  <c r="AI1232" i="10"/>
  <c r="AI1233" i="10"/>
  <c r="AI1234" i="10"/>
  <c r="AI1235" i="10"/>
  <c r="AI1236" i="10"/>
  <c r="AI1237" i="10"/>
  <c r="AI1238" i="10"/>
  <c r="AI1239" i="10"/>
  <c r="AI1240" i="10"/>
  <c r="AI1241" i="10"/>
  <c r="AI1242" i="10"/>
  <c r="AI1243" i="10"/>
  <c r="AI1244" i="10"/>
  <c r="AI1245" i="10"/>
  <c r="AI1246" i="10"/>
  <c r="AI1247" i="10"/>
  <c r="AI1248" i="10"/>
  <c r="AI1249" i="10"/>
  <c r="AI1250" i="10"/>
  <c r="AI1251" i="10"/>
  <c r="AI1252" i="10"/>
  <c r="AI1253" i="10"/>
  <c r="AI1254" i="10"/>
  <c r="AI1255" i="10"/>
  <c r="AI1256" i="10"/>
  <c r="AI1257" i="10"/>
  <c r="AI1258" i="10"/>
  <c r="AI1259" i="10"/>
  <c r="AI1260" i="10"/>
  <c r="AI1261" i="10"/>
  <c r="AI1262" i="10"/>
  <c r="AI1263" i="10"/>
  <c r="AI1264" i="10"/>
  <c r="AI1265" i="10"/>
  <c r="AI1266" i="10"/>
  <c r="AI1267" i="10"/>
  <c r="AI1268" i="10"/>
  <c r="AI1269" i="10"/>
  <c r="AI1270" i="10"/>
  <c r="AI1271" i="10"/>
  <c r="AI1272" i="10"/>
  <c r="AI1273" i="10"/>
  <c r="AI1274" i="10"/>
  <c r="AI1275" i="10"/>
  <c r="AI1276" i="10"/>
  <c r="AI1277" i="10"/>
  <c r="AI1278" i="10"/>
  <c r="AI1279" i="10"/>
  <c r="AI1280" i="10"/>
  <c r="AI1281" i="10"/>
  <c r="AI1282" i="10"/>
  <c r="AI1283" i="10"/>
  <c r="AI1284" i="10"/>
  <c r="AI1285" i="10"/>
  <c r="AI1286" i="10"/>
  <c r="AI1287" i="10"/>
  <c r="AI1288" i="10"/>
  <c r="AI1289" i="10"/>
  <c r="AI1290" i="10"/>
  <c r="AI1291" i="10"/>
  <c r="AI1292" i="10"/>
  <c r="AI1293" i="10"/>
  <c r="AI1294" i="10"/>
  <c r="AI1295" i="10"/>
  <c r="AI1296" i="10"/>
  <c r="AI1297" i="10"/>
  <c r="AI1298" i="10"/>
  <c r="AI1299" i="10"/>
  <c r="AI1300" i="10"/>
  <c r="AI1301" i="10"/>
  <c r="AI1302" i="10"/>
  <c r="AI1303" i="10"/>
  <c r="AI1304" i="10"/>
  <c r="AI1305" i="10"/>
  <c r="AI1306" i="10"/>
  <c r="AI1307" i="10"/>
  <c r="AI1308" i="10"/>
  <c r="AI1309" i="10"/>
  <c r="AI1310" i="10"/>
  <c r="AI1311" i="10"/>
  <c r="AI1312" i="10"/>
  <c r="AI1313" i="10"/>
  <c r="AI1314" i="10"/>
  <c r="AI1315" i="10"/>
  <c r="AI1316" i="10"/>
  <c r="AI1317" i="10"/>
  <c r="AI1318" i="10"/>
  <c r="AI1319" i="10"/>
  <c r="AI1320" i="10"/>
  <c r="AI1321" i="10"/>
  <c r="AI1322" i="10"/>
  <c r="AI1323" i="10"/>
  <c r="AI1324" i="10"/>
  <c r="AI1325" i="10"/>
  <c r="AI1326" i="10"/>
  <c r="AI1327" i="10"/>
  <c r="AI1328" i="10"/>
  <c r="AI1329" i="10"/>
  <c r="AI1330" i="10"/>
  <c r="AI1331" i="10"/>
  <c r="AI1332" i="10"/>
  <c r="AI1333" i="10"/>
  <c r="AI1334" i="10"/>
  <c r="AI1335" i="10"/>
  <c r="AI1336" i="10"/>
  <c r="AI1337" i="10"/>
  <c r="AI1338" i="10"/>
  <c r="AI1339" i="10"/>
  <c r="AI1340" i="10"/>
  <c r="AI1341" i="10"/>
  <c r="AI1342" i="10"/>
  <c r="AI1343" i="10"/>
  <c r="AI1344" i="10"/>
  <c r="AI1345" i="10"/>
  <c r="AI1346" i="10"/>
  <c r="AI1347" i="10"/>
  <c r="AI1348" i="10"/>
  <c r="AI1349" i="10"/>
  <c r="AI1350" i="10"/>
  <c r="AI1351" i="10"/>
  <c r="AI1352" i="10"/>
  <c r="AI1353" i="10"/>
  <c r="AI1354" i="10"/>
  <c r="AI1355" i="10"/>
  <c r="AI1356" i="10"/>
  <c r="AI1357" i="10"/>
  <c r="AI1358" i="10"/>
  <c r="AI1359" i="10"/>
  <c r="AI1360" i="10"/>
  <c r="AI1361" i="10"/>
  <c r="AI1362" i="10"/>
  <c r="AI1363" i="10"/>
  <c r="AI1364" i="10"/>
  <c r="AI1365" i="10"/>
  <c r="AI1366" i="10"/>
  <c r="AI1367" i="10"/>
  <c r="AI1368" i="10"/>
  <c r="AI1369" i="10"/>
  <c r="AI1370" i="10"/>
  <c r="AI1371" i="10"/>
  <c r="AI1372" i="10"/>
  <c r="AI1373" i="10"/>
  <c r="AI1374" i="10"/>
  <c r="AI1375" i="10"/>
  <c r="AI1376" i="10"/>
  <c r="AI1377" i="10"/>
  <c r="AI1378" i="10"/>
  <c r="AI1379" i="10"/>
  <c r="AI1380" i="10"/>
  <c r="AI1381" i="10"/>
  <c r="AI1382" i="10"/>
  <c r="AI1383" i="10"/>
  <c r="AI1384" i="10"/>
  <c r="AI1385" i="10"/>
  <c r="AI1386" i="10"/>
  <c r="AI1387" i="10"/>
  <c r="AI1388" i="10"/>
  <c r="AI1389" i="10"/>
  <c r="AI1390" i="10"/>
  <c r="AI1391" i="10"/>
  <c r="AI1392" i="10"/>
  <c r="AI1393" i="10"/>
  <c r="AI1394" i="10"/>
  <c r="AI1395" i="10"/>
  <c r="AI1396" i="10"/>
  <c r="AI1397" i="10"/>
  <c r="AI1398" i="10"/>
  <c r="AI1399" i="10"/>
  <c r="AI1400" i="10"/>
  <c r="AI1401" i="10"/>
  <c r="AI1402" i="10"/>
  <c r="AI1403" i="10"/>
  <c r="AI1404" i="10"/>
  <c r="AI1405" i="10"/>
  <c r="AI1406" i="10"/>
  <c r="AI1407" i="10"/>
  <c r="AI1408" i="10"/>
  <c r="AI1409" i="10"/>
  <c r="AI1410" i="10"/>
  <c r="AI1411" i="10"/>
  <c r="AI1412" i="10"/>
  <c r="AI1413" i="10"/>
  <c r="AI1414" i="10"/>
  <c r="AI1415" i="10"/>
  <c r="AI1416" i="10"/>
  <c r="AI1417" i="10"/>
  <c r="AI1418" i="10"/>
  <c r="AI1419" i="10"/>
  <c r="AI1420" i="10"/>
  <c r="AI1421" i="10"/>
  <c r="AI1422" i="10"/>
  <c r="AI1423" i="10"/>
  <c r="AI1424" i="10"/>
  <c r="AI1425" i="10"/>
  <c r="AI1426" i="10"/>
  <c r="AI1427" i="10"/>
  <c r="AI1428" i="10"/>
  <c r="AI1429" i="10"/>
  <c r="AI1430" i="10"/>
  <c r="AI1431" i="10"/>
  <c r="AI1432" i="10"/>
  <c r="AI1433" i="10"/>
  <c r="AI1434" i="10"/>
  <c r="AI1435" i="10"/>
  <c r="AI1436" i="10"/>
  <c r="AI1437" i="10"/>
  <c r="AI1438" i="10"/>
  <c r="AI1439" i="10"/>
  <c r="AI1440" i="10"/>
  <c r="AI1441" i="10"/>
  <c r="AI1442" i="10"/>
  <c r="AI1443" i="10"/>
  <c r="AI1444" i="10"/>
  <c r="AI1445" i="10"/>
  <c r="AI1446" i="10"/>
  <c r="AI1447" i="10"/>
  <c r="AI1448" i="10"/>
  <c r="AI1449" i="10"/>
  <c r="AI1450" i="10"/>
  <c r="AI1451" i="10"/>
  <c r="AI1452" i="10"/>
  <c r="AI1453" i="10"/>
  <c r="AI1454" i="10"/>
  <c r="AI1455" i="10"/>
  <c r="AI1456" i="10"/>
  <c r="AI1457" i="10"/>
  <c r="AI1458" i="10"/>
  <c r="AI1459" i="10"/>
  <c r="AI1460" i="10"/>
  <c r="AI1461" i="10"/>
  <c r="AI1462" i="10"/>
  <c r="AI1463" i="10"/>
  <c r="AI1464" i="10"/>
  <c r="AI1465" i="10"/>
  <c r="AI1466" i="10"/>
  <c r="AI1467" i="10"/>
  <c r="AI1468" i="10"/>
  <c r="AI1469" i="10"/>
  <c r="AI1470" i="10"/>
  <c r="AI1471" i="10"/>
  <c r="AI1472" i="10"/>
  <c r="AI1473" i="10"/>
  <c r="AI1474" i="10"/>
  <c r="AI1475" i="10"/>
  <c r="AI1476" i="10"/>
  <c r="AI1477" i="10"/>
  <c r="AI1478" i="10"/>
  <c r="AI1479" i="10"/>
  <c r="AI1480" i="10"/>
  <c r="AI1481" i="10"/>
  <c r="AI1482" i="10"/>
  <c r="AI1483" i="10"/>
  <c r="AI1484" i="10"/>
  <c r="AI1485" i="10"/>
  <c r="AI1486" i="10"/>
  <c r="AI1487" i="10"/>
  <c r="AI1488" i="10"/>
  <c r="AI1489" i="10"/>
  <c r="AI1490" i="10"/>
  <c r="AI1491" i="10"/>
  <c r="AI1492" i="10"/>
  <c r="AI1493" i="10"/>
  <c r="AI1494" i="10"/>
  <c r="AI1495" i="10"/>
  <c r="AI1496" i="10"/>
  <c r="AI1497" i="10"/>
  <c r="AI1498" i="10"/>
  <c r="AI1499" i="10"/>
  <c r="AI1500" i="10"/>
  <c r="AI1501" i="10"/>
  <c r="AI1502" i="10"/>
  <c r="AI1503" i="10"/>
  <c r="AI1504" i="10"/>
  <c r="AI1505" i="10"/>
  <c r="AI1506" i="10"/>
  <c r="AI1507" i="10"/>
  <c r="AI1508" i="10"/>
  <c r="AI1509" i="10"/>
  <c r="AI1510" i="10"/>
  <c r="AI1511" i="10"/>
  <c r="AI1512" i="10"/>
  <c r="AI1513" i="10"/>
  <c r="AI1514" i="10"/>
  <c r="AI1515" i="10"/>
  <c r="AI1516" i="10"/>
  <c r="AI1517" i="10"/>
  <c r="AI1518" i="10"/>
  <c r="AI1519" i="10"/>
  <c r="AI1520" i="10"/>
  <c r="AI1521" i="10"/>
  <c r="AI1522" i="10"/>
  <c r="AI1523" i="10"/>
  <c r="AI1524" i="10"/>
  <c r="AI1525" i="10"/>
  <c r="AI1526" i="10"/>
  <c r="AI1527" i="10"/>
  <c r="AI1528" i="10"/>
  <c r="AI1529" i="10"/>
  <c r="AI1530" i="10"/>
  <c r="AI1531" i="10"/>
  <c r="AI1532" i="10"/>
  <c r="AI1533" i="10"/>
  <c r="AI1534" i="10"/>
  <c r="AI1535" i="10"/>
  <c r="AI1536" i="10"/>
  <c r="AI1537" i="10"/>
  <c r="AI1538" i="10"/>
  <c r="AI1539" i="10"/>
  <c r="AI1540" i="10"/>
  <c r="AI1541" i="10"/>
  <c r="AI1542" i="10"/>
  <c r="AI1543" i="10"/>
  <c r="AI1544" i="10"/>
  <c r="AI1545" i="10"/>
  <c r="AI1546" i="10"/>
  <c r="AI1547" i="10"/>
  <c r="AI1548" i="10"/>
  <c r="AI1549" i="10"/>
  <c r="AI1550" i="10"/>
  <c r="AI1551" i="10"/>
  <c r="AI1552" i="10"/>
  <c r="AI1553" i="10"/>
  <c r="AI1554" i="10"/>
  <c r="AI1555" i="10"/>
  <c r="AI1556" i="10"/>
  <c r="AI1557" i="10"/>
  <c r="AI1558" i="10"/>
  <c r="AI1559" i="10"/>
  <c r="AI1560" i="10"/>
  <c r="AI1561" i="10"/>
  <c r="AI1562" i="10"/>
  <c r="AI1563" i="10"/>
  <c r="AI1564" i="10"/>
  <c r="AI1565" i="10"/>
  <c r="AI1566" i="10"/>
  <c r="AI1567" i="10"/>
  <c r="AI1568" i="10"/>
  <c r="AI1569" i="10"/>
  <c r="AI1570" i="10"/>
  <c r="AI1571" i="10"/>
  <c r="AI1572" i="10"/>
  <c r="AI1573" i="10"/>
  <c r="AI1574" i="10"/>
  <c r="AI1575" i="10"/>
  <c r="AI1576" i="10"/>
  <c r="AI1577" i="10"/>
  <c r="AI1578" i="10"/>
  <c r="AI1579" i="10"/>
  <c r="AI1580" i="10"/>
  <c r="AI1581" i="10"/>
  <c r="AI1582" i="10"/>
  <c r="AI1583" i="10"/>
  <c r="AI1584" i="10"/>
  <c r="AI1585" i="10"/>
  <c r="AI1586" i="10"/>
  <c r="AI1587" i="10"/>
  <c r="AI1588" i="10"/>
  <c r="AI1589" i="10"/>
  <c r="AI1590" i="10"/>
  <c r="AI1591" i="10"/>
  <c r="AI1592" i="10"/>
  <c r="AI1593" i="10"/>
  <c r="AI1594" i="10"/>
  <c r="AI1595" i="10"/>
  <c r="AI1596" i="10"/>
  <c r="AI1597" i="10"/>
  <c r="AI1598" i="10"/>
  <c r="AI1599" i="10"/>
  <c r="AI1600" i="10"/>
  <c r="AI1601" i="10"/>
  <c r="AI1602" i="10"/>
  <c r="AI1603" i="10"/>
  <c r="AI1604" i="10"/>
  <c r="AI1605" i="10"/>
  <c r="AI1606" i="10"/>
  <c r="AI1607" i="10"/>
  <c r="AI1608" i="10"/>
  <c r="AI1609" i="10"/>
  <c r="AI1610" i="10"/>
  <c r="AI1611" i="10"/>
  <c r="AI1612" i="10"/>
  <c r="AI1613" i="10"/>
  <c r="AI1614" i="10"/>
  <c r="AI1615" i="10"/>
  <c r="AI1616" i="10"/>
  <c r="AI1617" i="10"/>
  <c r="AI1618" i="10"/>
  <c r="AI1619" i="10"/>
  <c r="AI1620" i="10"/>
  <c r="AI1621" i="10"/>
  <c r="AI1622" i="10"/>
  <c r="AI1623" i="10"/>
  <c r="AI1624" i="10"/>
  <c r="AI1625" i="10"/>
  <c r="AI1626" i="10"/>
  <c r="AI1627" i="10"/>
  <c r="AI1628" i="10"/>
  <c r="AI1629" i="10"/>
  <c r="AI1630" i="10"/>
  <c r="AI1631" i="10"/>
  <c r="AI1632" i="10"/>
  <c r="AI1633" i="10"/>
  <c r="AI1634" i="10"/>
  <c r="AI1635" i="10"/>
  <c r="AI1636" i="10"/>
  <c r="AI1637" i="10"/>
  <c r="AI1638" i="10"/>
  <c r="AI1639" i="10"/>
  <c r="AI1640" i="10"/>
  <c r="AI1641" i="10"/>
  <c r="AI1642" i="10"/>
  <c r="AI1643" i="10"/>
  <c r="AI1644" i="10"/>
  <c r="AI1645" i="10"/>
  <c r="AI1646" i="10"/>
  <c r="AI1647" i="10"/>
  <c r="AI1648" i="10"/>
  <c r="AI1649" i="10"/>
  <c r="AI1650" i="10"/>
  <c r="AI1651" i="10"/>
  <c r="AI1652" i="10"/>
  <c r="AI1653" i="10"/>
  <c r="AI1654" i="10"/>
  <c r="AI1655" i="10"/>
  <c r="AI1656" i="10"/>
  <c r="AI1657" i="10"/>
  <c r="AI1658" i="10"/>
  <c r="AI1659" i="10"/>
  <c r="AI1660" i="10"/>
  <c r="AI1661" i="10"/>
  <c r="AI1662" i="10"/>
  <c r="AI1663" i="10"/>
  <c r="AI1664" i="10"/>
  <c r="AI1665" i="10"/>
  <c r="AI1666" i="10"/>
  <c r="AI1667" i="10"/>
  <c r="AI1668" i="10"/>
  <c r="AI1669" i="10"/>
  <c r="AI1670" i="10"/>
  <c r="AI1671" i="10"/>
  <c r="AI1672" i="10"/>
  <c r="AI1673" i="10"/>
  <c r="AI1674" i="10"/>
  <c r="AI1675" i="10"/>
  <c r="AI1676" i="10"/>
  <c r="AI1677" i="10"/>
  <c r="AI1678" i="10"/>
  <c r="AI1679" i="10"/>
  <c r="AI1680" i="10"/>
  <c r="AI1681" i="10"/>
  <c r="AI1682" i="10"/>
  <c r="AI1683" i="10"/>
  <c r="AI1684" i="10"/>
  <c r="AI1685" i="10"/>
  <c r="AI1686" i="10"/>
  <c r="AI1687" i="10"/>
  <c r="AI1688" i="10"/>
  <c r="AI1689" i="10"/>
  <c r="AI1690" i="10"/>
  <c r="AI1691" i="10"/>
  <c r="AI1692" i="10"/>
  <c r="AI1693" i="10"/>
  <c r="AI1694" i="10"/>
  <c r="AI1695" i="10"/>
  <c r="AI1696" i="10"/>
  <c r="AI1697" i="10"/>
  <c r="AI1698" i="10"/>
  <c r="AI1699" i="10"/>
  <c r="AI1700" i="10"/>
  <c r="AI1701" i="10"/>
  <c r="AJ2" i="10"/>
  <c r="AJ3" i="10"/>
  <c r="AJ4" i="10"/>
  <c r="AJ5" i="10"/>
  <c r="AJ6" i="10"/>
  <c r="AJ7" i="10"/>
  <c r="AJ8" i="10"/>
  <c r="AJ9" i="10"/>
  <c r="AJ10" i="10"/>
  <c r="AJ11" i="10"/>
  <c r="AJ12" i="10"/>
  <c r="AJ13" i="10"/>
  <c r="AJ14" i="10"/>
  <c r="AJ15" i="10"/>
  <c r="AJ16" i="10"/>
  <c r="AJ17" i="10"/>
  <c r="AJ18" i="10"/>
  <c r="AJ19" i="10"/>
  <c r="AJ20" i="10"/>
  <c r="AJ21" i="10"/>
  <c r="AJ22" i="10"/>
  <c r="AJ23" i="10"/>
  <c r="AJ24" i="10"/>
  <c r="AJ25" i="10"/>
  <c r="AJ26" i="10"/>
  <c r="AJ27" i="10"/>
  <c r="AJ28" i="10"/>
  <c r="AJ29" i="10"/>
  <c r="AJ30" i="10"/>
  <c r="AJ31" i="10"/>
  <c r="AJ32" i="10"/>
  <c r="AJ33" i="10"/>
  <c r="AJ34" i="10"/>
  <c r="AJ35" i="10"/>
  <c r="AJ36" i="10"/>
  <c r="AJ37" i="10"/>
  <c r="AJ38" i="10"/>
  <c r="AJ39" i="10"/>
  <c r="AJ40" i="10"/>
  <c r="AJ41" i="10"/>
  <c r="AJ42" i="10"/>
  <c r="AJ43" i="10"/>
  <c r="AJ44" i="10"/>
  <c r="AJ45" i="10"/>
  <c r="AJ46" i="10"/>
  <c r="AJ47" i="10"/>
  <c r="AJ48" i="10"/>
  <c r="AJ49" i="10"/>
  <c r="AJ50" i="10"/>
  <c r="AJ51" i="10"/>
  <c r="AJ52" i="10"/>
  <c r="AJ53" i="10"/>
  <c r="AJ54" i="10"/>
  <c r="AJ55" i="10"/>
  <c r="AJ56" i="10"/>
  <c r="AJ57" i="10"/>
  <c r="AJ58" i="10"/>
  <c r="AJ59" i="10"/>
  <c r="AJ60" i="10"/>
  <c r="AJ61" i="10"/>
  <c r="AJ62" i="10"/>
  <c r="AJ63" i="10"/>
  <c r="AJ64" i="10"/>
  <c r="AJ65" i="10"/>
  <c r="AJ66" i="10"/>
  <c r="AJ67" i="10"/>
  <c r="AJ68" i="10"/>
  <c r="AJ69" i="10"/>
  <c r="AJ70" i="10"/>
  <c r="AJ71" i="10"/>
  <c r="AJ72" i="10"/>
  <c r="AJ73" i="10"/>
  <c r="AJ74" i="10"/>
  <c r="AJ75" i="10"/>
  <c r="AJ76" i="10"/>
  <c r="AJ77" i="10"/>
  <c r="AJ78" i="10"/>
  <c r="AJ79" i="10"/>
  <c r="AJ80" i="10"/>
  <c r="AJ81" i="10"/>
  <c r="AJ82" i="10"/>
  <c r="AJ83" i="10"/>
  <c r="AJ84" i="10"/>
  <c r="AJ85" i="10"/>
  <c r="AJ86" i="10"/>
  <c r="AJ87" i="10"/>
  <c r="AJ88" i="10"/>
  <c r="AJ89" i="10"/>
  <c r="AJ90" i="10"/>
  <c r="AJ91" i="10"/>
  <c r="AJ92" i="10"/>
  <c r="AJ93" i="10"/>
  <c r="AJ94" i="10"/>
  <c r="AJ95" i="10"/>
  <c r="AJ96" i="10"/>
  <c r="AJ97" i="10"/>
  <c r="AJ98" i="10"/>
  <c r="AJ99" i="10"/>
  <c r="AJ100" i="10"/>
  <c r="AJ101" i="10"/>
  <c r="AJ102" i="10"/>
  <c r="AJ103" i="10"/>
  <c r="AJ104" i="10"/>
  <c r="AJ105" i="10"/>
  <c r="AJ106" i="10"/>
  <c r="AJ107" i="10"/>
  <c r="AJ108" i="10"/>
  <c r="AJ109" i="10"/>
  <c r="AJ110" i="10"/>
  <c r="AJ111" i="10"/>
  <c r="AJ112" i="10"/>
  <c r="AJ113" i="10"/>
  <c r="AJ114" i="10"/>
  <c r="AJ115" i="10"/>
  <c r="AJ116" i="10"/>
  <c r="AJ117" i="10"/>
  <c r="AJ118" i="10"/>
  <c r="AJ119" i="10"/>
  <c r="AJ120" i="10"/>
  <c r="AJ121" i="10"/>
  <c r="AJ122" i="10"/>
  <c r="AJ123" i="10"/>
  <c r="AJ124" i="10"/>
  <c r="AJ125" i="10"/>
  <c r="AJ126" i="10"/>
  <c r="AJ127" i="10"/>
  <c r="AJ128" i="10"/>
  <c r="AJ129" i="10"/>
  <c r="AJ130" i="10"/>
  <c r="AJ131" i="10"/>
  <c r="AJ132" i="10"/>
  <c r="AJ133" i="10"/>
  <c r="AJ134" i="10"/>
  <c r="AJ135" i="10"/>
  <c r="AJ136" i="10"/>
  <c r="AJ137" i="10"/>
  <c r="AJ138" i="10"/>
  <c r="AJ139" i="10"/>
  <c r="AJ140" i="10"/>
  <c r="AJ141" i="10"/>
  <c r="AJ142" i="10"/>
  <c r="AJ143" i="10"/>
  <c r="AJ144" i="10"/>
  <c r="AJ145" i="10"/>
  <c r="AJ146" i="10"/>
  <c r="AJ147" i="10"/>
  <c r="AJ148" i="10"/>
  <c r="AJ149" i="10"/>
  <c r="AJ150" i="10"/>
  <c r="AJ151" i="10"/>
  <c r="AJ152" i="10"/>
  <c r="AJ153" i="10"/>
  <c r="AJ154" i="10"/>
  <c r="AJ155" i="10"/>
  <c r="AJ156" i="10"/>
  <c r="AJ157" i="10"/>
  <c r="AJ158" i="10"/>
  <c r="AJ159" i="10"/>
  <c r="AJ160" i="10"/>
  <c r="AJ161" i="10"/>
  <c r="AJ162" i="10"/>
  <c r="AJ163" i="10"/>
  <c r="AJ164" i="10"/>
  <c r="AJ165" i="10"/>
  <c r="AJ166" i="10"/>
  <c r="AJ167" i="10"/>
  <c r="AJ168" i="10"/>
  <c r="AJ169" i="10"/>
  <c r="AJ170" i="10"/>
  <c r="AJ171" i="10"/>
  <c r="AJ172" i="10"/>
  <c r="AJ173" i="10"/>
  <c r="AJ174" i="10"/>
  <c r="AJ175" i="10"/>
  <c r="AJ176" i="10"/>
  <c r="AJ177" i="10"/>
  <c r="AJ178" i="10"/>
  <c r="AJ179" i="10"/>
  <c r="AJ180" i="10"/>
  <c r="AJ181" i="10"/>
  <c r="AJ182" i="10"/>
  <c r="AJ183" i="10"/>
  <c r="AJ184" i="10"/>
  <c r="AJ185" i="10"/>
  <c r="AJ186" i="10"/>
  <c r="AJ187" i="10"/>
  <c r="AJ188" i="10"/>
  <c r="AJ189" i="10"/>
  <c r="AJ190" i="10"/>
  <c r="AJ191" i="10"/>
  <c r="AJ192" i="10"/>
  <c r="AJ193" i="10"/>
  <c r="AJ194" i="10"/>
  <c r="AJ195" i="10"/>
  <c r="AJ196" i="10"/>
  <c r="AJ197" i="10"/>
  <c r="AJ198" i="10"/>
  <c r="AJ199" i="10"/>
  <c r="AJ200" i="10"/>
  <c r="AJ201" i="10"/>
  <c r="AJ202" i="10"/>
  <c r="AJ203" i="10"/>
  <c r="AJ204" i="10"/>
  <c r="AJ205" i="10"/>
  <c r="AJ206" i="10"/>
  <c r="AJ207" i="10"/>
  <c r="AJ208" i="10"/>
  <c r="AJ209" i="10"/>
  <c r="AJ210" i="10"/>
  <c r="AJ211" i="10"/>
  <c r="AJ212" i="10"/>
  <c r="AJ213" i="10"/>
  <c r="AJ214" i="10"/>
  <c r="AJ215" i="10"/>
  <c r="AJ216" i="10"/>
  <c r="AJ217" i="10"/>
  <c r="AJ218" i="10"/>
  <c r="AJ219" i="10"/>
  <c r="AJ220" i="10"/>
  <c r="AJ221" i="10"/>
  <c r="AJ222" i="10"/>
  <c r="AJ223" i="10"/>
  <c r="AJ224" i="10"/>
  <c r="AJ225" i="10"/>
  <c r="AJ226" i="10"/>
  <c r="AJ227" i="10"/>
  <c r="AJ228" i="10"/>
  <c r="AJ229" i="10"/>
  <c r="AJ230" i="10"/>
  <c r="AJ231" i="10"/>
  <c r="AJ232" i="10"/>
  <c r="AJ233" i="10"/>
  <c r="AJ234" i="10"/>
  <c r="AJ235" i="10"/>
  <c r="AJ236" i="10"/>
  <c r="AJ237" i="10"/>
  <c r="AJ238" i="10"/>
  <c r="AJ239" i="10"/>
  <c r="AJ240" i="10"/>
  <c r="AJ241" i="10"/>
  <c r="AJ242" i="10"/>
  <c r="AJ243" i="10"/>
  <c r="AJ244" i="10"/>
  <c r="AJ245" i="10"/>
  <c r="AJ246" i="10"/>
  <c r="AJ247" i="10"/>
  <c r="AJ248" i="10"/>
  <c r="AJ249" i="10"/>
  <c r="AJ250" i="10"/>
  <c r="AJ251" i="10"/>
  <c r="AJ252" i="10"/>
  <c r="AJ253" i="10"/>
  <c r="AJ254" i="10"/>
  <c r="AJ255" i="10"/>
  <c r="AJ256" i="10"/>
  <c r="AJ257" i="10"/>
  <c r="AJ258" i="10"/>
  <c r="AJ259" i="10"/>
  <c r="AJ260" i="10"/>
  <c r="AJ261" i="10"/>
  <c r="AJ262" i="10"/>
  <c r="AJ263" i="10"/>
  <c r="AJ264" i="10"/>
  <c r="AJ265" i="10"/>
  <c r="AJ266" i="10"/>
  <c r="AJ267" i="10"/>
  <c r="AJ268" i="10"/>
  <c r="AJ269" i="10"/>
  <c r="AJ270" i="10"/>
  <c r="AJ271" i="10"/>
  <c r="AJ272" i="10"/>
  <c r="AJ273" i="10"/>
  <c r="AJ274" i="10"/>
  <c r="AJ275" i="10"/>
  <c r="AJ276" i="10"/>
  <c r="AJ277" i="10"/>
  <c r="AJ278" i="10"/>
  <c r="AJ279" i="10"/>
  <c r="AJ280" i="10"/>
  <c r="AJ281" i="10"/>
  <c r="AJ282" i="10"/>
  <c r="AJ283" i="10"/>
  <c r="AJ284" i="10"/>
  <c r="AJ285" i="10"/>
  <c r="AJ286" i="10"/>
  <c r="AJ287" i="10"/>
  <c r="AJ288" i="10"/>
  <c r="AJ289" i="10"/>
  <c r="AJ290" i="10"/>
  <c r="AJ291" i="10"/>
  <c r="AJ292" i="10"/>
  <c r="AJ293" i="10"/>
  <c r="AJ294" i="10"/>
  <c r="AJ295" i="10"/>
  <c r="AJ296" i="10"/>
  <c r="AJ297" i="10"/>
  <c r="AJ298" i="10"/>
  <c r="AJ299" i="10"/>
  <c r="AJ300" i="10"/>
  <c r="AJ301" i="10"/>
  <c r="AJ302" i="10"/>
  <c r="AJ303" i="10"/>
  <c r="AJ304" i="10"/>
  <c r="AJ305" i="10"/>
  <c r="AJ306" i="10"/>
  <c r="AJ307" i="10"/>
  <c r="AJ308" i="10"/>
  <c r="AJ309" i="10"/>
  <c r="AJ310" i="10"/>
  <c r="AJ311" i="10"/>
  <c r="AJ312" i="10"/>
  <c r="AJ313" i="10"/>
  <c r="AJ314" i="10"/>
  <c r="AJ315" i="10"/>
  <c r="AJ316" i="10"/>
  <c r="AJ317" i="10"/>
  <c r="AJ318" i="10"/>
  <c r="AJ319" i="10"/>
  <c r="AJ320" i="10"/>
  <c r="AJ321" i="10"/>
  <c r="AJ322" i="10"/>
  <c r="AJ323" i="10"/>
  <c r="AJ324" i="10"/>
  <c r="AJ325" i="10"/>
  <c r="AJ326" i="10"/>
  <c r="AJ327" i="10"/>
  <c r="AJ328" i="10"/>
  <c r="AJ329" i="10"/>
  <c r="AJ330" i="10"/>
  <c r="AJ331" i="10"/>
  <c r="AJ332" i="10"/>
  <c r="AJ333" i="10"/>
  <c r="AJ334" i="10"/>
  <c r="AJ335" i="10"/>
  <c r="AJ336" i="10"/>
  <c r="AJ337" i="10"/>
  <c r="AJ338" i="10"/>
  <c r="AJ339" i="10"/>
  <c r="AJ340" i="10"/>
  <c r="AJ341" i="10"/>
  <c r="AJ342" i="10"/>
  <c r="AJ343" i="10"/>
  <c r="AJ344" i="10"/>
  <c r="AJ345" i="10"/>
  <c r="AJ346" i="10"/>
  <c r="AJ347" i="10"/>
  <c r="AJ348" i="10"/>
  <c r="AJ349" i="10"/>
  <c r="AJ350" i="10"/>
  <c r="AJ351" i="10"/>
  <c r="AJ352" i="10"/>
  <c r="AJ353" i="10"/>
  <c r="AJ354" i="10"/>
  <c r="AJ355" i="10"/>
  <c r="AJ356" i="10"/>
  <c r="AJ357" i="10"/>
  <c r="AJ358" i="10"/>
  <c r="AJ359" i="10"/>
  <c r="AJ360" i="10"/>
  <c r="AJ361" i="10"/>
  <c r="AJ362" i="10"/>
  <c r="AJ363" i="10"/>
  <c r="AJ364" i="10"/>
  <c r="AJ365" i="10"/>
  <c r="AJ366" i="10"/>
  <c r="AJ367" i="10"/>
  <c r="AJ368" i="10"/>
  <c r="AJ369" i="10"/>
  <c r="AJ370" i="10"/>
  <c r="AJ371" i="10"/>
  <c r="AJ372" i="10"/>
  <c r="AJ373" i="10"/>
  <c r="AJ374" i="10"/>
  <c r="AJ375" i="10"/>
  <c r="AJ376" i="10"/>
  <c r="AJ377" i="10"/>
  <c r="AJ378" i="10"/>
  <c r="AJ379" i="10"/>
  <c r="AJ380" i="10"/>
  <c r="AJ381" i="10"/>
  <c r="AJ382" i="10"/>
  <c r="AJ383" i="10"/>
  <c r="AJ384" i="10"/>
  <c r="AJ385" i="10"/>
  <c r="AJ386" i="10"/>
  <c r="AJ387" i="10"/>
  <c r="AJ388" i="10"/>
  <c r="AJ389" i="10"/>
  <c r="AJ390" i="10"/>
  <c r="AJ391" i="10"/>
  <c r="AJ392" i="10"/>
  <c r="AJ393" i="10"/>
  <c r="AJ394" i="10"/>
  <c r="AJ395" i="10"/>
  <c r="AJ396" i="10"/>
  <c r="AJ397" i="10"/>
  <c r="AJ398" i="10"/>
  <c r="AJ399" i="10"/>
  <c r="AJ400" i="10"/>
  <c r="AJ401" i="10"/>
  <c r="AJ402" i="10"/>
  <c r="AJ403" i="10"/>
  <c r="AJ404" i="10"/>
  <c r="AJ405" i="10"/>
  <c r="AJ406" i="10"/>
  <c r="AJ407" i="10"/>
  <c r="AJ408" i="10"/>
  <c r="AJ409" i="10"/>
  <c r="AJ410" i="10"/>
  <c r="AJ411" i="10"/>
  <c r="AJ412" i="10"/>
  <c r="AJ413" i="10"/>
  <c r="AJ414" i="10"/>
  <c r="AJ415" i="10"/>
  <c r="AJ416" i="10"/>
  <c r="AJ417" i="10"/>
  <c r="AJ418" i="10"/>
  <c r="AJ419" i="10"/>
  <c r="AJ420" i="10"/>
  <c r="AJ421" i="10"/>
  <c r="AJ422" i="10"/>
  <c r="AJ423" i="10"/>
  <c r="AJ424" i="10"/>
  <c r="AJ425" i="10"/>
  <c r="AJ426" i="10"/>
  <c r="AJ427" i="10"/>
  <c r="AJ428" i="10"/>
  <c r="AJ429" i="10"/>
  <c r="AJ430" i="10"/>
  <c r="AJ431" i="10"/>
  <c r="AJ432" i="10"/>
  <c r="AJ433" i="10"/>
  <c r="AJ434" i="10"/>
  <c r="AJ435" i="10"/>
  <c r="AJ436" i="10"/>
  <c r="AJ437" i="10"/>
  <c r="AJ438" i="10"/>
  <c r="AJ439" i="10"/>
  <c r="AJ440" i="10"/>
  <c r="AJ441" i="10"/>
  <c r="AJ442" i="10"/>
  <c r="AJ443" i="10"/>
  <c r="AJ444" i="10"/>
  <c r="AJ445" i="10"/>
  <c r="AJ446" i="10"/>
  <c r="AJ447" i="10"/>
  <c r="AJ448" i="10"/>
  <c r="AJ449" i="10"/>
  <c r="AJ450" i="10"/>
  <c r="AJ451" i="10"/>
  <c r="AJ452" i="10"/>
  <c r="AJ453" i="10"/>
  <c r="AJ454" i="10"/>
  <c r="AJ455" i="10"/>
  <c r="AJ456" i="10"/>
  <c r="AJ457" i="10"/>
  <c r="AJ458" i="10"/>
  <c r="AJ459" i="10"/>
  <c r="AJ460" i="10"/>
  <c r="AJ461" i="10"/>
  <c r="AJ462" i="10"/>
  <c r="AJ463" i="10"/>
  <c r="AJ464" i="10"/>
  <c r="AJ465" i="10"/>
  <c r="AJ466" i="10"/>
  <c r="AJ467" i="10"/>
  <c r="AJ468" i="10"/>
  <c r="AJ469" i="10"/>
  <c r="AJ470" i="10"/>
  <c r="AJ471" i="10"/>
  <c r="AJ472" i="10"/>
  <c r="AJ473" i="10"/>
  <c r="AJ474" i="10"/>
  <c r="AJ475" i="10"/>
  <c r="AJ476" i="10"/>
  <c r="AJ477" i="10"/>
  <c r="AJ478" i="10"/>
  <c r="AJ479" i="10"/>
  <c r="AJ480" i="10"/>
  <c r="AJ481" i="10"/>
  <c r="AJ482" i="10"/>
  <c r="AJ483" i="10"/>
  <c r="AJ484" i="10"/>
  <c r="AJ485" i="10"/>
  <c r="AJ486" i="10"/>
  <c r="AJ487" i="10"/>
  <c r="AJ488" i="10"/>
  <c r="AJ489" i="10"/>
  <c r="AJ490" i="10"/>
  <c r="AJ491" i="10"/>
  <c r="AJ492" i="10"/>
  <c r="AJ493" i="10"/>
  <c r="AJ494" i="10"/>
  <c r="AJ495" i="10"/>
  <c r="AJ496" i="10"/>
  <c r="AJ497" i="10"/>
  <c r="AJ498" i="10"/>
  <c r="AJ499" i="10"/>
  <c r="AJ500" i="10"/>
  <c r="AJ501" i="10"/>
  <c r="AJ502" i="10"/>
  <c r="AJ503" i="10"/>
  <c r="AJ504" i="10"/>
  <c r="AJ505" i="10"/>
  <c r="AJ506" i="10"/>
  <c r="AJ507" i="10"/>
  <c r="AJ508" i="10"/>
  <c r="AJ509" i="10"/>
  <c r="AJ510" i="10"/>
  <c r="AJ511" i="10"/>
  <c r="AJ512" i="10"/>
  <c r="AJ513" i="10"/>
  <c r="AJ514" i="10"/>
  <c r="AJ515" i="10"/>
  <c r="AJ516" i="10"/>
  <c r="AJ517" i="10"/>
  <c r="AJ518" i="10"/>
  <c r="AJ519" i="10"/>
  <c r="AJ520" i="10"/>
  <c r="AJ521" i="10"/>
  <c r="AJ522" i="10"/>
  <c r="AJ523" i="10"/>
  <c r="AJ524" i="10"/>
  <c r="AJ525" i="10"/>
  <c r="AJ526" i="10"/>
  <c r="AJ527" i="10"/>
  <c r="AJ528" i="10"/>
  <c r="AJ529" i="10"/>
  <c r="AJ530" i="10"/>
  <c r="AJ531" i="10"/>
  <c r="AJ532" i="10"/>
  <c r="AJ533" i="10"/>
  <c r="AJ534" i="10"/>
  <c r="AJ535" i="10"/>
  <c r="AJ536" i="10"/>
  <c r="AJ537" i="10"/>
  <c r="AJ538" i="10"/>
  <c r="AJ539" i="10"/>
  <c r="AJ540" i="10"/>
  <c r="AJ541" i="10"/>
  <c r="AJ542" i="10"/>
  <c r="AJ543" i="10"/>
  <c r="AJ544" i="10"/>
  <c r="AJ545" i="10"/>
  <c r="AJ546" i="10"/>
  <c r="AJ547" i="10"/>
  <c r="AJ548" i="10"/>
  <c r="AJ549" i="10"/>
  <c r="AJ550" i="10"/>
  <c r="AJ551" i="10"/>
  <c r="AJ552" i="10"/>
  <c r="AJ553" i="10"/>
  <c r="AJ554" i="10"/>
  <c r="AJ555" i="10"/>
  <c r="AJ556" i="10"/>
  <c r="AJ557" i="10"/>
  <c r="AJ558" i="10"/>
  <c r="AJ559" i="10"/>
  <c r="AJ560" i="10"/>
  <c r="AJ561" i="10"/>
  <c r="AJ562" i="10"/>
  <c r="AJ563" i="10"/>
  <c r="AJ564" i="10"/>
  <c r="AJ565" i="10"/>
  <c r="AJ566" i="10"/>
  <c r="AJ567" i="10"/>
  <c r="AJ568" i="10"/>
  <c r="AJ569" i="10"/>
  <c r="AJ570" i="10"/>
  <c r="AJ571" i="10"/>
  <c r="AJ572" i="10"/>
  <c r="AJ573" i="10"/>
  <c r="AJ574" i="10"/>
  <c r="AJ575" i="10"/>
  <c r="AJ576" i="10"/>
  <c r="AJ577" i="10"/>
  <c r="AJ578" i="10"/>
  <c r="AJ579" i="10"/>
  <c r="AJ580" i="10"/>
  <c r="AJ581" i="10"/>
  <c r="AJ582" i="10"/>
  <c r="AJ583" i="10"/>
  <c r="AJ584" i="10"/>
  <c r="AJ585" i="10"/>
  <c r="AJ586" i="10"/>
  <c r="AJ587" i="10"/>
  <c r="AJ588" i="10"/>
  <c r="AJ589" i="10"/>
  <c r="AJ590" i="10"/>
  <c r="AJ591" i="10"/>
  <c r="AJ592" i="10"/>
  <c r="AJ593" i="10"/>
  <c r="AJ594" i="10"/>
  <c r="AJ595" i="10"/>
  <c r="AJ596" i="10"/>
  <c r="AJ597" i="10"/>
  <c r="AJ598" i="10"/>
  <c r="AJ599" i="10"/>
  <c r="AJ600" i="10"/>
  <c r="AJ601" i="10"/>
  <c r="AJ602" i="10"/>
  <c r="AJ603" i="10"/>
  <c r="AJ604" i="10"/>
  <c r="AJ605" i="10"/>
  <c r="AJ606" i="10"/>
  <c r="AJ607" i="10"/>
  <c r="AJ608" i="10"/>
  <c r="AJ609" i="10"/>
  <c r="AJ610" i="10"/>
  <c r="AJ611" i="10"/>
  <c r="AJ612" i="10"/>
  <c r="AJ613" i="10"/>
  <c r="AJ614" i="10"/>
  <c r="AJ615" i="10"/>
  <c r="AJ616" i="10"/>
  <c r="AJ617" i="10"/>
  <c r="AJ618" i="10"/>
  <c r="AJ619" i="10"/>
  <c r="AJ620" i="10"/>
  <c r="AJ621" i="10"/>
  <c r="AJ622" i="10"/>
  <c r="AJ623" i="10"/>
  <c r="AJ624" i="10"/>
  <c r="AJ625" i="10"/>
  <c r="AJ626" i="10"/>
  <c r="AJ627" i="10"/>
  <c r="AJ628" i="10"/>
  <c r="AJ629" i="10"/>
  <c r="AJ630" i="10"/>
  <c r="AJ631" i="10"/>
  <c r="AJ632" i="10"/>
  <c r="AJ633" i="10"/>
  <c r="AJ634" i="10"/>
  <c r="AJ635" i="10"/>
  <c r="AJ636" i="10"/>
  <c r="AJ637" i="10"/>
  <c r="AJ638" i="10"/>
  <c r="AJ639" i="10"/>
  <c r="AJ640" i="10"/>
  <c r="AJ641" i="10"/>
  <c r="AJ642" i="10"/>
  <c r="AJ643" i="10"/>
  <c r="AJ644" i="10"/>
  <c r="AJ645" i="10"/>
  <c r="AJ646" i="10"/>
  <c r="AJ647" i="10"/>
  <c r="AJ648" i="10"/>
  <c r="AJ649" i="10"/>
  <c r="AJ650" i="10"/>
  <c r="AJ651" i="10"/>
  <c r="AJ652" i="10"/>
  <c r="AJ653" i="10"/>
  <c r="AJ654" i="10"/>
  <c r="AJ655" i="10"/>
  <c r="AJ656" i="10"/>
  <c r="AJ657" i="10"/>
  <c r="AJ658" i="10"/>
  <c r="AJ659" i="10"/>
  <c r="AJ660" i="10"/>
  <c r="AJ661" i="10"/>
  <c r="AJ662" i="10"/>
  <c r="AJ663" i="10"/>
  <c r="AJ664" i="10"/>
  <c r="AJ665" i="10"/>
  <c r="AJ666" i="10"/>
  <c r="AJ667" i="10"/>
  <c r="AJ668" i="10"/>
  <c r="AJ669" i="10"/>
  <c r="AJ670" i="10"/>
  <c r="AJ671" i="10"/>
  <c r="AJ672" i="10"/>
  <c r="AJ673" i="10"/>
  <c r="AJ674" i="10"/>
  <c r="AJ675" i="10"/>
  <c r="AJ676" i="10"/>
  <c r="AJ677" i="10"/>
  <c r="AJ678" i="10"/>
  <c r="AJ679" i="10"/>
  <c r="AJ680" i="10"/>
  <c r="AJ681" i="10"/>
  <c r="AJ682" i="10"/>
  <c r="AJ683" i="10"/>
  <c r="AJ684" i="10"/>
  <c r="AJ685" i="10"/>
  <c r="AJ686" i="10"/>
  <c r="AJ687" i="10"/>
  <c r="AJ688" i="10"/>
  <c r="AJ689" i="10"/>
  <c r="AJ690" i="10"/>
  <c r="AJ691" i="10"/>
  <c r="AJ692" i="10"/>
  <c r="AJ693" i="10"/>
  <c r="AJ694" i="10"/>
  <c r="AJ695" i="10"/>
  <c r="AJ696" i="10"/>
  <c r="AJ697" i="10"/>
  <c r="AJ698" i="10"/>
  <c r="AJ699" i="10"/>
  <c r="AJ700" i="10"/>
  <c r="AJ701" i="10"/>
  <c r="AJ702" i="10"/>
  <c r="AJ703" i="10"/>
  <c r="AJ704" i="10"/>
  <c r="AJ705" i="10"/>
  <c r="AJ706" i="10"/>
  <c r="AJ707" i="10"/>
  <c r="AJ708" i="10"/>
  <c r="AJ709" i="10"/>
  <c r="AJ710" i="10"/>
  <c r="AJ711" i="10"/>
  <c r="AJ712" i="10"/>
  <c r="AJ713" i="10"/>
  <c r="AJ714" i="10"/>
  <c r="AJ715" i="10"/>
  <c r="AJ716" i="10"/>
  <c r="AJ717" i="10"/>
  <c r="AJ718" i="10"/>
  <c r="AJ719" i="10"/>
  <c r="AJ720" i="10"/>
  <c r="AJ721" i="10"/>
  <c r="AJ722" i="10"/>
  <c r="AJ723" i="10"/>
  <c r="AJ724" i="10"/>
  <c r="AJ725" i="10"/>
  <c r="AJ726" i="10"/>
  <c r="AJ727" i="10"/>
  <c r="AJ728" i="10"/>
  <c r="AJ729" i="10"/>
  <c r="AJ730" i="10"/>
  <c r="AJ731" i="10"/>
  <c r="AJ732" i="10"/>
  <c r="AJ733" i="10"/>
  <c r="AJ734" i="10"/>
  <c r="AJ735" i="10"/>
  <c r="AJ736" i="10"/>
  <c r="AJ737" i="10"/>
  <c r="AJ738" i="10"/>
  <c r="AJ739" i="10"/>
  <c r="AJ740" i="10"/>
  <c r="AJ741" i="10"/>
  <c r="AJ742" i="10"/>
  <c r="AJ743" i="10"/>
  <c r="AJ744" i="10"/>
  <c r="AJ745" i="10"/>
  <c r="AJ746" i="10"/>
  <c r="AJ747" i="10"/>
  <c r="AJ748" i="10"/>
  <c r="AJ749" i="10"/>
  <c r="AJ750" i="10"/>
  <c r="AJ751" i="10"/>
  <c r="AJ752" i="10"/>
  <c r="AJ753" i="10"/>
  <c r="AJ754" i="10"/>
  <c r="AJ755" i="10"/>
  <c r="AJ756" i="10"/>
  <c r="AJ757" i="10"/>
  <c r="AJ758" i="10"/>
  <c r="AJ759" i="10"/>
  <c r="AJ760" i="10"/>
  <c r="AJ761" i="10"/>
  <c r="AJ762" i="10"/>
  <c r="AJ763" i="10"/>
  <c r="AJ764" i="10"/>
  <c r="AJ765" i="10"/>
  <c r="AJ766" i="10"/>
  <c r="AJ767" i="10"/>
  <c r="AJ768" i="10"/>
  <c r="AJ769" i="10"/>
  <c r="AJ770" i="10"/>
  <c r="AJ771" i="10"/>
  <c r="AJ772" i="10"/>
  <c r="AJ773" i="10"/>
  <c r="AJ774" i="10"/>
  <c r="AJ775" i="10"/>
  <c r="AJ776" i="10"/>
  <c r="AJ777" i="10"/>
  <c r="AJ778" i="10"/>
  <c r="AJ779" i="10"/>
  <c r="AJ780" i="10"/>
  <c r="AJ781" i="10"/>
  <c r="AJ782" i="10"/>
  <c r="AJ783" i="10"/>
  <c r="AJ784" i="10"/>
  <c r="AJ785" i="10"/>
  <c r="AJ786" i="10"/>
  <c r="AJ787" i="10"/>
  <c r="AJ788" i="10"/>
  <c r="AJ789" i="10"/>
  <c r="AJ790" i="10"/>
  <c r="AJ791" i="10"/>
  <c r="AJ792" i="10"/>
  <c r="AJ793" i="10"/>
  <c r="AJ794" i="10"/>
  <c r="AJ795" i="10"/>
  <c r="AJ796" i="10"/>
  <c r="AJ797" i="10"/>
  <c r="AJ798" i="10"/>
  <c r="AJ799" i="10"/>
  <c r="AJ800" i="10"/>
  <c r="AJ801" i="10"/>
  <c r="AJ802" i="10"/>
  <c r="AJ803" i="10"/>
  <c r="AJ804" i="10"/>
  <c r="AJ805" i="10"/>
  <c r="AJ806" i="10"/>
  <c r="AJ807" i="10"/>
  <c r="AJ808" i="10"/>
  <c r="AJ809" i="10"/>
  <c r="AJ810" i="10"/>
  <c r="AJ811" i="10"/>
  <c r="AJ812" i="10"/>
  <c r="AJ813" i="10"/>
  <c r="AJ814" i="10"/>
  <c r="AJ815" i="10"/>
  <c r="AJ816" i="10"/>
  <c r="AJ817" i="10"/>
  <c r="AJ818" i="10"/>
  <c r="AJ819" i="10"/>
  <c r="AJ820" i="10"/>
  <c r="AJ821" i="10"/>
  <c r="AJ822" i="10"/>
  <c r="AJ823" i="10"/>
  <c r="AJ824" i="10"/>
  <c r="AJ825" i="10"/>
  <c r="AJ826" i="10"/>
  <c r="AJ827" i="10"/>
  <c r="AJ828" i="10"/>
  <c r="AJ829" i="10"/>
  <c r="AJ830" i="10"/>
  <c r="AJ831" i="10"/>
  <c r="AJ832" i="10"/>
  <c r="AJ833" i="10"/>
  <c r="AJ834" i="10"/>
  <c r="AJ835" i="10"/>
  <c r="AJ836" i="10"/>
  <c r="AJ837" i="10"/>
  <c r="AJ838" i="10"/>
  <c r="AJ839" i="10"/>
  <c r="AJ840" i="10"/>
  <c r="AJ841" i="10"/>
  <c r="AJ842" i="10"/>
  <c r="AJ843" i="10"/>
  <c r="AJ844" i="10"/>
  <c r="AJ845" i="10"/>
  <c r="AJ846" i="10"/>
  <c r="AJ847" i="10"/>
  <c r="AJ848" i="10"/>
  <c r="AJ849" i="10"/>
  <c r="AJ850" i="10"/>
  <c r="AJ851" i="10"/>
  <c r="AJ852" i="10"/>
  <c r="AJ853" i="10"/>
  <c r="AJ854" i="10"/>
  <c r="AJ855" i="10"/>
  <c r="AJ856" i="10"/>
  <c r="AJ857" i="10"/>
  <c r="AJ858" i="10"/>
  <c r="AJ859" i="10"/>
  <c r="AJ860" i="10"/>
  <c r="AJ861" i="10"/>
  <c r="AJ862" i="10"/>
  <c r="AJ863" i="10"/>
  <c r="AJ864" i="10"/>
  <c r="AJ865" i="10"/>
  <c r="AJ866" i="10"/>
  <c r="AJ867" i="10"/>
  <c r="AJ868" i="10"/>
  <c r="AJ869" i="10"/>
  <c r="AJ870" i="10"/>
  <c r="AJ871" i="10"/>
  <c r="AJ872" i="10"/>
  <c r="AJ873" i="10"/>
  <c r="AJ874" i="10"/>
  <c r="AJ875" i="10"/>
  <c r="AJ876" i="10"/>
  <c r="AJ877" i="10"/>
  <c r="AJ878" i="10"/>
  <c r="AJ879" i="10"/>
  <c r="AJ880" i="10"/>
  <c r="AJ881" i="10"/>
  <c r="AJ882" i="10"/>
  <c r="AJ883" i="10"/>
  <c r="AJ884" i="10"/>
  <c r="AJ885" i="10"/>
  <c r="AJ886" i="10"/>
  <c r="AJ887" i="10"/>
  <c r="AJ888" i="10"/>
  <c r="AJ889" i="10"/>
  <c r="AJ890" i="10"/>
  <c r="AJ891" i="10"/>
  <c r="AJ892" i="10"/>
  <c r="AJ893" i="10"/>
  <c r="AJ894" i="10"/>
  <c r="AJ895" i="10"/>
  <c r="AJ896" i="10"/>
  <c r="AJ897" i="10"/>
  <c r="AJ898" i="10"/>
  <c r="AJ899" i="10"/>
  <c r="AJ900" i="10"/>
  <c r="AJ901" i="10"/>
  <c r="AJ902" i="10"/>
  <c r="AJ903" i="10"/>
  <c r="AJ904" i="10"/>
  <c r="AJ905" i="10"/>
  <c r="AJ906" i="10"/>
  <c r="AJ907" i="10"/>
  <c r="AJ908" i="10"/>
  <c r="AJ909" i="10"/>
  <c r="AJ910" i="10"/>
  <c r="AJ911" i="10"/>
  <c r="AJ912" i="10"/>
  <c r="AJ913" i="10"/>
  <c r="AJ914" i="10"/>
  <c r="AJ915" i="10"/>
  <c r="AJ916" i="10"/>
  <c r="AJ917" i="10"/>
  <c r="AJ918" i="10"/>
  <c r="AJ919" i="10"/>
  <c r="AJ920" i="10"/>
  <c r="AJ921" i="10"/>
  <c r="AJ922" i="10"/>
  <c r="AJ923" i="10"/>
  <c r="AJ924" i="10"/>
  <c r="AJ925" i="10"/>
  <c r="AJ926" i="10"/>
  <c r="AJ927" i="10"/>
  <c r="AJ928" i="10"/>
  <c r="AJ929" i="10"/>
  <c r="AJ930" i="10"/>
  <c r="AJ931" i="10"/>
  <c r="AJ932" i="10"/>
  <c r="AJ933" i="10"/>
  <c r="AJ934" i="10"/>
  <c r="AJ935" i="10"/>
  <c r="AJ936" i="10"/>
  <c r="AJ937" i="10"/>
  <c r="AJ938" i="10"/>
  <c r="AJ939" i="10"/>
  <c r="AJ940" i="10"/>
  <c r="AJ941" i="10"/>
  <c r="AJ942" i="10"/>
  <c r="AJ943" i="10"/>
  <c r="AJ944" i="10"/>
  <c r="AJ945" i="10"/>
  <c r="AJ946" i="10"/>
  <c r="AJ947" i="10"/>
  <c r="AJ948" i="10"/>
  <c r="AJ949" i="10"/>
  <c r="AJ950" i="10"/>
  <c r="AJ951" i="10"/>
  <c r="AJ952" i="10"/>
  <c r="AJ953" i="10"/>
  <c r="AJ954" i="10"/>
  <c r="AJ955" i="10"/>
  <c r="AJ956" i="10"/>
  <c r="AJ957" i="10"/>
  <c r="AJ958" i="10"/>
  <c r="AJ959" i="10"/>
  <c r="AJ960" i="10"/>
  <c r="AJ961" i="10"/>
  <c r="AJ962" i="10"/>
  <c r="AJ963" i="10"/>
  <c r="AJ964" i="10"/>
  <c r="AJ965" i="10"/>
  <c r="AJ966" i="10"/>
  <c r="AJ967" i="10"/>
  <c r="AJ968" i="10"/>
  <c r="AJ969" i="10"/>
  <c r="AJ970" i="10"/>
  <c r="AJ971" i="10"/>
  <c r="AJ972" i="10"/>
  <c r="AJ973" i="10"/>
  <c r="AJ974" i="10"/>
  <c r="AJ975" i="10"/>
  <c r="AJ976" i="10"/>
  <c r="AJ977" i="10"/>
  <c r="AJ978" i="10"/>
  <c r="AJ979" i="10"/>
  <c r="AJ980" i="10"/>
  <c r="AJ981" i="10"/>
  <c r="AJ982" i="10"/>
  <c r="AJ983" i="10"/>
  <c r="AJ984" i="10"/>
  <c r="AJ985" i="10"/>
  <c r="AJ986" i="10"/>
  <c r="AJ987" i="10"/>
  <c r="AJ988" i="10"/>
  <c r="AJ989" i="10"/>
  <c r="AJ990" i="10"/>
  <c r="AJ991" i="10"/>
  <c r="AJ992" i="10"/>
  <c r="AJ993" i="10"/>
  <c r="AJ994" i="10"/>
  <c r="AJ995" i="10"/>
  <c r="AJ996" i="10"/>
  <c r="AJ997" i="10"/>
  <c r="AJ998" i="10"/>
  <c r="AJ999" i="10"/>
  <c r="AJ1000" i="10"/>
  <c r="AJ1001" i="10"/>
  <c r="AJ1002" i="10"/>
  <c r="AJ1003" i="10"/>
  <c r="AJ1004" i="10"/>
  <c r="AJ1005" i="10"/>
  <c r="AJ1006" i="10"/>
  <c r="AJ1007" i="10"/>
  <c r="AJ1008" i="10"/>
  <c r="AJ1009" i="10"/>
  <c r="AJ1010" i="10"/>
  <c r="AJ1011" i="10"/>
  <c r="AJ1012" i="10"/>
  <c r="AJ1013" i="10"/>
  <c r="AJ1014" i="10"/>
  <c r="AJ1015" i="10"/>
  <c r="AJ1016" i="10"/>
  <c r="AJ1017" i="10"/>
  <c r="AJ1018" i="10"/>
  <c r="AJ1019" i="10"/>
  <c r="AJ1020" i="10"/>
  <c r="AJ1021" i="10"/>
  <c r="AJ1022" i="10"/>
  <c r="AJ1023" i="10"/>
  <c r="AJ1024" i="10"/>
  <c r="AJ1025" i="10"/>
  <c r="AJ1026" i="10"/>
  <c r="AJ1027" i="10"/>
  <c r="AJ1028" i="10"/>
  <c r="AJ1029" i="10"/>
  <c r="AJ1030" i="10"/>
  <c r="AJ1031" i="10"/>
  <c r="AJ1032" i="10"/>
  <c r="AJ1033" i="10"/>
  <c r="AJ1034" i="10"/>
  <c r="AJ1035" i="10"/>
  <c r="AJ1036" i="10"/>
  <c r="AJ1037" i="10"/>
  <c r="AJ1038" i="10"/>
  <c r="AJ1039" i="10"/>
  <c r="AJ1040" i="10"/>
  <c r="AJ1041" i="10"/>
  <c r="AJ1042" i="10"/>
  <c r="AJ1043" i="10"/>
  <c r="AJ1044" i="10"/>
  <c r="AJ1045" i="10"/>
  <c r="AJ1046" i="10"/>
  <c r="AJ1047" i="10"/>
  <c r="AJ1048" i="10"/>
  <c r="AJ1049" i="10"/>
  <c r="AJ1050" i="10"/>
  <c r="AJ1051" i="10"/>
  <c r="AJ1052" i="10"/>
  <c r="AJ1053" i="10"/>
  <c r="AJ1054" i="10"/>
  <c r="AJ1055" i="10"/>
  <c r="AJ1056" i="10"/>
  <c r="AJ1057" i="10"/>
  <c r="AJ1058" i="10"/>
  <c r="AJ1059" i="10"/>
  <c r="AJ1060" i="10"/>
  <c r="AJ1061" i="10"/>
  <c r="AJ1062" i="10"/>
  <c r="AJ1063" i="10"/>
  <c r="AJ1064" i="10"/>
  <c r="AJ1065" i="10"/>
  <c r="AJ1066" i="10"/>
  <c r="AJ1067" i="10"/>
  <c r="AJ1068" i="10"/>
  <c r="AJ1069" i="10"/>
  <c r="AJ1070" i="10"/>
  <c r="AJ1071" i="10"/>
  <c r="AJ1072" i="10"/>
  <c r="AJ1073" i="10"/>
  <c r="AJ1074" i="10"/>
  <c r="AJ1075" i="10"/>
  <c r="AJ1076" i="10"/>
  <c r="AJ1077" i="10"/>
  <c r="AJ1078" i="10"/>
  <c r="AJ1079" i="10"/>
  <c r="AJ1080" i="10"/>
  <c r="AJ1081" i="10"/>
  <c r="AJ1082" i="10"/>
  <c r="AJ1083" i="10"/>
  <c r="AJ1084" i="10"/>
  <c r="AJ1085" i="10"/>
  <c r="AJ1086" i="10"/>
  <c r="AJ1087" i="10"/>
  <c r="AJ1088" i="10"/>
  <c r="AJ1089" i="10"/>
  <c r="AJ1090" i="10"/>
  <c r="AJ1091" i="10"/>
  <c r="AJ1092" i="10"/>
  <c r="AJ1093" i="10"/>
  <c r="AJ1094" i="10"/>
  <c r="AJ1095" i="10"/>
  <c r="AJ1096" i="10"/>
  <c r="AJ1097" i="10"/>
  <c r="AJ1098" i="10"/>
  <c r="AJ1099" i="10"/>
  <c r="AJ1100" i="10"/>
  <c r="AJ1101" i="10"/>
  <c r="AJ1102" i="10"/>
  <c r="AJ1103" i="10"/>
  <c r="AJ1104" i="10"/>
  <c r="AJ1105" i="10"/>
  <c r="AJ1106" i="10"/>
  <c r="AJ1107" i="10"/>
  <c r="AJ1108" i="10"/>
  <c r="AJ1109" i="10"/>
  <c r="AJ1110" i="10"/>
  <c r="AJ1111" i="10"/>
  <c r="AJ1112" i="10"/>
  <c r="AJ1113" i="10"/>
  <c r="AJ1114" i="10"/>
  <c r="AJ1115" i="10"/>
  <c r="AJ1116" i="10"/>
  <c r="AJ1117" i="10"/>
  <c r="AJ1118" i="10"/>
  <c r="AJ1119" i="10"/>
  <c r="AJ1120" i="10"/>
  <c r="AJ1121" i="10"/>
  <c r="AJ1122" i="10"/>
  <c r="AJ1123" i="10"/>
  <c r="AJ1124" i="10"/>
  <c r="AJ1125" i="10"/>
  <c r="AJ1126" i="10"/>
  <c r="AJ1127" i="10"/>
  <c r="AJ1128" i="10"/>
  <c r="AJ1129" i="10"/>
  <c r="AJ1130" i="10"/>
  <c r="AJ1131" i="10"/>
  <c r="AJ1132" i="10"/>
  <c r="AJ1133" i="10"/>
  <c r="AJ1134" i="10"/>
  <c r="AJ1135" i="10"/>
  <c r="AJ1136" i="10"/>
  <c r="AJ1137" i="10"/>
  <c r="AJ1138" i="10"/>
  <c r="AJ1139" i="10"/>
  <c r="AJ1140" i="10"/>
  <c r="AJ1141" i="10"/>
  <c r="AJ1142" i="10"/>
  <c r="AJ1143" i="10"/>
  <c r="AJ1144" i="10"/>
  <c r="AJ1145" i="10"/>
  <c r="AJ1146" i="10"/>
  <c r="AJ1147" i="10"/>
  <c r="AJ1148" i="10"/>
  <c r="AJ1149" i="10"/>
  <c r="AJ1150" i="10"/>
  <c r="AJ1151" i="10"/>
  <c r="AJ1152" i="10"/>
  <c r="AJ1153" i="10"/>
  <c r="AJ1154" i="10"/>
  <c r="AJ1155" i="10"/>
  <c r="AJ1156" i="10"/>
  <c r="AJ1157" i="10"/>
  <c r="AJ1158" i="10"/>
  <c r="AJ1159" i="10"/>
  <c r="AJ1160" i="10"/>
  <c r="AJ1161" i="10"/>
  <c r="AJ1162" i="10"/>
  <c r="AJ1163" i="10"/>
  <c r="AJ1164" i="10"/>
  <c r="AJ1165" i="10"/>
  <c r="AJ1166" i="10"/>
  <c r="AJ1167" i="10"/>
  <c r="AJ1168" i="10"/>
  <c r="AJ1169" i="10"/>
  <c r="AJ1170" i="10"/>
  <c r="AJ1171" i="10"/>
  <c r="AJ1172" i="10"/>
  <c r="AJ1173" i="10"/>
  <c r="AJ1174" i="10"/>
  <c r="AJ1175" i="10"/>
  <c r="AJ1176" i="10"/>
  <c r="AJ1177" i="10"/>
  <c r="AJ1178" i="10"/>
  <c r="AJ1179" i="10"/>
  <c r="AJ1180" i="10"/>
  <c r="AJ1181" i="10"/>
  <c r="AJ1182" i="10"/>
  <c r="AJ1183" i="10"/>
  <c r="AJ1184" i="10"/>
  <c r="AJ1185" i="10"/>
  <c r="AJ1186" i="10"/>
  <c r="AJ1187" i="10"/>
  <c r="AJ1188" i="10"/>
  <c r="AJ1189" i="10"/>
  <c r="AJ1190" i="10"/>
  <c r="AJ1191" i="10"/>
  <c r="AJ1192" i="10"/>
  <c r="AJ1193" i="10"/>
  <c r="AJ1194" i="10"/>
  <c r="AJ1195" i="10"/>
  <c r="AJ1196" i="10"/>
  <c r="AJ1197" i="10"/>
  <c r="AJ1198" i="10"/>
  <c r="AJ1199" i="10"/>
  <c r="AJ1200" i="10"/>
  <c r="AJ1201" i="10"/>
  <c r="AJ1202" i="10"/>
  <c r="AJ1203" i="10"/>
  <c r="AJ1204" i="10"/>
  <c r="AJ1205" i="10"/>
  <c r="AJ1206" i="10"/>
  <c r="AJ1207" i="10"/>
  <c r="AJ1208" i="10"/>
  <c r="AJ1209" i="10"/>
  <c r="AJ1210" i="10"/>
  <c r="AJ1211" i="10"/>
  <c r="AJ1212" i="10"/>
  <c r="AJ1213" i="10"/>
  <c r="AJ1214" i="10"/>
  <c r="AJ1215" i="10"/>
  <c r="AJ1216" i="10"/>
  <c r="AJ1217" i="10"/>
  <c r="AJ1218" i="10"/>
  <c r="AJ1219" i="10"/>
  <c r="AJ1220" i="10"/>
  <c r="AJ1221" i="10"/>
  <c r="AJ1222" i="10"/>
  <c r="AJ1223" i="10"/>
  <c r="AJ1224" i="10"/>
  <c r="AJ1225" i="10"/>
  <c r="AJ1226" i="10"/>
  <c r="AJ1227" i="10"/>
  <c r="AJ1228" i="10"/>
  <c r="AJ1229" i="10"/>
  <c r="AJ1230" i="10"/>
  <c r="AJ1231" i="10"/>
  <c r="AJ1232" i="10"/>
  <c r="AJ1233" i="10"/>
  <c r="AJ1234" i="10"/>
  <c r="AJ1235" i="10"/>
  <c r="AJ1236" i="10"/>
  <c r="AJ1237" i="10"/>
  <c r="AJ1238" i="10"/>
  <c r="AJ1239" i="10"/>
  <c r="AJ1240" i="10"/>
  <c r="AJ1241" i="10"/>
  <c r="AJ1242" i="10"/>
  <c r="AJ1243" i="10"/>
  <c r="AJ1244" i="10"/>
  <c r="AJ1245" i="10"/>
  <c r="AJ1246" i="10"/>
  <c r="AJ1247" i="10"/>
  <c r="AJ1248" i="10"/>
  <c r="AJ1249" i="10"/>
  <c r="AJ1250" i="10"/>
  <c r="AJ1251" i="10"/>
  <c r="AJ1252" i="10"/>
  <c r="AJ1253" i="10"/>
  <c r="AJ1254" i="10"/>
  <c r="AJ1255" i="10"/>
  <c r="AJ1256" i="10"/>
  <c r="AJ1257" i="10"/>
  <c r="AJ1258" i="10"/>
  <c r="AJ1259" i="10"/>
  <c r="AJ1260" i="10"/>
  <c r="AJ1261" i="10"/>
  <c r="AJ1262" i="10"/>
  <c r="AJ1263" i="10"/>
  <c r="AJ1264" i="10"/>
  <c r="AJ1265" i="10"/>
  <c r="AJ1266" i="10"/>
  <c r="AJ1267" i="10"/>
  <c r="AJ1268" i="10"/>
  <c r="AJ1269" i="10"/>
  <c r="AJ1270" i="10"/>
  <c r="AJ1271" i="10"/>
  <c r="AJ1272" i="10"/>
  <c r="AJ1273" i="10"/>
  <c r="AJ1274" i="10"/>
  <c r="AJ1275" i="10"/>
  <c r="AJ1276" i="10"/>
  <c r="AJ1277" i="10"/>
  <c r="AJ1278" i="10"/>
  <c r="AJ1279" i="10"/>
  <c r="AJ1280" i="10"/>
  <c r="AJ1281" i="10"/>
  <c r="AJ1282" i="10"/>
  <c r="AJ1283" i="10"/>
  <c r="AJ1284" i="10"/>
  <c r="AJ1285" i="10"/>
  <c r="AJ1286" i="10"/>
  <c r="AJ1287" i="10"/>
  <c r="AJ1288" i="10"/>
  <c r="AJ1289" i="10"/>
  <c r="AJ1290" i="10"/>
  <c r="AJ1291" i="10"/>
  <c r="AJ1292" i="10"/>
  <c r="AJ1293" i="10"/>
  <c r="AJ1294" i="10"/>
  <c r="AJ1295" i="10"/>
  <c r="AJ1296" i="10"/>
  <c r="AJ1297" i="10"/>
  <c r="AJ1298" i="10"/>
  <c r="AJ1299" i="10"/>
  <c r="AJ1300" i="10"/>
  <c r="AJ1301" i="10"/>
  <c r="AJ1302" i="10"/>
  <c r="AJ1303" i="10"/>
  <c r="AJ1304" i="10"/>
  <c r="AJ1305" i="10"/>
  <c r="AJ1306" i="10"/>
  <c r="AJ1307" i="10"/>
  <c r="AJ1308" i="10"/>
  <c r="AJ1309" i="10"/>
  <c r="AJ1310" i="10"/>
  <c r="AJ1311" i="10"/>
  <c r="AJ1312" i="10"/>
  <c r="AJ1313" i="10"/>
  <c r="AJ1314" i="10"/>
  <c r="AJ1315" i="10"/>
  <c r="AJ1316" i="10"/>
  <c r="AJ1317" i="10"/>
  <c r="AJ1318" i="10"/>
  <c r="AJ1319" i="10"/>
  <c r="AJ1320" i="10"/>
  <c r="AJ1321" i="10"/>
  <c r="AJ1322" i="10"/>
  <c r="AJ1323" i="10"/>
  <c r="AJ1324" i="10"/>
  <c r="AJ1325" i="10"/>
  <c r="AJ1326" i="10"/>
  <c r="AJ1327" i="10"/>
  <c r="AJ1328" i="10"/>
  <c r="AJ1329" i="10"/>
  <c r="AJ1330" i="10"/>
  <c r="AJ1331" i="10"/>
  <c r="AJ1332" i="10"/>
  <c r="AJ1333" i="10"/>
  <c r="AJ1334" i="10"/>
  <c r="AJ1335" i="10"/>
  <c r="AJ1336" i="10"/>
  <c r="AJ1337" i="10"/>
  <c r="AJ1338" i="10"/>
  <c r="AJ1339" i="10"/>
  <c r="AJ1340" i="10"/>
  <c r="AJ1341" i="10"/>
  <c r="AJ1342" i="10"/>
  <c r="AJ1343" i="10"/>
  <c r="AJ1344" i="10"/>
  <c r="AJ1345" i="10"/>
  <c r="AJ1346" i="10"/>
  <c r="AJ1347" i="10"/>
  <c r="AJ1348" i="10"/>
  <c r="AJ1349" i="10"/>
  <c r="AJ1350" i="10"/>
  <c r="AJ1351" i="10"/>
  <c r="AJ1352" i="10"/>
  <c r="AJ1353" i="10"/>
  <c r="AJ1354" i="10"/>
  <c r="AJ1355" i="10"/>
  <c r="AJ1356" i="10"/>
  <c r="AJ1357" i="10"/>
  <c r="AJ1358" i="10"/>
  <c r="AJ1359" i="10"/>
  <c r="AJ1360" i="10"/>
  <c r="AJ1361" i="10"/>
  <c r="AJ1362" i="10"/>
  <c r="AJ1363" i="10"/>
  <c r="AJ1364" i="10"/>
  <c r="AJ1365" i="10"/>
  <c r="AJ1366" i="10"/>
  <c r="AJ1367" i="10"/>
  <c r="AJ1368" i="10"/>
  <c r="AJ1369" i="10"/>
  <c r="AJ1370" i="10"/>
  <c r="AJ1371" i="10"/>
  <c r="AJ1372" i="10"/>
  <c r="AJ1373" i="10"/>
  <c r="AJ1374" i="10"/>
  <c r="AJ1375" i="10"/>
  <c r="AJ1376" i="10"/>
  <c r="AJ1377" i="10"/>
  <c r="AJ1378" i="10"/>
  <c r="AJ1379" i="10"/>
  <c r="AJ1380" i="10"/>
  <c r="AJ1381" i="10"/>
  <c r="AJ1382" i="10"/>
  <c r="AJ1383" i="10"/>
  <c r="AJ1384" i="10"/>
  <c r="AJ1385" i="10"/>
  <c r="AJ1386" i="10"/>
  <c r="AJ1387" i="10"/>
  <c r="AJ1388" i="10"/>
  <c r="AJ1389" i="10"/>
  <c r="AJ1390" i="10"/>
  <c r="AJ1391" i="10"/>
  <c r="AJ1392" i="10"/>
  <c r="AJ1393" i="10"/>
  <c r="AJ1394" i="10"/>
  <c r="AJ1395" i="10"/>
  <c r="AJ1396" i="10"/>
  <c r="AJ1397" i="10"/>
  <c r="AJ1398" i="10"/>
  <c r="AJ1399" i="10"/>
  <c r="AJ1400" i="10"/>
  <c r="AJ1401" i="10"/>
  <c r="AJ1402" i="10"/>
  <c r="AJ1403" i="10"/>
  <c r="AJ1404" i="10"/>
  <c r="AJ1405" i="10"/>
  <c r="AJ1406" i="10"/>
  <c r="AJ1407" i="10"/>
  <c r="AJ1408" i="10"/>
  <c r="AJ1409" i="10"/>
  <c r="AJ1410" i="10"/>
  <c r="AJ1411" i="10"/>
  <c r="AJ1412" i="10"/>
  <c r="AJ1413" i="10"/>
  <c r="AJ1414" i="10"/>
  <c r="AJ1415" i="10"/>
  <c r="AJ1416" i="10"/>
  <c r="AJ1417" i="10"/>
  <c r="AJ1418" i="10"/>
  <c r="AJ1419" i="10"/>
  <c r="AJ1420" i="10"/>
  <c r="AJ1421" i="10"/>
  <c r="AJ1422" i="10"/>
  <c r="AJ1423" i="10"/>
  <c r="AJ1424" i="10"/>
  <c r="AJ1425" i="10"/>
  <c r="AJ1426" i="10"/>
  <c r="AJ1427" i="10"/>
  <c r="AJ1428" i="10"/>
  <c r="AJ1429" i="10"/>
  <c r="AJ1430" i="10"/>
  <c r="AJ1431" i="10"/>
  <c r="AJ1432" i="10"/>
  <c r="AJ1433" i="10"/>
  <c r="AJ1434" i="10"/>
  <c r="AJ1435" i="10"/>
  <c r="AJ1436" i="10"/>
  <c r="AJ1437" i="10"/>
  <c r="AJ1438" i="10"/>
  <c r="AJ1439" i="10"/>
  <c r="AJ1440" i="10"/>
  <c r="AJ1441" i="10"/>
  <c r="AJ1442" i="10"/>
  <c r="AJ1443" i="10"/>
  <c r="AJ1444" i="10"/>
  <c r="AJ1445" i="10"/>
  <c r="AJ1446" i="10"/>
  <c r="AJ1447" i="10"/>
  <c r="AJ1448" i="10"/>
  <c r="AJ1449" i="10"/>
  <c r="AJ1450" i="10"/>
  <c r="AJ1451" i="10"/>
  <c r="AJ1452" i="10"/>
  <c r="AJ1453" i="10"/>
  <c r="AJ1454" i="10"/>
  <c r="AJ1455" i="10"/>
  <c r="AJ1456" i="10"/>
  <c r="AJ1457" i="10"/>
  <c r="AJ1458" i="10"/>
  <c r="AJ1459" i="10"/>
  <c r="AJ1460" i="10"/>
  <c r="AJ1461" i="10"/>
  <c r="AJ1462" i="10"/>
  <c r="AJ1463" i="10"/>
  <c r="AJ1464" i="10"/>
  <c r="AJ1465" i="10"/>
  <c r="AJ1466" i="10"/>
  <c r="AJ1467" i="10"/>
  <c r="AJ1468" i="10"/>
  <c r="AJ1469" i="10"/>
  <c r="AJ1470" i="10"/>
  <c r="AJ1471" i="10"/>
  <c r="AJ1472" i="10"/>
  <c r="AJ1473" i="10"/>
  <c r="AJ1474" i="10"/>
  <c r="AJ1475" i="10"/>
  <c r="AJ1476" i="10"/>
  <c r="AJ1477" i="10"/>
  <c r="AJ1478" i="10"/>
  <c r="AJ1479" i="10"/>
  <c r="AJ1480" i="10"/>
  <c r="AJ1481" i="10"/>
  <c r="AJ1482" i="10"/>
  <c r="AJ1483" i="10"/>
  <c r="AJ1484" i="10"/>
  <c r="AJ1485" i="10"/>
  <c r="AJ1486" i="10"/>
  <c r="AJ1487" i="10"/>
  <c r="AJ1488" i="10"/>
  <c r="AJ1489" i="10"/>
  <c r="AJ1490" i="10"/>
  <c r="AJ1491" i="10"/>
  <c r="AJ1492" i="10"/>
  <c r="AJ1493" i="10"/>
  <c r="AJ1494" i="10"/>
  <c r="AJ1495" i="10"/>
  <c r="AJ1496" i="10"/>
  <c r="AJ1497" i="10"/>
  <c r="AJ1498" i="10"/>
  <c r="AJ1499" i="10"/>
  <c r="AJ1500" i="10"/>
  <c r="AJ1501" i="10"/>
  <c r="AJ1502" i="10"/>
  <c r="AJ1503" i="10"/>
  <c r="AJ1504" i="10"/>
  <c r="AJ1505" i="10"/>
  <c r="AJ1506" i="10"/>
  <c r="AJ1507" i="10"/>
  <c r="AJ1508" i="10"/>
  <c r="AJ1509" i="10"/>
  <c r="AJ1510" i="10"/>
  <c r="AJ1511" i="10"/>
  <c r="AJ1512" i="10"/>
  <c r="AJ1513" i="10"/>
  <c r="AJ1514" i="10"/>
  <c r="AJ1515" i="10"/>
  <c r="AJ1516" i="10"/>
  <c r="AJ1517" i="10"/>
  <c r="AJ1518" i="10"/>
  <c r="AJ1519" i="10"/>
  <c r="AJ1520" i="10"/>
  <c r="AJ1521" i="10"/>
  <c r="AJ1522" i="10"/>
  <c r="AJ1523" i="10"/>
  <c r="AJ1524" i="10"/>
  <c r="AJ1525" i="10"/>
  <c r="AJ1526" i="10"/>
  <c r="AJ1527" i="10"/>
  <c r="AJ1528" i="10"/>
  <c r="AJ1529" i="10"/>
  <c r="AJ1530" i="10"/>
  <c r="AJ1531" i="10"/>
  <c r="AJ1532" i="10"/>
  <c r="AJ1533" i="10"/>
  <c r="AJ1534" i="10"/>
  <c r="AJ1535" i="10"/>
  <c r="AJ1536" i="10"/>
  <c r="AJ1537" i="10"/>
  <c r="AJ1538" i="10"/>
  <c r="AJ1539" i="10"/>
  <c r="AJ1540" i="10"/>
  <c r="AJ1541" i="10"/>
  <c r="AJ1542" i="10"/>
  <c r="AJ1543" i="10"/>
  <c r="AJ1544" i="10"/>
  <c r="AJ1545" i="10"/>
  <c r="AJ1546" i="10"/>
  <c r="AJ1547" i="10"/>
  <c r="AJ1548" i="10"/>
  <c r="AJ1549" i="10"/>
  <c r="AJ1550" i="10"/>
  <c r="AJ1551" i="10"/>
  <c r="AJ1552" i="10"/>
  <c r="AJ1553" i="10"/>
  <c r="AJ1554" i="10"/>
  <c r="AJ1555" i="10"/>
  <c r="AJ1556" i="10"/>
  <c r="AJ1557" i="10"/>
  <c r="AJ1558" i="10"/>
  <c r="AJ1559" i="10"/>
  <c r="AJ1560" i="10"/>
  <c r="AJ1561" i="10"/>
  <c r="AJ1562" i="10"/>
  <c r="AJ1563" i="10"/>
  <c r="AJ1564" i="10"/>
  <c r="AJ1565" i="10"/>
  <c r="AJ1566" i="10"/>
  <c r="AJ1567" i="10"/>
  <c r="AJ1568" i="10"/>
  <c r="AJ1569" i="10"/>
  <c r="AJ1570" i="10"/>
  <c r="AJ1571" i="10"/>
  <c r="AJ1572" i="10"/>
  <c r="AJ1573" i="10"/>
  <c r="AJ1574" i="10"/>
  <c r="AJ1575" i="10"/>
  <c r="AJ1576" i="10"/>
  <c r="AJ1577" i="10"/>
  <c r="AJ1578" i="10"/>
  <c r="AJ1579" i="10"/>
  <c r="AJ1580" i="10"/>
  <c r="AJ1581" i="10"/>
  <c r="AJ1582" i="10"/>
  <c r="AJ1583" i="10"/>
  <c r="AJ1584" i="10"/>
  <c r="AJ1585" i="10"/>
  <c r="AJ1586" i="10"/>
  <c r="AJ1587" i="10"/>
  <c r="AJ1588" i="10"/>
  <c r="AJ1589" i="10"/>
  <c r="AJ1590" i="10"/>
  <c r="AJ1591" i="10"/>
  <c r="AJ1592" i="10"/>
  <c r="AJ1593" i="10"/>
  <c r="AJ1594" i="10"/>
  <c r="AJ1595" i="10"/>
  <c r="AJ1596" i="10"/>
  <c r="AJ1597" i="10"/>
  <c r="AJ1598" i="10"/>
  <c r="AJ1599" i="10"/>
  <c r="AJ1600" i="10"/>
  <c r="AJ1601" i="10"/>
  <c r="AJ1602" i="10"/>
  <c r="AJ1603" i="10"/>
  <c r="AJ1604" i="10"/>
  <c r="AJ1605" i="10"/>
  <c r="AJ1606" i="10"/>
  <c r="AJ1607" i="10"/>
  <c r="AJ1608" i="10"/>
  <c r="AJ1609" i="10"/>
  <c r="AJ1610" i="10"/>
  <c r="AJ1611" i="10"/>
  <c r="AJ1612" i="10"/>
  <c r="AJ1613" i="10"/>
  <c r="AJ1614" i="10"/>
  <c r="AJ1615" i="10"/>
  <c r="AJ1616" i="10"/>
  <c r="AJ1617" i="10"/>
  <c r="AJ1618" i="10"/>
  <c r="AJ1619" i="10"/>
  <c r="AJ1620" i="10"/>
  <c r="AJ1621" i="10"/>
  <c r="AJ1622" i="10"/>
  <c r="AJ1623" i="10"/>
  <c r="AJ1624" i="10"/>
  <c r="AJ1625" i="10"/>
  <c r="AJ1626" i="10"/>
  <c r="AJ1627" i="10"/>
  <c r="AJ1628" i="10"/>
  <c r="AJ1629" i="10"/>
  <c r="AJ1630" i="10"/>
  <c r="AJ1631" i="10"/>
  <c r="AJ1632" i="10"/>
  <c r="AJ1633" i="10"/>
  <c r="AJ1634" i="10"/>
  <c r="AJ1635" i="10"/>
  <c r="AJ1636" i="10"/>
  <c r="AJ1637" i="10"/>
  <c r="AJ1638" i="10"/>
  <c r="AJ1639" i="10"/>
  <c r="AJ1640" i="10"/>
  <c r="AJ1641" i="10"/>
  <c r="AJ1642" i="10"/>
  <c r="AJ1643" i="10"/>
  <c r="AJ1644" i="10"/>
  <c r="AJ1645" i="10"/>
  <c r="AJ1646" i="10"/>
  <c r="AJ1647" i="10"/>
  <c r="AJ1648" i="10"/>
  <c r="AJ1649" i="10"/>
  <c r="AJ1650" i="10"/>
  <c r="AJ1651" i="10"/>
  <c r="AJ1652" i="10"/>
  <c r="AJ1653" i="10"/>
  <c r="AJ1654" i="10"/>
  <c r="AJ1655" i="10"/>
  <c r="AJ1656" i="10"/>
  <c r="AJ1657" i="10"/>
  <c r="AJ1658" i="10"/>
  <c r="AJ1659" i="10"/>
  <c r="AJ1660" i="10"/>
  <c r="AJ1661" i="10"/>
  <c r="AJ1662" i="10"/>
  <c r="AJ1663" i="10"/>
  <c r="AJ1664" i="10"/>
  <c r="AJ1665" i="10"/>
  <c r="AJ1666" i="10"/>
  <c r="AJ1667" i="10"/>
  <c r="AJ1668" i="10"/>
  <c r="AJ1669" i="10"/>
  <c r="AJ1670" i="10"/>
  <c r="AJ1671" i="10"/>
  <c r="AJ1672" i="10"/>
  <c r="AJ1673" i="10"/>
  <c r="AJ1674" i="10"/>
  <c r="AJ1675" i="10"/>
  <c r="AJ1676" i="10"/>
  <c r="AJ1677" i="10"/>
  <c r="AJ1678" i="10"/>
  <c r="AJ1679" i="10"/>
  <c r="AJ1680" i="10"/>
  <c r="AJ1681" i="10"/>
  <c r="AJ1682" i="10"/>
  <c r="AJ1683" i="10"/>
  <c r="AJ1684" i="10"/>
  <c r="AJ1685" i="10"/>
  <c r="AJ1686" i="10"/>
  <c r="AJ1687" i="10"/>
  <c r="AJ1688" i="10"/>
  <c r="AJ1689" i="10"/>
  <c r="AJ1690" i="10"/>
  <c r="AJ1691" i="10"/>
  <c r="AJ1692" i="10"/>
  <c r="AJ1693" i="10"/>
  <c r="AJ1694" i="10"/>
  <c r="AJ1695" i="10"/>
  <c r="AJ1696" i="10"/>
  <c r="AJ1697" i="10"/>
  <c r="AJ1698" i="10"/>
  <c r="AJ1699" i="10"/>
  <c r="AJ1700" i="10"/>
  <c r="AJ1701" i="10"/>
  <c r="AK2" i="10"/>
  <c r="AK3" i="10"/>
  <c r="AK4" i="10"/>
  <c r="AK5" i="10"/>
  <c r="AK6" i="10"/>
  <c r="AK7" i="10"/>
  <c r="AK8" i="10"/>
  <c r="AK9" i="10"/>
  <c r="AK10" i="10"/>
  <c r="AK11" i="10"/>
  <c r="AK12" i="10"/>
  <c r="AK13" i="10"/>
  <c r="AK14" i="10"/>
  <c r="AK15" i="10"/>
  <c r="AK16" i="10"/>
  <c r="AK17" i="10"/>
  <c r="AK18" i="10"/>
  <c r="AK19" i="10"/>
  <c r="AK20" i="10"/>
  <c r="AK21" i="10"/>
  <c r="AK22" i="10"/>
  <c r="AK23" i="10"/>
  <c r="AK24" i="10"/>
  <c r="AK25" i="10"/>
  <c r="AK26" i="10"/>
  <c r="AK27" i="10"/>
  <c r="AK28" i="10"/>
  <c r="AK29" i="10"/>
  <c r="AK30" i="10"/>
  <c r="AK31" i="10"/>
  <c r="AK32" i="10"/>
  <c r="AK33" i="10"/>
  <c r="AK34" i="10"/>
  <c r="AK35" i="10"/>
  <c r="AK36" i="10"/>
  <c r="AK37" i="10"/>
  <c r="AK38" i="10"/>
  <c r="AK39" i="10"/>
  <c r="AK40" i="10"/>
  <c r="AK41" i="10"/>
  <c r="AK42" i="10"/>
  <c r="AK43" i="10"/>
  <c r="AK44" i="10"/>
  <c r="AK45" i="10"/>
  <c r="AK46" i="10"/>
  <c r="AK47" i="10"/>
  <c r="AK48" i="10"/>
  <c r="AK49" i="10"/>
  <c r="AK50" i="10"/>
  <c r="AK51" i="10"/>
  <c r="AK52" i="10"/>
  <c r="AK53" i="10"/>
  <c r="AK54" i="10"/>
  <c r="AK55" i="10"/>
  <c r="AK56" i="10"/>
  <c r="AK57" i="10"/>
  <c r="AK58" i="10"/>
  <c r="AK59" i="10"/>
  <c r="AK60" i="10"/>
  <c r="AK61" i="10"/>
  <c r="AK62" i="10"/>
  <c r="AK63" i="10"/>
  <c r="AK64" i="10"/>
  <c r="AK65" i="10"/>
  <c r="AK66" i="10"/>
  <c r="AK67" i="10"/>
  <c r="AK68" i="10"/>
  <c r="AK69" i="10"/>
  <c r="AK70" i="10"/>
  <c r="AK71" i="10"/>
  <c r="AK72" i="10"/>
  <c r="AK73" i="10"/>
  <c r="AK74" i="10"/>
  <c r="AK75" i="10"/>
  <c r="AK76" i="10"/>
  <c r="AK77" i="10"/>
  <c r="AK78" i="10"/>
  <c r="AK79" i="10"/>
  <c r="AK80" i="10"/>
  <c r="AK81" i="10"/>
  <c r="AK82" i="10"/>
  <c r="AK83" i="10"/>
  <c r="AK84" i="10"/>
  <c r="AK85" i="10"/>
  <c r="AK86" i="10"/>
  <c r="AK87" i="10"/>
  <c r="AK88" i="10"/>
  <c r="AK89" i="10"/>
  <c r="AK90" i="10"/>
  <c r="AK91" i="10"/>
  <c r="AK92" i="10"/>
  <c r="AK93" i="10"/>
  <c r="AK94" i="10"/>
  <c r="AK95" i="10"/>
  <c r="AK96" i="10"/>
  <c r="AK97" i="10"/>
  <c r="AK98" i="10"/>
  <c r="AK99" i="10"/>
  <c r="AK100" i="10"/>
  <c r="AK101" i="10"/>
  <c r="AK102" i="10"/>
  <c r="AK103" i="10"/>
  <c r="AK104" i="10"/>
  <c r="AK105" i="10"/>
  <c r="AK106" i="10"/>
  <c r="AK107" i="10"/>
  <c r="AK108" i="10"/>
  <c r="AK109" i="10"/>
  <c r="AK110" i="10"/>
  <c r="AK111" i="10"/>
  <c r="AK112" i="10"/>
  <c r="AK113" i="10"/>
  <c r="AK114" i="10"/>
  <c r="AK115" i="10"/>
  <c r="AK116" i="10"/>
  <c r="AK117" i="10"/>
  <c r="AK118" i="10"/>
  <c r="AK119" i="10"/>
  <c r="AK120" i="10"/>
  <c r="AK121" i="10"/>
  <c r="AK122" i="10"/>
  <c r="AK123" i="10"/>
  <c r="AK124" i="10"/>
  <c r="AK125" i="10"/>
  <c r="AK126" i="10"/>
  <c r="AK127" i="10"/>
  <c r="AK128" i="10"/>
  <c r="AK129" i="10"/>
  <c r="AK130" i="10"/>
  <c r="AK131" i="10"/>
  <c r="AK132" i="10"/>
  <c r="AK133" i="10"/>
  <c r="AK134" i="10"/>
  <c r="AK135" i="10"/>
  <c r="AK136" i="10"/>
  <c r="AK137" i="10"/>
  <c r="AK138" i="10"/>
  <c r="AK139" i="10"/>
  <c r="AK140" i="10"/>
  <c r="AK141" i="10"/>
  <c r="AK142" i="10"/>
  <c r="AK143" i="10"/>
  <c r="AK144" i="10"/>
  <c r="AK145" i="10"/>
  <c r="AK146" i="10"/>
  <c r="AK147" i="10"/>
  <c r="AK148" i="10"/>
  <c r="AK149" i="10"/>
  <c r="AK150" i="10"/>
  <c r="AK151" i="10"/>
  <c r="AK152" i="10"/>
  <c r="AK153" i="10"/>
  <c r="AK154" i="10"/>
  <c r="AK155" i="10"/>
  <c r="AK156" i="10"/>
  <c r="AK157" i="10"/>
  <c r="AK158" i="10"/>
  <c r="AK159" i="10"/>
  <c r="AK160" i="10"/>
  <c r="AK161" i="10"/>
  <c r="AK162" i="10"/>
  <c r="AK163" i="10"/>
  <c r="AK164" i="10"/>
  <c r="AK165" i="10"/>
  <c r="AK166" i="10"/>
  <c r="AK167" i="10"/>
  <c r="AK168" i="10"/>
  <c r="AK169" i="10"/>
  <c r="AK170" i="10"/>
  <c r="AK171" i="10"/>
  <c r="AK172" i="10"/>
  <c r="AK173" i="10"/>
  <c r="AK174" i="10"/>
  <c r="AK175" i="10"/>
  <c r="AK176" i="10"/>
  <c r="AK177" i="10"/>
  <c r="AK178" i="10"/>
  <c r="AK179" i="10"/>
  <c r="AK180" i="10"/>
  <c r="AK181" i="10"/>
  <c r="AK182" i="10"/>
  <c r="AK183" i="10"/>
  <c r="AK184" i="10"/>
  <c r="AK185" i="10"/>
  <c r="AK186" i="10"/>
  <c r="AK187" i="10"/>
  <c r="AK188" i="10"/>
  <c r="AK189" i="10"/>
  <c r="AK190" i="10"/>
  <c r="AK191" i="10"/>
  <c r="AK192" i="10"/>
  <c r="AK193" i="10"/>
  <c r="AK194" i="10"/>
  <c r="AK195" i="10"/>
  <c r="AK196" i="10"/>
  <c r="AK197" i="10"/>
  <c r="AK198" i="10"/>
  <c r="AK199" i="10"/>
  <c r="AK200" i="10"/>
  <c r="AK201" i="10"/>
  <c r="AK202" i="10"/>
  <c r="AK203" i="10"/>
  <c r="AK204" i="10"/>
  <c r="AK205" i="10"/>
  <c r="AK206" i="10"/>
  <c r="AK207" i="10"/>
  <c r="AK208" i="10"/>
  <c r="AK209" i="10"/>
  <c r="AK210" i="10"/>
  <c r="AK211" i="10"/>
  <c r="AK212" i="10"/>
  <c r="AK213" i="10"/>
  <c r="AK214" i="10"/>
  <c r="AK215" i="10"/>
  <c r="AK216" i="10"/>
  <c r="AK217" i="10"/>
  <c r="AK218" i="10"/>
  <c r="AK219" i="10"/>
  <c r="AK220" i="10"/>
  <c r="AK221" i="10"/>
  <c r="AK222" i="10"/>
  <c r="AK223" i="10"/>
  <c r="AK224" i="10"/>
  <c r="AK225" i="10"/>
  <c r="AK226" i="10"/>
  <c r="AK227" i="10"/>
  <c r="AK228" i="10"/>
  <c r="AK229" i="10"/>
  <c r="AK230" i="10"/>
  <c r="AK231" i="10"/>
  <c r="AK232" i="10"/>
  <c r="AK233" i="10"/>
  <c r="AK234" i="10"/>
  <c r="AK235" i="10"/>
  <c r="AK236" i="10"/>
  <c r="AK237" i="10"/>
  <c r="AK238" i="10"/>
  <c r="AK239" i="10"/>
  <c r="AK240" i="10"/>
  <c r="AK241" i="10"/>
  <c r="AK242" i="10"/>
  <c r="AK243" i="10"/>
  <c r="AK244" i="10"/>
  <c r="AK245" i="10"/>
  <c r="AK246" i="10"/>
  <c r="AK247" i="10"/>
  <c r="AK248" i="10"/>
  <c r="AK249" i="10"/>
  <c r="AK250" i="10"/>
  <c r="AK251" i="10"/>
  <c r="AK252" i="10"/>
  <c r="AK253" i="10"/>
  <c r="AK254" i="10"/>
  <c r="AK255" i="10"/>
  <c r="AK256" i="10"/>
  <c r="AK257" i="10"/>
  <c r="AK258" i="10"/>
  <c r="AK259" i="10"/>
  <c r="AK260" i="10"/>
  <c r="AK261" i="10"/>
  <c r="AK262" i="10"/>
  <c r="AK263" i="10"/>
  <c r="AK264" i="10"/>
  <c r="AK265" i="10"/>
  <c r="AK266" i="10"/>
  <c r="AK267" i="10"/>
  <c r="AK268" i="10"/>
  <c r="AK269" i="10"/>
  <c r="AK270" i="10"/>
  <c r="AK271" i="10"/>
  <c r="AK272" i="10"/>
  <c r="AK273" i="10"/>
  <c r="AK274" i="10"/>
  <c r="AK275" i="10"/>
  <c r="AK276" i="10"/>
  <c r="AK277" i="10"/>
  <c r="AK278" i="10"/>
  <c r="AK279" i="10"/>
  <c r="AK280" i="10"/>
  <c r="AK281" i="10"/>
  <c r="AK282" i="10"/>
  <c r="AK283" i="10"/>
  <c r="AK284" i="10"/>
  <c r="AK285" i="10"/>
  <c r="AK286" i="10"/>
  <c r="AK287" i="10"/>
  <c r="AK288" i="10"/>
  <c r="AK289" i="10"/>
  <c r="AK290" i="10"/>
  <c r="AK291" i="10"/>
  <c r="AK292" i="10"/>
  <c r="AK293" i="10"/>
  <c r="AK294" i="10"/>
  <c r="AK295" i="10"/>
  <c r="AK296" i="10"/>
  <c r="AK297" i="10"/>
  <c r="AK298" i="10"/>
  <c r="AK299" i="10"/>
  <c r="AK300" i="10"/>
  <c r="AK301" i="10"/>
  <c r="AK302" i="10"/>
  <c r="AK303" i="10"/>
  <c r="AK304" i="10"/>
  <c r="AK305" i="10"/>
  <c r="AK306" i="10"/>
  <c r="AK307" i="10"/>
  <c r="AK308" i="10"/>
  <c r="AK309" i="10"/>
  <c r="AK310" i="10"/>
  <c r="AK311" i="10"/>
  <c r="AK312" i="10"/>
  <c r="AK313" i="10"/>
  <c r="AK314" i="10"/>
  <c r="AK315" i="10"/>
  <c r="AK316" i="10"/>
  <c r="AK317" i="10"/>
  <c r="AK318" i="10"/>
  <c r="AK319" i="10"/>
  <c r="AK320" i="10"/>
  <c r="AK321" i="10"/>
  <c r="AK322" i="10"/>
  <c r="AK323" i="10"/>
  <c r="AK324" i="10"/>
  <c r="AK325" i="10"/>
  <c r="AK326" i="10"/>
  <c r="AK327" i="10"/>
  <c r="AK328" i="10"/>
  <c r="AK329" i="10"/>
  <c r="AK330" i="10"/>
  <c r="AK331" i="10"/>
  <c r="AK332" i="10"/>
  <c r="AK333" i="10"/>
  <c r="AK334" i="10"/>
  <c r="AK335" i="10"/>
  <c r="AK336" i="10"/>
  <c r="AK337" i="10"/>
  <c r="AK338" i="10"/>
  <c r="AK339" i="10"/>
  <c r="AK340" i="10"/>
  <c r="AK341" i="10"/>
  <c r="AK342" i="10"/>
  <c r="AK343" i="10"/>
  <c r="AK344" i="10"/>
  <c r="AK345" i="10"/>
  <c r="AK346" i="10"/>
  <c r="AK347" i="10"/>
  <c r="AK348" i="10"/>
  <c r="AK349" i="10"/>
  <c r="AK350" i="10"/>
  <c r="AK351" i="10"/>
  <c r="AK352" i="10"/>
  <c r="AK353" i="10"/>
  <c r="AK354" i="10"/>
  <c r="AK355" i="10"/>
  <c r="AK356" i="10"/>
  <c r="AK357" i="10"/>
  <c r="AK358" i="10"/>
  <c r="AK359" i="10"/>
  <c r="AK360" i="10"/>
  <c r="AK361" i="10"/>
  <c r="AK362" i="10"/>
  <c r="AK363" i="10"/>
  <c r="AK364" i="10"/>
  <c r="AK365" i="10"/>
  <c r="AK366" i="10"/>
  <c r="AK367" i="10"/>
  <c r="AK368" i="10"/>
  <c r="AK369" i="10"/>
  <c r="AK370" i="10"/>
  <c r="AK371" i="10"/>
  <c r="AK372" i="10"/>
  <c r="AK373" i="10"/>
  <c r="AK374" i="10"/>
  <c r="AK375" i="10"/>
  <c r="AK376" i="10"/>
  <c r="AK377" i="10"/>
  <c r="AK378" i="10"/>
  <c r="AK379" i="10"/>
  <c r="AK380" i="10"/>
  <c r="AK381" i="10"/>
  <c r="AK382" i="10"/>
  <c r="AK383" i="10"/>
  <c r="AK384" i="10"/>
  <c r="AK385" i="10"/>
  <c r="AK386" i="10"/>
  <c r="AK387" i="10"/>
  <c r="AK388" i="10"/>
  <c r="AK389" i="10"/>
  <c r="AK390" i="10"/>
  <c r="AK391" i="10"/>
  <c r="AK392" i="10"/>
  <c r="AK393" i="10"/>
  <c r="AK394" i="10"/>
  <c r="AK395" i="10"/>
  <c r="AK396" i="10"/>
  <c r="AK397" i="10"/>
  <c r="AK398" i="10"/>
  <c r="AK399" i="10"/>
  <c r="AK400" i="10"/>
  <c r="AK401" i="10"/>
  <c r="AK402" i="10"/>
  <c r="AK403" i="10"/>
  <c r="AK404" i="10"/>
  <c r="AK405" i="10"/>
  <c r="AK406" i="10"/>
  <c r="AK407" i="10"/>
  <c r="AK408" i="10"/>
  <c r="AK409" i="10"/>
  <c r="AK410" i="10"/>
  <c r="AK411" i="10"/>
  <c r="AK412" i="10"/>
  <c r="AK413" i="10"/>
  <c r="AK414" i="10"/>
  <c r="AK415" i="10"/>
  <c r="AK416" i="10"/>
  <c r="AK417" i="10"/>
  <c r="AK418" i="10"/>
  <c r="AK419" i="10"/>
  <c r="AK420" i="10"/>
  <c r="AK421" i="10"/>
  <c r="AK422" i="10"/>
  <c r="AK423" i="10"/>
  <c r="AK424" i="10"/>
  <c r="AK425" i="10"/>
  <c r="AK426" i="10"/>
  <c r="AK427" i="10"/>
  <c r="AK428" i="10"/>
  <c r="AK429" i="10"/>
  <c r="AK430" i="10"/>
  <c r="AK431" i="10"/>
  <c r="AK432" i="10"/>
  <c r="AK433" i="10"/>
  <c r="AK434" i="10"/>
  <c r="AK435" i="10"/>
  <c r="AK436" i="10"/>
  <c r="AK437" i="10"/>
  <c r="AK438" i="10"/>
  <c r="AK439" i="10"/>
  <c r="AK440" i="10"/>
  <c r="AK441" i="10"/>
  <c r="AK442" i="10"/>
  <c r="AK443" i="10"/>
  <c r="AK444" i="10"/>
  <c r="AK445" i="10"/>
  <c r="AK446" i="10"/>
  <c r="AK447" i="10"/>
  <c r="AK448" i="10"/>
  <c r="AK449" i="10"/>
  <c r="AK450" i="10"/>
  <c r="AK451" i="10"/>
  <c r="AK452" i="10"/>
  <c r="AK453" i="10"/>
  <c r="AK454" i="10"/>
  <c r="AK455" i="10"/>
  <c r="AK456" i="10"/>
  <c r="AK457" i="10"/>
  <c r="AK458" i="10"/>
  <c r="AK459" i="10"/>
  <c r="AK460" i="10"/>
  <c r="AK461" i="10"/>
  <c r="AK462" i="10"/>
  <c r="AK463" i="10"/>
  <c r="AK464" i="10"/>
  <c r="AK465" i="10"/>
  <c r="AK466" i="10"/>
  <c r="AK467" i="10"/>
  <c r="AK468" i="10"/>
  <c r="AK469" i="10"/>
  <c r="AK470" i="10"/>
  <c r="AK471" i="10"/>
  <c r="AK472" i="10"/>
  <c r="AK473" i="10"/>
  <c r="AK474" i="10"/>
  <c r="AK475" i="10"/>
  <c r="AK476" i="10"/>
  <c r="AK477" i="10"/>
  <c r="AK478" i="10"/>
  <c r="AK479" i="10"/>
  <c r="AK480" i="10"/>
  <c r="AK481" i="10"/>
  <c r="AK482" i="10"/>
  <c r="AK483" i="10"/>
  <c r="AK484" i="10"/>
  <c r="AK485" i="10"/>
  <c r="AK486" i="10"/>
  <c r="AK487" i="10"/>
  <c r="AK488" i="10"/>
  <c r="AK489" i="10"/>
  <c r="AK490" i="10"/>
  <c r="AK491" i="10"/>
  <c r="AK492" i="10"/>
  <c r="AK493" i="10"/>
  <c r="AK494" i="10"/>
  <c r="AK495" i="10"/>
  <c r="AK496" i="10"/>
  <c r="AK497" i="10"/>
  <c r="AK498" i="10"/>
  <c r="AK499" i="10"/>
  <c r="AK500" i="10"/>
  <c r="AK501" i="10"/>
  <c r="AK502" i="10"/>
  <c r="AK503" i="10"/>
  <c r="AK504" i="10"/>
  <c r="AK505" i="10"/>
  <c r="AK506" i="10"/>
  <c r="AK507" i="10"/>
  <c r="AK508" i="10"/>
  <c r="AK509" i="10"/>
  <c r="AK510" i="10"/>
  <c r="AK511" i="10"/>
  <c r="AK512" i="10"/>
  <c r="AK513" i="10"/>
  <c r="AK514" i="10"/>
  <c r="AK515" i="10"/>
  <c r="AK516" i="10"/>
  <c r="AK517" i="10"/>
  <c r="AK518" i="10"/>
  <c r="AK519" i="10"/>
  <c r="AK520" i="10"/>
  <c r="AK521" i="10"/>
  <c r="AK522" i="10"/>
  <c r="AK523" i="10"/>
  <c r="AK524" i="10"/>
  <c r="AK525" i="10"/>
  <c r="AK526" i="10"/>
  <c r="AK527" i="10"/>
  <c r="AK528" i="10"/>
  <c r="AK529" i="10"/>
  <c r="AK530" i="10"/>
  <c r="AK531" i="10"/>
  <c r="AK532" i="10"/>
  <c r="AK533" i="10"/>
  <c r="AK534" i="10"/>
  <c r="AK535" i="10"/>
  <c r="AK536" i="10"/>
  <c r="AK537" i="10"/>
  <c r="AK538" i="10"/>
  <c r="AK539" i="10"/>
  <c r="AK540" i="10"/>
  <c r="AK541" i="10"/>
  <c r="AK542" i="10"/>
  <c r="AK543" i="10"/>
  <c r="AK544" i="10"/>
  <c r="AK545" i="10"/>
  <c r="AK546" i="10"/>
  <c r="AK547" i="10"/>
  <c r="AK548" i="10"/>
  <c r="AK549" i="10"/>
  <c r="AK550" i="10"/>
  <c r="AK551" i="10"/>
  <c r="AK552" i="10"/>
  <c r="AK553" i="10"/>
  <c r="AK554" i="10"/>
  <c r="AK555" i="10"/>
  <c r="AK556" i="10"/>
  <c r="AK557" i="10"/>
  <c r="AK558" i="10"/>
  <c r="AK559" i="10"/>
  <c r="AK560" i="10"/>
  <c r="AK561" i="10"/>
  <c r="AK562" i="10"/>
  <c r="AK563" i="10"/>
  <c r="AK564" i="10"/>
  <c r="AK565" i="10"/>
  <c r="AK566" i="10"/>
  <c r="AK567" i="10"/>
  <c r="AK568" i="10"/>
  <c r="AK569" i="10"/>
  <c r="AK570" i="10"/>
  <c r="AK571" i="10"/>
  <c r="AK572" i="10"/>
  <c r="AK573" i="10"/>
  <c r="AK574" i="10"/>
  <c r="AK575" i="10"/>
  <c r="AK576" i="10"/>
  <c r="AK577" i="10"/>
  <c r="AK578" i="10"/>
  <c r="AK579" i="10"/>
  <c r="AK580" i="10"/>
  <c r="AK581" i="10"/>
  <c r="AK582" i="10"/>
  <c r="AK583" i="10"/>
  <c r="AK584" i="10"/>
  <c r="AK585" i="10"/>
  <c r="AK586" i="10"/>
  <c r="AK587" i="10"/>
  <c r="AK588" i="10"/>
  <c r="AK589" i="10"/>
  <c r="AK590" i="10"/>
  <c r="AK591" i="10"/>
  <c r="AK592" i="10"/>
  <c r="AK593" i="10"/>
  <c r="AK594" i="10"/>
  <c r="AK595" i="10"/>
  <c r="AK596" i="10"/>
  <c r="AK597" i="10"/>
  <c r="AK598" i="10"/>
  <c r="AK599" i="10"/>
  <c r="AK600" i="10"/>
  <c r="AK601" i="10"/>
  <c r="AK602" i="10"/>
  <c r="AK603" i="10"/>
  <c r="AK604" i="10"/>
  <c r="AK605" i="10"/>
  <c r="AK606" i="10"/>
  <c r="AK607" i="10"/>
  <c r="AK608" i="10"/>
  <c r="AK609" i="10"/>
  <c r="AK610" i="10"/>
  <c r="AK611" i="10"/>
  <c r="AK612" i="10"/>
  <c r="AK613" i="10"/>
  <c r="AK614" i="10"/>
  <c r="AK615" i="10"/>
  <c r="AK616" i="10"/>
  <c r="AK617" i="10"/>
  <c r="AK618" i="10"/>
  <c r="AK619" i="10"/>
  <c r="AK620" i="10"/>
  <c r="AK621" i="10"/>
  <c r="AK622" i="10"/>
  <c r="AK623" i="10"/>
  <c r="AK624" i="10"/>
  <c r="AK625" i="10"/>
  <c r="AK626" i="10"/>
  <c r="AK627" i="10"/>
  <c r="AK628" i="10"/>
  <c r="AK629" i="10"/>
  <c r="AK630" i="10"/>
  <c r="AK631" i="10"/>
  <c r="AK632" i="10"/>
  <c r="AK633" i="10"/>
  <c r="AK634" i="10"/>
  <c r="AK635" i="10"/>
  <c r="AK636" i="10"/>
  <c r="AK637" i="10"/>
  <c r="AK638" i="10"/>
  <c r="AK639" i="10"/>
  <c r="AK640" i="10"/>
  <c r="AK641" i="10"/>
  <c r="AK642" i="10"/>
  <c r="AK643" i="10"/>
  <c r="AK644" i="10"/>
  <c r="AK645" i="10"/>
  <c r="AK646" i="10"/>
  <c r="AK647" i="10"/>
  <c r="AK648" i="10"/>
  <c r="AK649" i="10"/>
  <c r="AK650" i="10"/>
  <c r="AK651" i="10"/>
  <c r="AK652" i="10"/>
  <c r="AK653" i="10"/>
  <c r="AK654" i="10"/>
  <c r="AK655" i="10"/>
  <c r="AK656" i="10"/>
  <c r="AK657" i="10"/>
  <c r="AK658" i="10"/>
  <c r="AK659" i="10"/>
  <c r="AK660" i="10"/>
  <c r="AK661" i="10"/>
  <c r="AK662" i="10"/>
  <c r="AK663" i="10"/>
  <c r="AK664" i="10"/>
  <c r="AK665" i="10"/>
  <c r="AK666" i="10"/>
  <c r="AK667" i="10"/>
  <c r="AK668" i="10"/>
  <c r="AK669" i="10"/>
  <c r="AK670" i="10"/>
  <c r="AK671" i="10"/>
  <c r="AK672" i="10"/>
  <c r="AK673" i="10"/>
  <c r="AK674" i="10"/>
  <c r="AK675" i="10"/>
  <c r="AK676" i="10"/>
  <c r="AK677" i="10"/>
  <c r="AK678" i="10"/>
  <c r="AK679" i="10"/>
  <c r="AK680" i="10"/>
  <c r="AK681" i="10"/>
  <c r="AK682" i="10"/>
  <c r="AK683" i="10"/>
  <c r="AK684" i="10"/>
  <c r="AK685" i="10"/>
  <c r="AK686" i="10"/>
  <c r="AK687" i="10"/>
  <c r="AK688" i="10"/>
  <c r="AK689" i="10"/>
  <c r="AK690" i="10"/>
  <c r="AK691" i="10"/>
  <c r="AK692" i="10"/>
  <c r="AK693" i="10"/>
  <c r="AK694" i="10"/>
  <c r="AK695" i="10"/>
  <c r="AK696" i="10"/>
  <c r="AK697" i="10"/>
  <c r="AK698" i="10"/>
  <c r="AK699" i="10"/>
  <c r="AK700" i="10"/>
  <c r="AK701" i="10"/>
  <c r="AK702" i="10"/>
  <c r="AK703" i="10"/>
  <c r="AK704" i="10"/>
  <c r="AK705" i="10"/>
  <c r="AK706" i="10"/>
  <c r="AK707" i="10"/>
  <c r="AK708" i="10"/>
  <c r="AK709" i="10"/>
  <c r="AK710" i="10"/>
  <c r="AK711" i="10"/>
  <c r="AK712" i="10"/>
  <c r="AK713" i="10"/>
  <c r="AK714" i="10"/>
  <c r="AK715" i="10"/>
  <c r="AK716" i="10"/>
  <c r="AK717" i="10"/>
  <c r="AK718" i="10"/>
  <c r="AK719" i="10"/>
  <c r="AK720" i="10"/>
  <c r="AK721" i="10"/>
  <c r="AK722" i="10"/>
  <c r="AK723" i="10"/>
  <c r="AK724" i="10"/>
  <c r="AK725" i="10"/>
  <c r="AK726" i="10"/>
  <c r="AK727" i="10"/>
  <c r="AK728" i="10"/>
  <c r="AK729" i="10"/>
  <c r="AK730" i="10"/>
  <c r="AK731" i="10"/>
  <c r="AK732" i="10"/>
  <c r="AK733" i="10"/>
  <c r="AK734" i="10"/>
  <c r="AK735" i="10"/>
  <c r="AK736" i="10"/>
  <c r="AK737" i="10"/>
  <c r="AK738" i="10"/>
  <c r="AK739" i="10"/>
  <c r="AK740" i="10"/>
  <c r="AK741" i="10"/>
  <c r="AK742" i="10"/>
  <c r="AK743" i="10"/>
  <c r="AK744" i="10"/>
  <c r="AK745" i="10"/>
  <c r="AK746" i="10"/>
  <c r="AK747" i="10"/>
  <c r="AK748" i="10"/>
  <c r="AK749" i="10"/>
  <c r="AK750" i="10"/>
  <c r="AK751" i="10"/>
  <c r="AK752" i="10"/>
  <c r="AK753" i="10"/>
  <c r="AK754" i="10"/>
  <c r="AK755" i="10"/>
  <c r="AK756" i="10"/>
  <c r="AK757" i="10"/>
  <c r="AK758" i="10"/>
  <c r="AK759" i="10"/>
  <c r="AK760" i="10"/>
  <c r="AK761" i="10"/>
  <c r="AK762" i="10"/>
  <c r="AK763" i="10"/>
  <c r="AK764" i="10"/>
  <c r="AK765" i="10"/>
  <c r="AK766" i="10"/>
  <c r="AK767" i="10"/>
  <c r="AK768" i="10"/>
  <c r="AK769" i="10"/>
  <c r="AK770" i="10"/>
  <c r="AK771" i="10"/>
  <c r="AK772" i="10"/>
  <c r="AK773" i="10"/>
  <c r="AK774" i="10"/>
  <c r="AK775" i="10"/>
  <c r="AK776" i="10"/>
  <c r="AK777" i="10"/>
  <c r="AK778" i="10"/>
  <c r="AK779" i="10"/>
  <c r="AK780" i="10"/>
  <c r="AK781" i="10"/>
  <c r="AK782" i="10"/>
  <c r="AK783" i="10"/>
  <c r="AK784" i="10"/>
  <c r="AK785" i="10"/>
  <c r="AK786" i="10"/>
  <c r="AK787" i="10"/>
  <c r="AK788" i="10"/>
  <c r="AK789" i="10"/>
  <c r="AK790" i="10"/>
  <c r="AK791" i="10"/>
  <c r="AK792" i="10"/>
  <c r="AK793" i="10"/>
  <c r="AK794" i="10"/>
  <c r="AK795" i="10"/>
  <c r="AK796" i="10"/>
  <c r="AK797" i="10"/>
  <c r="AK798" i="10"/>
  <c r="AK799" i="10"/>
  <c r="AK800" i="10"/>
  <c r="AK801" i="10"/>
  <c r="AK802" i="10"/>
  <c r="AK803" i="10"/>
  <c r="AK804" i="10"/>
  <c r="AK805" i="10"/>
  <c r="AK806" i="10"/>
  <c r="AK807" i="10"/>
  <c r="AK808" i="10"/>
  <c r="AK809" i="10"/>
  <c r="AK810" i="10"/>
  <c r="AK811" i="10"/>
  <c r="AK812" i="10"/>
  <c r="AK813" i="10"/>
  <c r="AK814" i="10"/>
  <c r="AK815" i="10"/>
  <c r="AK816" i="10"/>
  <c r="AK817" i="10"/>
  <c r="AK818" i="10"/>
  <c r="AK819" i="10"/>
  <c r="AK820" i="10"/>
  <c r="AK821" i="10"/>
  <c r="AK822" i="10"/>
  <c r="AK823" i="10"/>
  <c r="AK824" i="10"/>
  <c r="AK825" i="10"/>
  <c r="AK826" i="10"/>
  <c r="AK827" i="10"/>
  <c r="AK828" i="10"/>
  <c r="AK829" i="10"/>
  <c r="AK830" i="10"/>
  <c r="AK831" i="10"/>
  <c r="AK832" i="10"/>
  <c r="AK833" i="10"/>
  <c r="AK834" i="10"/>
  <c r="AK835" i="10"/>
  <c r="AK836" i="10"/>
  <c r="AK837" i="10"/>
  <c r="AK838" i="10"/>
  <c r="AK839" i="10"/>
  <c r="AK840" i="10"/>
  <c r="AK841" i="10"/>
  <c r="AK842" i="10"/>
  <c r="AK843" i="10"/>
  <c r="AK844" i="10"/>
  <c r="AK845" i="10"/>
  <c r="AK846" i="10"/>
  <c r="AK847" i="10"/>
  <c r="AK848" i="10"/>
  <c r="AK849" i="10"/>
  <c r="AK850" i="10"/>
  <c r="AK851" i="10"/>
  <c r="AK852" i="10"/>
  <c r="AK853" i="10"/>
  <c r="AK854" i="10"/>
  <c r="AK855" i="10"/>
  <c r="AK856" i="10"/>
  <c r="AK857" i="10"/>
  <c r="AK858" i="10"/>
  <c r="AK859" i="10"/>
  <c r="AK860" i="10"/>
  <c r="AK861" i="10"/>
  <c r="AK862" i="10"/>
  <c r="AK863" i="10"/>
  <c r="AK864" i="10"/>
  <c r="AK865" i="10"/>
  <c r="AK866" i="10"/>
  <c r="AK867" i="10"/>
  <c r="AK868" i="10"/>
  <c r="AK869" i="10"/>
  <c r="AK870" i="10"/>
  <c r="AK871" i="10"/>
  <c r="AK872" i="10"/>
  <c r="AK873" i="10"/>
  <c r="AK874" i="10"/>
  <c r="AK875" i="10"/>
  <c r="AK876" i="10"/>
  <c r="AK877" i="10"/>
  <c r="AK878" i="10"/>
  <c r="AK879" i="10"/>
  <c r="AK880" i="10"/>
  <c r="AK881" i="10"/>
  <c r="AK882" i="10"/>
  <c r="AK883" i="10"/>
  <c r="AK884" i="10"/>
  <c r="AK885" i="10"/>
  <c r="AK886" i="10"/>
  <c r="AK887" i="10"/>
  <c r="AK888" i="10"/>
  <c r="AK889" i="10"/>
  <c r="AK890" i="10"/>
  <c r="AK891" i="10"/>
  <c r="AK892" i="10"/>
  <c r="AK893" i="10"/>
  <c r="AK894" i="10"/>
  <c r="AK895" i="10"/>
  <c r="AK896" i="10"/>
  <c r="AK897" i="10"/>
  <c r="AK898" i="10"/>
  <c r="AK899" i="10"/>
  <c r="AK900" i="10"/>
  <c r="AK901" i="10"/>
  <c r="AK902" i="10"/>
  <c r="AK903" i="10"/>
  <c r="AK904" i="10"/>
  <c r="AK905" i="10"/>
  <c r="AK906" i="10"/>
  <c r="AK907" i="10"/>
  <c r="AK908" i="10"/>
  <c r="AK909" i="10"/>
  <c r="AK910" i="10"/>
  <c r="AK911" i="10"/>
  <c r="AK912" i="10"/>
  <c r="AK913" i="10"/>
  <c r="AK914" i="10"/>
  <c r="AK915" i="10"/>
  <c r="AK916" i="10"/>
  <c r="AK917" i="10"/>
  <c r="AK918" i="10"/>
  <c r="AK919" i="10"/>
  <c r="AK920" i="10"/>
  <c r="AK921" i="10"/>
  <c r="AK922" i="10"/>
  <c r="AK923" i="10"/>
  <c r="AK924" i="10"/>
  <c r="AK925" i="10"/>
  <c r="AK926" i="10"/>
  <c r="AK927" i="10"/>
  <c r="AK928" i="10"/>
  <c r="AK929" i="10"/>
  <c r="AK930" i="10"/>
  <c r="AK931" i="10"/>
  <c r="AK932" i="10"/>
  <c r="AK933" i="10"/>
  <c r="AK934" i="10"/>
  <c r="AK935" i="10"/>
  <c r="AK936" i="10"/>
  <c r="AK937" i="10"/>
  <c r="AK938" i="10"/>
  <c r="AK939" i="10"/>
  <c r="AK940" i="10"/>
  <c r="AK941" i="10"/>
  <c r="AK942" i="10"/>
  <c r="AK943" i="10"/>
  <c r="AK944" i="10"/>
  <c r="AK945" i="10"/>
  <c r="AK946" i="10"/>
  <c r="AK947" i="10"/>
  <c r="AK948" i="10"/>
  <c r="AK949" i="10"/>
  <c r="AK950" i="10"/>
  <c r="AK951" i="10"/>
  <c r="AK952" i="10"/>
  <c r="AK953" i="10"/>
  <c r="AK954" i="10"/>
  <c r="AK955" i="10"/>
  <c r="AK956" i="10"/>
  <c r="AK957" i="10"/>
  <c r="AK958" i="10"/>
  <c r="AK959" i="10"/>
  <c r="AK960" i="10"/>
  <c r="AK961" i="10"/>
  <c r="AK962" i="10"/>
  <c r="AK963" i="10"/>
  <c r="AK964" i="10"/>
  <c r="AK965" i="10"/>
  <c r="AK966" i="10"/>
  <c r="AK967" i="10"/>
  <c r="AK968" i="10"/>
  <c r="AK969" i="10"/>
  <c r="AK970" i="10"/>
  <c r="AK971" i="10"/>
  <c r="AK972" i="10"/>
  <c r="AK973" i="10"/>
  <c r="AK974" i="10"/>
  <c r="AK975" i="10"/>
  <c r="AK976" i="10"/>
  <c r="AK977" i="10"/>
  <c r="AK978" i="10"/>
  <c r="AK979" i="10"/>
  <c r="AK980" i="10"/>
  <c r="AK981" i="10"/>
  <c r="AK982" i="10"/>
  <c r="AK983" i="10"/>
  <c r="AK984" i="10"/>
  <c r="AK985" i="10"/>
  <c r="AK986" i="10"/>
  <c r="AK987" i="10"/>
  <c r="AK988" i="10"/>
  <c r="AK989" i="10"/>
  <c r="AK990" i="10"/>
  <c r="AK991" i="10"/>
  <c r="AK992" i="10"/>
  <c r="AK993" i="10"/>
  <c r="AK994" i="10"/>
  <c r="AK995" i="10"/>
  <c r="AK996" i="10"/>
  <c r="AK997" i="10"/>
  <c r="AK998" i="10"/>
  <c r="AK999" i="10"/>
  <c r="AK1000" i="10"/>
  <c r="AK1001" i="10"/>
  <c r="AK1002" i="10"/>
  <c r="AK1003" i="10"/>
  <c r="AK1004" i="10"/>
  <c r="AK1005" i="10"/>
  <c r="AK1006" i="10"/>
  <c r="AK1007" i="10"/>
  <c r="AK1008" i="10"/>
  <c r="AK1009" i="10"/>
  <c r="AK1010" i="10"/>
  <c r="AK1011" i="10"/>
  <c r="AK1012" i="10"/>
  <c r="AK1013" i="10"/>
  <c r="AK1014" i="10"/>
  <c r="AK1015" i="10"/>
  <c r="AK1016" i="10"/>
  <c r="AK1017" i="10"/>
  <c r="AK1018" i="10"/>
  <c r="AK1019" i="10"/>
  <c r="AK1020" i="10"/>
  <c r="AK1021" i="10"/>
  <c r="AK1022" i="10"/>
  <c r="AK1023" i="10"/>
  <c r="AK1024" i="10"/>
  <c r="AK1025" i="10"/>
  <c r="AK1026" i="10"/>
  <c r="AK1027" i="10"/>
  <c r="AK1028" i="10"/>
  <c r="AK1029" i="10"/>
  <c r="AK1030" i="10"/>
  <c r="AK1031" i="10"/>
  <c r="AK1032" i="10"/>
  <c r="AK1033" i="10"/>
  <c r="AK1034" i="10"/>
  <c r="AK1035" i="10"/>
  <c r="AK1036" i="10"/>
  <c r="AK1037" i="10"/>
  <c r="AK1038" i="10"/>
  <c r="AK1039" i="10"/>
  <c r="AK1040" i="10"/>
  <c r="AK1041" i="10"/>
  <c r="AK1042" i="10"/>
  <c r="AK1043" i="10"/>
  <c r="AK1044" i="10"/>
  <c r="AK1045" i="10"/>
  <c r="AK1046" i="10"/>
  <c r="AK1047" i="10"/>
  <c r="AK1048" i="10"/>
  <c r="AK1049" i="10"/>
  <c r="AK1050" i="10"/>
  <c r="AK1051" i="10"/>
  <c r="AK1052" i="10"/>
  <c r="AK1053" i="10"/>
  <c r="AK1054" i="10"/>
  <c r="AK1055" i="10"/>
  <c r="AK1056" i="10"/>
  <c r="AK1057" i="10"/>
  <c r="AK1058" i="10"/>
  <c r="AK1059" i="10"/>
  <c r="AK1060" i="10"/>
  <c r="AK1061" i="10"/>
  <c r="AK1062" i="10"/>
  <c r="AK1063" i="10"/>
  <c r="AK1064" i="10"/>
  <c r="AK1065" i="10"/>
  <c r="AK1066" i="10"/>
  <c r="AK1067" i="10"/>
  <c r="AK1068" i="10"/>
  <c r="AK1069" i="10"/>
  <c r="AK1070" i="10"/>
  <c r="AK1071" i="10"/>
  <c r="AK1072" i="10"/>
  <c r="AK1073" i="10"/>
  <c r="AK1074" i="10"/>
  <c r="AK1075" i="10"/>
  <c r="AK1076" i="10"/>
  <c r="AK1077" i="10"/>
  <c r="AK1078" i="10"/>
  <c r="AK1079" i="10"/>
  <c r="AK1080" i="10"/>
  <c r="AK1081" i="10"/>
  <c r="AK1082" i="10"/>
  <c r="AK1083" i="10"/>
  <c r="AK1084" i="10"/>
  <c r="AK1085" i="10"/>
  <c r="AK1086" i="10"/>
  <c r="AK1087" i="10"/>
  <c r="AK1088" i="10"/>
  <c r="AK1089" i="10"/>
  <c r="AK1090" i="10"/>
  <c r="AK1091" i="10"/>
  <c r="AK1092" i="10"/>
  <c r="AK1093" i="10"/>
  <c r="AK1094" i="10"/>
  <c r="AK1095" i="10"/>
  <c r="AK1096" i="10"/>
  <c r="AK1097" i="10"/>
  <c r="AK1098" i="10"/>
  <c r="AK1099" i="10"/>
  <c r="AK1100" i="10"/>
  <c r="AK1101" i="10"/>
  <c r="AK1102" i="10"/>
  <c r="AK1103" i="10"/>
  <c r="AK1104" i="10"/>
  <c r="AK1105" i="10"/>
  <c r="AK1106" i="10"/>
  <c r="AK1107" i="10"/>
  <c r="AK1108" i="10"/>
  <c r="AK1109" i="10"/>
  <c r="AK1110" i="10"/>
  <c r="AK1111" i="10"/>
  <c r="AK1112" i="10"/>
  <c r="AK1113" i="10"/>
  <c r="AK1114" i="10"/>
  <c r="AK1115" i="10"/>
  <c r="AK1116" i="10"/>
  <c r="AK1117" i="10"/>
  <c r="AK1118" i="10"/>
  <c r="AK1119" i="10"/>
  <c r="AK1120" i="10"/>
  <c r="AK1121" i="10"/>
  <c r="AK1122" i="10"/>
  <c r="AK1123" i="10"/>
  <c r="AK1124" i="10"/>
  <c r="AK1125" i="10"/>
  <c r="AK1126" i="10"/>
  <c r="AK1127" i="10"/>
  <c r="AK1128" i="10"/>
  <c r="AK1129" i="10"/>
  <c r="AK1130" i="10"/>
  <c r="AK1131" i="10"/>
  <c r="AK1132" i="10"/>
  <c r="AK1133" i="10"/>
  <c r="AK1134" i="10"/>
  <c r="AK1135" i="10"/>
  <c r="AK1136" i="10"/>
  <c r="AK1137" i="10"/>
  <c r="AK1138" i="10"/>
  <c r="AK1139" i="10"/>
  <c r="AK1140" i="10"/>
  <c r="AK1141" i="10"/>
  <c r="AK1142" i="10"/>
  <c r="AK1143" i="10"/>
  <c r="AK1144" i="10"/>
  <c r="AK1145" i="10"/>
  <c r="AK1146" i="10"/>
  <c r="AK1147" i="10"/>
  <c r="AK1148" i="10"/>
  <c r="AK1149" i="10"/>
  <c r="AK1150" i="10"/>
  <c r="AK1151" i="10"/>
  <c r="AK1152" i="10"/>
  <c r="AK1153" i="10"/>
  <c r="AK1154" i="10"/>
  <c r="AK1155" i="10"/>
  <c r="AK1156" i="10"/>
  <c r="AK1157" i="10"/>
  <c r="AK1158" i="10"/>
  <c r="AK1159" i="10"/>
  <c r="AK1160" i="10"/>
  <c r="AK1161" i="10"/>
  <c r="AK1162" i="10"/>
  <c r="AK1163" i="10"/>
  <c r="AK1164" i="10"/>
  <c r="AK1165" i="10"/>
  <c r="AK1166" i="10"/>
  <c r="AK1167" i="10"/>
  <c r="AK1168" i="10"/>
  <c r="AK1169" i="10"/>
  <c r="AK1170" i="10"/>
  <c r="AK1171" i="10"/>
  <c r="AK1172" i="10"/>
  <c r="AK1173" i="10"/>
  <c r="AK1174" i="10"/>
  <c r="AK1175" i="10"/>
  <c r="AK1176" i="10"/>
  <c r="AK1177" i="10"/>
  <c r="AK1178" i="10"/>
  <c r="AK1179" i="10"/>
  <c r="AK1180" i="10"/>
  <c r="AK1181" i="10"/>
  <c r="AK1182" i="10"/>
  <c r="AK1183" i="10"/>
  <c r="AK1184" i="10"/>
  <c r="AK1185" i="10"/>
  <c r="AK1186" i="10"/>
  <c r="AK1187" i="10"/>
  <c r="AK1188" i="10"/>
  <c r="AK1189" i="10"/>
  <c r="AK1190" i="10"/>
  <c r="AK1191" i="10"/>
  <c r="AK1192" i="10"/>
  <c r="AK1193" i="10"/>
  <c r="AK1194" i="10"/>
  <c r="AK1195" i="10"/>
  <c r="AK1196" i="10"/>
  <c r="AK1197" i="10"/>
  <c r="AK1198" i="10"/>
  <c r="AK1199" i="10"/>
  <c r="AK1200" i="10"/>
  <c r="AK1201" i="10"/>
  <c r="AK1202" i="10"/>
  <c r="AK1203" i="10"/>
  <c r="AK1204" i="10"/>
  <c r="AK1205" i="10"/>
  <c r="AK1206" i="10"/>
  <c r="AK1207" i="10"/>
  <c r="AK1208" i="10"/>
  <c r="AK1209" i="10"/>
  <c r="AK1210" i="10"/>
  <c r="AK1211" i="10"/>
  <c r="AK1212" i="10"/>
  <c r="AK1213" i="10"/>
  <c r="AK1214" i="10"/>
  <c r="AK1215" i="10"/>
  <c r="AK1216" i="10"/>
  <c r="AK1217" i="10"/>
  <c r="AK1218" i="10"/>
  <c r="AK1219" i="10"/>
  <c r="AK1220" i="10"/>
  <c r="AK1221" i="10"/>
  <c r="AK1222" i="10"/>
  <c r="AK1223" i="10"/>
  <c r="AK1224" i="10"/>
  <c r="AK1225" i="10"/>
  <c r="AK1226" i="10"/>
  <c r="AK1227" i="10"/>
  <c r="AK1228" i="10"/>
  <c r="AK1229" i="10"/>
  <c r="AK1230" i="10"/>
  <c r="AK1231" i="10"/>
  <c r="AK1232" i="10"/>
  <c r="AK1233" i="10"/>
  <c r="AK1234" i="10"/>
  <c r="AK1235" i="10"/>
  <c r="AK1236" i="10"/>
  <c r="AK1237" i="10"/>
  <c r="AK1238" i="10"/>
  <c r="AK1239" i="10"/>
  <c r="AK1240" i="10"/>
  <c r="AK1241" i="10"/>
  <c r="AK1242" i="10"/>
  <c r="AK1243" i="10"/>
  <c r="AK1244" i="10"/>
  <c r="AK1245" i="10"/>
  <c r="AK1246" i="10"/>
  <c r="AK1247" i="10"/>
  <c r="AK1248" i="10"/>
  <c r="AK1249" i="10"/>
  <c r="AK1250" i="10"/>
  <c r="AK1251" i="10"/>
  <c r="AK1252" i="10"/>
  <c r="AK1253" i="10"/>
  <c r="AK1254" i="10"/>
  <c r="AK1255" i="10"/>
  <c r="AK1256" i="10"/>
  <c r="AK1257" i="10"/>
  <c r="AK1258" i="10"/>
  <c r="AK1259" i="10"/>
  <c r="AK1260" i="10"/>
  <c r="AK1261" i="10"/>
  <c r="AK1262" i="10"/>
  <c r="AK1263" i="10"/>
  <c r="AK1264" i="10"/>
  <c r="AK1265" i="10"/>
  <c r="AK1266" i="10"/>
  <c r="AK1267" i="10"/>
  <c r="AK1268" i="10"/>
  <c r="AK1269" i="10"/>
  <c r="AK1270" i="10"/>
  <c r="AK1271" i="10"/>
  <c r="AK1272" i="10"/>
  <c r="AK1273" i="10"/>
  <c r="AK1274" i="10"/>
  <c r="AK1275" i="10"/>
  <c r="AK1276" i="10"/>
  <c r="AK1277" i="10"/>
  <c r="AK1278" i="10"/>
  <c r="AK1279" i="10"/>
  <c r="AK1280" i="10"/>
  <c r="AK1281" i="10"/>
  <c r="AK1282" i="10"/>
  <c r="AK1283" i="10"/>
  <c r="AK1284" i="10"/>
  <c r="AK1285" i="10"/>
  <c r="AK1286" i="10"/>
  <c r="AK1287" i="10"/>
  <c r="AK1288" i="10"/>
  <c r="AK1289" i="10"/>
  <c r="AK1290" i="10"/>
  <c r="AK1291" i="10"/>
  <c r="AK1292" i="10"/>
  <c r="AK1293" i="10"/>
  <c r="AK1294" i="10"/>
  <c r="AK1295" i="10"/>
  <c r="AK1296" i="10"/>
  <c r="AK1297" i="10"/>
  <c r="AK1298" i="10"/>
  <c r="AK1299" i="10"/>
  <c r="AK1300" i="10"/>
  <c r="AK1301" i="10"/>
  <c r="AK1302" i="10"/>
  <c r="AK1303" i="10"/>
  <c r="AK1304" i="10"/>
  <c r="AK1305" i="10"/>
  <c r="AK1306" i="10"/>
  <c r="AK1307" i="10"/>
  <c r="AK1308" i="10"/>
  <c r="AK1309" i="10"/>
  <c r="AK1310" i="10"/>
  <c r="AK1311" i="10"/>
  <c r="AK1312" i="10"/>
  <c r="AK1313" i="10"/>
  <c r="AK1314" i="10"/>
  <c r="AK1315" i="10"/>
  <c r="AK1316" i="10"/>
  <c r="AK1317" i="10"/>
  <c r="AK1318" i="10"/>
  <c r="AK1319" i="10"/>
  <c r="AK1320" i="10"/>
  <c r="AK1321" i="10"/>
  <c r="AK1322" i="10"/>
  <c r="AK1323" i="10"/>
  <c r="AK1324" i="10"/>
  <c r="AK1325" i="10"/>
  <c r="AK1326" i="10"/>
  <c r="AK1327" i="10"/>
  <c r="AK1328" i="10"/>
  <c r="AK1329" i="10"/>
  <c r="AK1330" i="10"/>
  <c r="AK1331" i="10"/>
  <c r="AK1332" i="10"/>
  <c r="AK1333" i="10"/>
  <c r="AK1334" i="10"/>
  <c r="AK1335" i="10"/>
  <c r="AK1336" i="10"/>
  <c r="AK1337" i="10"/>
  <c r="AK1338" i="10"/>
  <c r="AK1339" i="10"/>
  <c r="AK1340" i="10"/>
  <c r="AK1341" i="10"/>
  <c r="AK1342" i="10"/>
  <c r="AK1343" i="10"/>
  <c r="AK1344" i="10"/>
  <c r="AK1345" i="10"/>
  <c r="AK1346" i="10"/>
  <c r="AK1347" i="10"/>
  <c r="AK1348" i="10"/>
  <c r="AK1349" i="10"/>
  <c r="AK1350" i="10"/>
  <c r="AK1351" i="10"/>
  <c r="AK1352" i="10"/>
  <c r="AK1353" i="10"/>
  <c r="AK1354" i="10"/>
  <c r="AK1355" i="10"/>
  <c r="AK1356" i="10"/>
  <c r="AK1357" i="10"/>
  <c r="AK1358" i="10"/>
  <c r="AK1359" i="10"/>
  <c r="AK1360" i="10"/>
  <c r="AK1361" i="10"/>
  <c r="AK1362" i="10"/>
  <c r="AK1363" i="10"/>
  <c r="AK1364" i="10"/>
  <c r="AK1365" i="10"/>
  <c r="AK1366" i="10"/>
  <c r="AK1367" i="10"/>
  <c r="AK1368" i="10"/>
  <c r="AK1369" i="10"/>
  <c r="AK1370" i="10"/>
  <c r="AK1371" i="10"/>
  <c r="AK1372" i="10"/>
  <c r="AK1373" i="10"/>
  <c r="AK1374" i="10"/>
  <c r="AK1375" i="10"/>
  <c r="AK1376" i="10"/>
  <c r="AK1377" i="10"/>
  <c r="AK1378" i="10"/>
  <c r="AK1379" i="10"/>
  <c r="AK1380" i="10"/>
  <c r="AK1381" i="10"/>
  <c r="AK1382" i="10"/>
  <c r="AK1383" i="10"/>
  <c r="AK1384" i="10"/>
  <c r="AK1385" i="10"/>
  <c r="AK1386" i="10"/>
  <c r="AK1387" i="10"/>
  <c r="AK1388" i="10"/>
  <c r="AK1389" i="10"/>
  <c r="AK1390" i="10"/>
  <c r="AK1391" i="10"/>
  <c r="AK1392" i="10"/>
  <c r="AK1393" i="10"/>
  <c r="AK1394" i="10"/>
  <c r="AK1395" i="10"/>
  <c r="AK1396" i="10"/>
  <c r="AK1397" i="10"/>
  <c r="AK1398" i="10"/>
  <c r="AK1399" i="10"/>
  <c r="AK1400" i="10"/>
  <c r="AK1401" i="10"/>
  <c r="AK1402" i="10"/>
  <c r="AK1403" i="10"/>
  <c r="AK1404" i="10"/>
  <c r="AK1405" i="10"/>
  <c r="AK1406" i="10"/>
  <c r="AK1407" i="10"/>
  <c r="AK1408" i="10"/>
  <c r="AK1409" i="10"/>
  <c r="AK1410" i="10"/>
  <c r="AK1411" i="10"/>
  <c r="AK1412" i="10"/>
  <c r="AK1413" i="10"/>
  <c r="AK1414" i="10"/>
  <c r="AK1415" i="10"/>
  <c r="AK1416" i="10"/>
  <c r="AK1417" i="10"/>
  <c r="AK1418" i="10"/>
  <c r="AK1419" i="10"/>
  <c r="AK1420" i="10"/>
  <c r="AK1421" i="10"/>
  <c r="AK1422" i="10"/>
  <c r="AK1423" i="10"/>
  <c r="AK1424" i="10"/>
  <c r="AK1425" i="10"/>
  <c r="AK1426" i="10"/>
  <c r="AK1427" i="10"/>
  <c r="AK1428" i="10"/>
  <c r="AK1429" i="10"/>
  <c r="AK1430" i="10"/>
  <c r="AK1431" i="10"/>
  <c r="AK1432" i="10"/>
  <c r="AK1433" i="10"/>
  <c r="AK1434" i="10"/>
  <c r="AK1435" i="10"/>
  <c r="AK1436" i="10"/>
  <c r="AK1437" i="10"/>
  <c r="AK1438" i="10"/>
  <c r="AK1439" i="10"/>
  <c r="AK1440" i="10"/>
  <c r="AK1441" i="10"/>
  <c r="AK1442" i="10"/>
  <c r="AK1443" i="10"/>
  <c r="AK1444" i="10"/>
  <c r="AK1445" i="10"/>
  <c r="AK1446" i="10"/>
  <c r="AK1447" i="10"/>
  <c r="AK1448" i="10"/>
  <c r="AK1449" i="10"/>
  <c r="AK1450" i="10"/>
  <c r="AK1451" i="10"/>
  <c r="AK1452" i="10"/>
  <c r="AK1453" i="10"/>
  <c r="AK1454" i="10"/>
  <c r="AK1455" i="10"/>
  <c r="AK1456" i="10"/>
  <c r="AK1457" i="10"/>
  <c r="AK1458" i="10"/>
  <c r="AK1459" i="10"/>
  <c r="AK1460" i="10"/>
  <c r="AK1461" i="10"/>
  <c r="AK1462" i="10"/>
  <c r="AK1463" i="10"/>
  <c r="AK1464" i="10"/>
  <c r="AK1465" i="10"/>
  <c r="AK1466" i="10"/>
  <c r="AK1467" i="10"/>
  <c r="AK1468" i="10"/>
  <c r="AK1469" i="10"/>
  <c r="AK1470" i="10"/>
  <c r="AK1471" i="10"/>
  <c r="AK1472" i="10"/>
  <c r="AK1473" i="10"/>
  <c r="AK1474" i="10"/>
  <c r="AK1475" i="10"/>
  <c r="AK1476" i="10"/>
  <c r="AK1477" i="10"/>
  <c r="AK1478" i="10"/>
  <c r="AK1479" i="10"/>
  <c r="AK1480" i="10"/>
  <c r="AK1481" i="10"/>
  <c r="AK1482" i="10"/>
  <c r="AK1483" i="10"/>
  <c r="AK1484" i="10"/>
  <c r="AK1485" i="10"/>
  <c r="AK1486" i="10"/>
  <c r="AK1487" i="10"/>
  <c r="AK1488" i="10"/>
  <c r="AK1489" i="10"/>
  <c r="AK1490" i="10"/>
  <c r="AK1491" i="10"/>
  <c r="AK1492" i="10"/>
  <c r="AK1493" i="10"/>
  <c r="AK1494" i="10"/>
  <c r="AK1495" i="10"/>
  <c r="AK1496" i="10"/>
  <c r="AK1497" i="10"/>
  <c r="AK1498" i="10"/>
  <c r="AK1499" i="10"/>
  <c r="AK1500" i="10"/>
  <c r="AK1501" i="10"/>
  <c r="AK1502" i="10"/>
  <c r="AK1503" i="10"/>
  <c r="AK1504" i="10"/>
  <c r="AK1505" i="10"/>
  <c r="AK1506" i="10"/>
  <c r="AK1507" i="10"/>
  <c r="AK1508" i="10"/>
  <c r="AK1509" i="10"/>
  <c r="AK1510" i="10"/>
  <c r="AK1511" i="10"/>
  <c r="AK1512" i="10"/>
  <c r="AK1513" i="10"/>
  <c r="AK1514" i="10"/>
  <c r="AK1515" i="10"/>
  <c r="AK1516" i="10"/>
  <c r="AK1517" i="10"/>
  <c r="AK1518" i="10"/>
  <c r="AK1519" i="10"/>
  <c r="AK1520" i="10"/>
  <c r="AK1521" i="10"/>
  <c r="AK1522" i="10"/>
  <c r="AK1523" i="10"/>
  <c r="AK1524" i="10"/>
  <c r="AK1525" i="10"/>
  <c r="AK1526" i="10"/>
  <c r="AK1527" i="10"/>
  <c r="AK1528" i="10"/>
  <c r="AK1529" i="10"/>
  <c r="AK1530" i="10"/>
  <c r="AK1531" i="10"/>
  <c r="AK1532" i="10"/>
  <c r="AK1533" i="10"/>
  <c r="AK1534" i="10"/>
  <c r="AK1535" i="10"/>
  <c r="AK1536" i="10"/>
  <c r="AK1537" i="10"/>
  <c r="AK1538" i="10"/>
  <c r="AK1539" i="10"/>
  <c r="AK1540" i="10"/>
  <c r="AK1541" i="10"/>
  <c r="AK1542" i="10"/>
  <c r="AK1543" i="10"/>
  <c r="AK1544" i="10"/>
  <c r="AK1545" i="10"/>
  <c r="AK1546" i="10"/>
  <c r="AK1547" i="10"/>
  <c r="AK1548" i="10"/>
  <c r="AK1549" i="10"/>
  <c r="AK1550" i="10"/>
  <c r="AK1551" i="10"/>
  <c r="AK1552" i="10"/>
  <c r="AK1553" i="10"/>
  <c r="AK1554" i="10"/>
  <c r="AK1555" i="10"/>
  <c r="AK1556" i="10"/>
  <c r="AK1557" i="10"/>
  <c r="AK1558" i="10"/>
  <c r="AK1559" i="10"/>
  <c r="AK1560" i="10"/>
  <c r="AK1561" i="10"/>
  <c r="AK1562" i="10"/>
  <c r="AK1563" i="10"/>
  <c r="AK1564" i="10"/>
  <c r="AK1565" i="10"/>
  <c r="AK1566" i="10"/>
  <c r="AK1567" i="10"/>
  <c r="AK1568" i="10"/>
  <c r="AK1569" i="10"/>
  <c r="AK1570" i="10"/>
  <c r="AK1571" i="10"/>
  <c r="AK1572" i="10"/>
  <c r="AK1573" i="10"/>
  <c r="AK1574" i="10"/>
  <c r="AK1575" i="10"/>
  <c r="AK1576" i="10"/>
  <c r="AK1577" i="10"/>
  <c r="AK1578" i="10"/>
  <c r="AK1579" i="10"/>
  <c r="AK1580" i="10"/>
  <c r="AK1581" i="10"/>
  <c r="AK1582" i="10"/>
  <c r="AK1583" i="10"/>
  <c r="AK1584" i="10"/>
  <c r="AK1585" i="10"/>
  <c r="AK1586" i="10"/>
  <c r="AK1587" i="10"/>
  <c r="AK1588" i="10"/>
  <c r="AK1589" i="10"/>
  <c r="AK1590" i="10"/>
  <c r="AK1591" i="10"/>
  <c r="AK1592" i="10"/>
  <c r="AK1593" i="10"/>
  <c r="AK1594" i="10"/>
  <c r="AK1595" i="10"/>
  <c r="AK1596" i="10"/>
  <c r="AK1597" i="10"/>
  <c r="AK1598" i="10"/>
  <c r="AK1599" i="10"/>
  <c r="AK1600" i="10"/>
  <c r="AK1601" i="10"/>
  <c r="AK1602" i="10"/>
  <c r="AK1603" i="10"/>
  <c r="AK1604" i="10"/>
  <c r="AK1605" i="10"/>
  <c r="AK1606" i="10"/>
  <c r="AK1607" i="10"/>
  <c r="AK1608" i="10"/>
  <c r="AK1609" i="10"/>
  <c r="AK1610" i="10"/>
  <c r="AK1611" i="10"/>
  <c r="AK1612" i="10"/>
  <c r="AK1613" i="10"/>
  <c r="AK1614" i="10"/>
  <c r="AK1615" i="10"/>
  <c r="AK1616" i="10"/>
  <c r="AK1617" i="10"/>
  <c r="AK1618" i="10"/>
  <c r="AK1619" i="10"/>
  <c r="AK1620" i="10"/>
  <c r="AK1621" i="10"/>
  <c r="AK1622" i="10"/>
  <c r="AK1623" i="10"/>
  <c r="AK1624" i="10"/>
  <c r="AK1625" i="10"/>
  <c r="AK1626" i="10"/>
  <c r="AK1627" i="10"/>
  <c r="AK1628" i="10"/>
  <c r="AK1629" i="10"/>
  <c r="AK1630" i="10"/>
  <c r="AK1631" i="10"/>
  <c r="AK1632" i="10"/>
  <c r="AK1633" i="10"/>
  <c r="AK1634" i="10"/>
  <c r="AK1635" i="10"/>
  <c r="AK1636" i="10"/>
  <c r="AK1637" i="10"/>
  <c r="AK1638" i="10"/>
  <c r="AK1639" i="10"/>
  <c r="AK1640" i="10"/>
  <c r="AK1641" i="10"/>
  <c r="AK1642" i="10"/>
  <c r="AK1643" i="10"/>
  <c r="AK1644" i="10"/>
  <c r="AK1645" i="10"/>
  <c r="AK1646" i="10"/>
  <c r="AK1647" i="10"/>
  <c r="AK1648" i="10"/>
  <c r="AK1649" i="10"/>
  <c r="AK1650" i="10"/>
  <c r="AK1651" i="10"/>
  <c r="AK1652" i="10"/>
  <c r="AK1653" i="10"/>
  <c r="AK1654" i="10"/>
  <c r="AK1655" i="10"/>
  <c r="AK1656" i="10"/>
  <c r="AK1657" i="10"/>
  <c r="AK1658" i="10"/>
  <c r="AK1659" i="10"/>
  <c r="AK1660" i="10"/>
  <c r="AK1661" i="10"/>
  <c r="AK1662" i="10"/>
  <c r="AK1663" i="10"/>
  <c r="AK1664" i="10"/>
  <c r="AK1665" i="10"/>
  <c r="AK1666" i="10"/>
  <c r="AK1667" i="10"/>
  <c r="AK1668" i="10"/>
  <c r="AK1669" i="10"/>
  <c r="AK1670" i="10"/>
  <c r="AK1671" i="10"/>
  <c r="AK1672" i="10"/>
  <c r="AK1673" i="10"/>
  <c r="AK1674" i="10"/>
  <c r="AK1675" i="10"/>
  <c r="AK1676" i="10"/>
  <c r="AK1677" i="10"/>
  <c r="AK1678" i="10"/>
  <c r="AK1679" i="10"/>
  <c r="AK1680" i="10"/>
  <c r="AK1681" i="10"/>
  <c r="AK1682" i="10"/>
  <c r="AK1683" i="10"/>
  <c r="AK1684" i="10"/>
  <c r="AK1685" i="10"/>
  <c r="AK1686" i="10"/>
  <c r="AK1687" i="10"/>
  <c r="AK1688" i="10"/>
  <c r="AK1689" i="10"/>
  <c r="AK1690" i="10"/>
  <c r="AK1691" i="10"/>
  <c r="AK1692" i="10"/>
  <c r="AK1693" i="10"/>
  <c r="AK1694" i="10"/>
  <c r="AK1695" i="10"/>
  <c r="AK1696" i="10"/>
  <c r="AK1697" i="10"/>
  <c r="AK1698" i="10"/>
  <c r="AK1699" i="10"/>
  <c r="AK1700" i="10"/>
  <c r="AK1701" i="10"/>
  <c r="AL2" i="10"/>
  <c r="AL3" i="10"/>
  <c r="AL4" i="10"/>
  <c r="AL5" i="10"/>
  <c r="AL6" i="10"/>
  <c r="AL7" i="10"/>
  <c r="AL8" i="10"/>
  <c r="AL9" i="10"/>
  <c r="AL10" i="10"/>
  <c r="AL11" i="10"/>
  <c r="AL12" i="10"/>
  <c r="AL13" i="10"/>
  <c r="AL14" i="10"/>
  <c r="AL15" i="10"/>
  <c r="AL16" i="10"/>
  <c r="AL17" i="10"/>
  <c r="AL18" i="10"/>
  <c r="AL19" i="10"/>
  <c r="AL20" i="10"/>
  <c r="AL21" i="10"/>
  <c r="AL22" i="10"/>
  <c r="AL23" i="10"/>
  <c r="AL24" i="10"/>
  <c r="AL25" i="10"/>
  <c r="AL26" i="10"/>
  <c r="AL27" i="10"/>
  <c r="AL28" i="10"/>
  <c r="AL29" i="10"/>
  <c r="AL30" i="10"/>
  <c r="AL31" i="10"/>
  <c r="AL32" i="10"/>
  <c r="AL33" i="10"/>
  <c r="AL34" i="10"/>
  <c r="AL35" i="10"/>
  <c r="AL36" i="10"/>
  <c r="AL37" i="10"/>
  <c r="AL38" i="10"/>
  <c r="AL39" i="10"/>
  <c r="AL40" i="10"/>
  <c r="AL41" i="10"/>
  <c r="AL42" i="10"/>
  <c r="AL43" i="10"/>
  <c r="AL44" i="10"/>
  <c r="AL45" i="10"/>
  <c r="AL46" i="10"/>
  <c r="AL47" i="10"/>
  <c r="AL48" i="10"/>
  <c r="AL49" i="10"/>
  <c r="AL50" i="10"/>
  <c r="AL51" i="10"/>
  <c r="AL52" i="10"/>
  <c r="AL53" i="10"/>
  <c r="AL54" i="10"/>
  <c r="AL55" i="10"/>
  <c r="AL56" i="10"/>
  <c r="AL57" i="10"/>
  <c r="AL58" i="10"/>
  <c r="AL59" i="10"/>
  <c r="AL60" i="10"/>
  <c r="AL61" i="10"/>
  <c r="AL62" i="10"/>
  <c r="AL63" i="10"/>
  <c r="AL64" i="10"/>
  <c r="AL65" i="10"/>
  <c r="AL66" i="10"/>
  <c r="AL67" i="10"/>
  <c r="AL68" i="10"/>
  <c r="AL69" i="10"/>
  <c r="AL70" i="10"/>
  <c r="AL71" i="10"/>
  <c r="AL72" i="10"/>
  <c r="AL73" i="10"/>
  <c r="AL74" i="10"/>
  <c r="AL75" i="10"/>
  <c r="AL76" i="10"/>
  <c r="AL77" i="10"/>
  <c r="AL78" i="10"/>
  <c r="AL79" i="10"/>
  <c r="AL80" i="10"/>
  <c r="AL81" i="10"/>
  <c r="AL82" i="10"/>
  <c r="AL83" i="10"/>
  <c r="AL84" i="10"/>
  <c r="AL85" i="10"/>
  <c r="AL86" i="10"/>
  <c r="AL87" i="10"/>
  <c r="AL88" i="10"/>
  <c r="AL89" i="10"/>
  <c r="AL90" i="10"/>
  <c r="AL91" i="10"/>
  <c r="AL92" i="10"/>
  <c r="AL93" i="10"/>
  <c r="AL94" i="10"/>
  <c r="AL95" i="10"/>
  <c r="AL96" i="10"/>
  <c r="AL97" i="10"/>
  <c r="AL98" i="10"/>
  <c r="AL99" i="10"/>
  <c r="AL100" i="10"/>
  <c r="AL101" i="10"/>
  <c r="AL102" i="10"/>
  <c r="AL103" i="10"/>
  <c r="AL104" i="10"/>
  <c r="AL105" i="10"/>
  <c r="AL106" i="10"/>
  <c r="AL107" i="10"/>
  <c r="AL108" i="10"/>
  <c r="AL109" i="10"/>
  <c r="AL110" i="10"/>
  <c r="AL111" i="10"/>
  <c r="AL112" i="10"/>
  <c r="AL113" i="10"/>
  <c r="AL114" i="10"/>
  <c r="AL115" i="10"/>
  <c r="AL116" i="10"/>
  <c r="AL117" i="10"/>
  <c r="AL118" i="10"/>
  <c r="AL119" i="10"/>
  <c r="AL120" i="10"/>
  <c r="AL121" i="10"/>
  <c r="AL122" i="10"/>
  <c r="AL123" i="10"/>
  <c r="AL124" i="10"/>
  <c r="AL125" i="10"/>
  <c r="AL126" i="10"/>
  <c r="AL127" i="10"/>
  <c r="AL128" i="10"/>
  <c r="AL129" i="10"/>
  <c r="AL130" i="10"/>
  <c r="AL131" i="10"/>
  <c r="AL132" i="10"/>
  <c r="AL133" i="10"/>
  <c r="AL134" i="10"/>
  <c r="AL135" i="10"/>
  <c r="AL136" i="10"/>
  <c r="AL137" i="10"/>
  <c r="AL138" i="10"/>
  <c r="AL139" i="10"/>
  <c r="AL140" i="10"/>
  <c r="AL141" i="10"/>
  <c r="AL142" i="10"/>
  <c r="AL143" i="10"/>
  <c r="AL144" i="10"/>
  <c r="AL145" i="10"/>
  <c r="AL146" i="10"/>
  <c r="AL147" i="10"/>
  <c r="AL148" i="10"/>
  <c r="AL149" i="10"/>
  <c r="AL150" i="10"/>
  <c r="AL151" i="10"/>
  <c r="AL152" i="10"/>
  <c r="AL153" i="10"/>
  <c r="AL154" i="10"/>
  <c r="AL155" i="10"/>
  <c r="AL156" i="10"/>
  <c r="AL157" i="10"/>
  <c r="AL158" i="10"/>
  <c r="AL159" i="10"/>
  <c r="AL160" i="10"/>
  <c r="AL161" i="10"/>
  <c r="AL162" i="10"/>
  <c r="AL163" i="10"/>
  <c r="AL164" i="10"/>
  <c r="AL165" i="10"/>
  <c r="AL166" i="10"/>
  <c r="AL167" i="10"/>
  <c r="AL168" i="10"/>
  <c r="AL169" i="10"/>
  <c r="AL170" i="10"/>
  <c r="AL171" i="10"/>
  <c r="AL172" i="10"/>
  <c r="AL173" i="10"/>
  <c r="AL174" i="10"/>
  <c r="AL175" i="10"/>
  <c r="AL176" i="10"/>
  <c r="AL177" i="10"/>
  <c r="AL178" i="10"/>
  <c r="AL179" i="10"/>
  <c r="AL180" i="10"/>
  <c r="AL181" i="10"/>
  <c r="AL182" i="10"/>
  <c r="AL183" i="10"/>
  <c r="AL184" i="10"/>
  <c r="AL185" i="10"/>
  <c r="AL186" i="10"/>
  <c r="AL187" i="10"/>
  <c r="AL188" i="10"/>
  <c r="AL189" i="10"/>
  <c r="AL190" i="10"/>
  <c r="AL191" i="10"/>
  <c r="AL192" i="10"/>
  <c r="AL193" i="10"/>
  <c r="AL194" i="10"/>
  <c r="AL195" i="10"/>
  <c r="AL196" i="10"/>
  <c r="AL197" i="10"/>
  <c r="AL198" i="10"/>
  <c r="AL199" i="10"/>
  <c r="AL200" i="10"/>
  <c r="AL201" i="10"/>
  <c r="AL202" i="10"/>
  <c r="AL203" i="10"/>
  <c r="AL204" i="10"/>
  <c r="AL205" i="10"/>
  <c r="AL206" i="10"/>
  <c r="AL207" i="10"/>
  <c r="AL208" i="10"/>
  <c r="AL209" i="10"/>
  <c r="AL210" i="10"/>
  <c r="AL211" i="10"/>
  <c r="AL212" i="10"/>
  <c r="AL213" i="10"/>
  <c r="AL214" i="10"/>
  <c r="AL215" i="10"/>
  <c r="AL216" i="10"/>
  <c r="AL217" i="10"/>
  <c r="AL218" i="10"/>
  <c r="AL219" i="10"/>
  <c r="AL220" i="10"/>
  <c r="AL221" i="10"/>
  <c r="AL222" i="10"/>
  <c r="AL223" i="10"/>
  <c r="AL224" i="10"/>
  <c r="AL225" i="10"/>
  <c r="AL226" i="10"/>
  <c r="AL227" i="10"/>
  <c r="AL228" i="10"/>
  <c r="AL229" i="10"/>
  <c r="AL230" i="10"/>
  <c r="AL231" i="10"/>
  <c r="AL232" i="10"/>
  <c r="AL233" i="10"/>
  <c r="AL234" i="10"/>
  <c r="AL235" i="10"/>
  <c r="AL236" i="10"/>
  <c r="AL237" i="10"/>
  <c r="AL238" i="10"/>
  <c r="AL239" i="10"/>
  <c r="AL240" i="10"/>
  <c r="AL241" i="10"/>
  <c r="AL242" i="10"/>
  <c r="AL243" i="10"/>
  <c r="AL244" i="10"/>
  <c r="AL245" i="10"/>
  <c r="AL246" i="10"/>
  <c r="AL247" i="10"/>
  <c r="AL248" i="10"/>
  <c r="AL249" i="10"/>
  <c r="AL250" i="10"/>
  <c r="AL251" i="10"/>
  <c r="AL252" i="10"/>
  <c r="AL253" i="10"/>
  <c r="AL254" i="10"/>
  <c r="AL255" i="10"/>
  <c r="AL256" i="10"/>
  <c r="AL257" i="10"/>
  <c r="AL258" i="10"/>
  <c r="AL259" i="10"/>
  <c r="AL260" i="10"/>
  <c r="AL261" i="10"/>
  <c r="AL262" i="10"/>
  <c r="AL263" i="10"/>
  <c r="AL264" i="10"/>
  <c r="AL265" i="10"/>
  <c r="AL266" i="10"/>
  <c r="AL267" i="10"/>
  <c r="AL268" i="10"/>
  <c r="AL269" i="10"/>
  <c r="AL270" i="10"/>
  <c r="AL271" i="10"/>
  <c r="AL272" i="10"/>
  <c r="AL273" i="10"/>
  <c r="AL274" i="10"/>
  <c r="AL275" i="10"/>
  <c r="AL276" i="10"/>
  <c r="AL277" i="10"/>
  <c r="AL278" i="10"/>
  <c r="AL279" i="10"/>
  <c r="AL280" i="10"/>
  <c r="AL281" i="10"/>
  <c r="AL282" i="10"/>
  <c r="AL283" i="10"/>
  <c r="AL284" i="10"/>
  <c r="AL285" i="10"/>
  <c r="AL286" i="10"/>
  <c r="AL287" i="10"/>
  <c r="AL288" i="10"/>
  <c r="AL289" i="10"/>
  <c r="AL290" i="10"/>
  <c r="AL291" i="10"/>
  <c r="AL292" i="10"/>
  <c r="AL293" i="10"/>
  <c r="AL294" i="10"/>
  <c r="AL295" i="10"/>
  <c r="AL296" i="10"/>
  <c r="AL297" i="10"/>
  <c r="AL298" i="10"/>
  <c r="AL299" i="10"/>
  <c r="AL300" i="10"/>
  <c r="AL301" i="10"/>
  <c r="AL302" i="10"/>
  <c r="AL303" i="10"/>
  <c r="AL304" i="10"/>
  <c r="AL305" i="10"/>
  <c r="AL306" i="10"/>
  <c r="AL307" i="10"/>
  <c r="AL308" i="10"/>
  <c r="AL309" i="10"/>
  <c r="AL310" i="10"/>
  <c r="AL311" i="10"/>
  <c r="AL312" i="10"/>
  <c r="AL313" i="10"/>
  <c r="AL314" i="10"/>
  <c r="AL315" i="10"/>
  <c r="AL316" i="10"/>
  <c r="AL317" i="10"/>
  <c r="AL318" i="10"/>
  <c r="AL319" i="10"/>
  <c r="AL320" i="10"/>
  <c r="AL321" i="10"/>
  <c r="AL322" i="10"/>
  <c r="AL323" i="10"/>
  <c r="AL324" i="10"/>
  <c r="AL325" i="10"/>
  <c r="AL326" i="10"/>
  <c r="AL327" i="10"/>
  <c r="AL328" i="10"/>
  <c r="AL329" i="10"/>
  <c r="AL330" i="10"/>
  <c r="AL331" i="10"/>
  <c r="AL332" i="10"/>
  <c r="AL333" i="10"/>
  <c r="AL334" i="10"/>
  <c r="AL335" i="10"/>
  <c r="AL336" i="10"/>
  <c r="AL337" i="10"/>
  <c r="AL338" i="10"/>
  <c r="AL339" i="10"/>
  <c r="AL340" i="10"/>
  <c r="AL341" i="10"/>
  <c r="AL342" i="10"/>
  <c r="AL343" i="10"/>
  <c r="AL344" i="10"/>
  <c r="AL345" i="10"/>
  <c r="AL346" i="10"/>
  <c r="AL347" i="10"/>
  <c r="AL348" i="10"/>
  <c r="AL349" i="10"/>
  <c r="AL350" i="10"/>
  <c r="AL351" i="10"/>
  <c r="AL352" i="10"/>
  <c r="AL353" i="10"/>
  <c r="AL354" i="10"/>
  <c r="AL355" i="10"/>
  <c r="AL356" i="10"/>
  <c r="AL357" i="10"/>
  <c r="AL358" i="10"/>
  <c r="AL359" i="10"/>
  <c r="AL360" i="10"/>
  <c r="AL361" i="10"/>
  <c r="AL362" i="10"/>
  <c r="AL363" i="10"/>
  <c r="AL364" i="10"/>
  <c r="AL365" i="10"/>
  <c r="AL366" i="10"/>
  <c r="AL367" i="10"/>
  <c r="AL368" i="10"/>
  <c r="AL369" i="10"/>
  <c r="AL370" i="10"/>
  <c r="AL371" i="10"/>
  <c r="AL372" i="10"/>
  <c r="AL373" i="10"/>
  <c r="AL374" i="10"/>
  <c r="AL375" i="10"/>
  <c r="AL376" i="10"/>
  <c r="AL377" i="10"/>
  <c r="AL378" i="10"/>
  <c r="AL379" i="10"/>
  <c r="AL380" i="10"/>
  <c r="AL381" i="10"/>
  <c r="AL382" i="10"/>
  <c r="AL383" i="10"/>
  <c r="AL384" i="10"/>
  <c r="AL385" i="10"/>
  <c r="AL386" i="10"/>
  <c r="AL387" i="10"/>
  <c r="AL388" i="10"/>
  <c r="AL389" i="10"/>
  <c r="AL390" i="10"/>
  <c r="AL391" i="10"/>
  <c r="AL392" i="10"/>
  <c r="AL393" i="10"/>
  <c r="AL394" i="10"/>
  <c r="AL395" i="10"/>
  <c r="AL396" i="10"/>
  <c r="AL397" i="10"/>
  <c r="AL398" i="10"/>
  <c r="AL399" i="10"/>
  <c r="AL400" i="10"/>
  <c r="AL401" i="10"/>
  <c r="AL402" i="10"/>
  <c r="AL403" i="10"/>
  <c r="AL404" i="10"/>
  <c r="AL405" i="10"/>
  <c r="AL406" i="10"/>
  <c r="AL407" i="10"/>
  <c r="AL408" i="10"/>
  <c r="AL409" i="10"/>
  <c r="AL410" i="10"/>
  <c r="AL411" i="10"/>
  <c r="AL412" i="10"/>
  <c r="AL413" i="10"/>
  <c r="AL414" i="10"/>
  <c r="AL415" i="10"/>
  <c r="AL416" i="10"/>
  <c r="AL417" i="10"/>
  <c r="AL418" i="10"/>
  <c r="AL419" i="10"/>
  <c r="AL420" i="10"/>
  <c r="AL421" i="10"/>
  <c r="AL422" i="10"/>
  <c r="AL423" i="10"/>
  <c r="AL424" i="10"/>
  <c r="AL425" i="10"/>
  <c r="AL426" i="10"/>
  <c r="AL427" i="10"/>
  <c r="AL428" i="10"/>
  <c r="AL429" i="10"/>
  <c r="AL430" i="10"/>
  <c r="AL431" i="10"/>
  <c r="AL432" i="10"/>
  <c r="AL433" i="10"/>
  <c r="AL434" i="10"/>
  <c r="AL435" i="10"/>
  <c r="AL436" i="10"/>
  <c r="AL437" i="10"/>
  <c r="AL438" i="10"/>
  <c r="AL439" i="10"/>
  <c r="AL440" i="10"/>
  <c r="AL441" i="10"/>
  <c r="AL442" i="10"/>
  <c r="AL443" i="10"/>
  <c r="AL444" i="10"/>
  <c r="AL445" i="10"/>
  <c r="AL446" i="10"/>
  <c r="AL447" i="10"/>
  <c r="AL448" i="10"/>
  <c r="AL449" i="10"/>
  <c r="AL450" i="10"/>
  <c r="AL451" i="10"/>
  <c r="AL452" i="10"/>
  <c r="AL453" i="10"/>
  <c r="AL454" i="10"/>
  <c r="AL455" i="10"/>
  <c r="AL456" i="10"/>
  <c r="AL457" i="10"/>
  <c r="AL458" i="10"/>
  <c r="AL459" i="10"/>
  <c r="AL460" i="10"/>
  <c r="AL461" i="10"/>
  <c r="AL462" i="10"/>
  <c r="AL463" i="10"/>
  <c r="AL464" i="10"/>
  <c r="AL465" i="10"/>
  <c r="AL466" i="10"/>
  <c r="AL467" i="10"/>
  <c r="AL468" i="10"/>
  <c r="AL469" i="10"/>
  <c r="AL470" i="10"/>
  <c r="AL471" i="10"/>
  <c r="AL472" i="10"/>
  <c r="AL473" i="10"/>
  <c r="AL474" i="10"/>
  <c r="AL475" i="10"/>
  <c r="AL476" i="10"/>
  <c r="AL477" i="10"/>
  <c r="AL478" i="10"/>
  <c r="AL479" i="10"/>
  <c r="AL480" i="10"/>
  <c r="AL481" i="10"/>
  <c r="AL482" i="10"/>
  <c r="AL483" i="10"/>
  <c r="AL484" i="10"/>
  <c r="AL485" i="10"/>
  <c r="AL486" i="10"/>
  <c r="AL487" i="10"/>
  <c r="AL488" i="10"/>
  <c r="AL489" i="10"/>
  <c r="AL490" i="10"/>
  <c r="AL491" i="10"/>
  <c r="AL492" i="10"/>
  <c r="AL493" i="10"/>
  <c r="AL494" i="10"/>
  <c r="AL495" i="10"/>
  <c r="AL496" i="10"/>
  <c r="AL497" i="10"/>
  <c r="AL498" i="10"/>
  <c r="AL499" i="10"/>
  <c r="AL500" i="10"/>
  <c r="AL501" i="10"/>
  <c r="AL502" i="10"/>
  <c r="AL503" i="10"/>
  <c r="AL504" i="10"/>
  <c r="AL505" i="10"/>
  <c r="AL506" i="10"/>
  <c r="AL507" i="10"/>
  <c r="AL508" i="10"/>
  <c r="AL509" i="10"/>
  <c r="AL510" i="10"/>
  <c r="AL511" i="10"/>
  <c r="AL512" i="10"/>
  <c r="AL513" i="10"/>
  <c r="AL514" i="10"/>
  <c r="AL515" i="10"/>
  <c r="AL516" i="10"/>
  <c r="AL517" i="10"/>
  <c r="AL518" i="10"/>
  <c r="AL519" i="10"/>
  <c r="AL520" i="10"/>
  <c r="AL521" i="10"/>
  <c r="AL522" i="10"/>
  <c r="AL523" i="10"/>
  <c r="AL524" i="10"/>
  <c r="AL525" i="10"/>
  <c r="AL526" i="10"/>
  <c r="AL527" i="10"/>
  <c r="AL528" i="10"/>
  <c r="AL529" i="10"/>
  <c r="AL530" i="10"/>
  <c r="AL531" i="10"/>
  <c r="AL532" i="10"/>
  <c r="AL533" i="10"/>
  <c r="AL534" i="10"/>
  <c r="AL535" i="10"/>
  <c r="AL536" i="10"/>
  <c r="AL537" i="10"/>
  <c r="AL538" i="10"/>
  <c r="AL539" i="10"/>
  <c r="AL540" i="10"/>
  <c r="AL541" i="10"/>
  <c r="AL542" i="10"/>
  <c r="AL543" i="10"/>
  <c r="AL544" i="10"/>
  <c r="AL545" i="10"/>
  <c r="AL546" i="10"/>
  <c r="AL547" i="10"/>
  <c r="AL548" i="10"/>
  <c r="AL549" i="10"/>
  <c r="AL550" i="10"/>
  <c r="AL551" i="10"/>
  <c r="AL552" i="10"/>
  <c r="AL553" i="10"/>
  <c r="AL554" i="10"/>
  <c r="AL555" i="10"/>
  <c r="AL556" i="10"/>
  <c r="AL557" i="10"/>
  <c r="AL558" i="10"/>
  <c r="AL559" i="10"/>
  <c r="AL560" i="10"/>
  <c r="AL561" i="10"/>
  <c r="AL562" i="10"/>
  <c r="AL563" i="10"/>
  <c r="AL564" i="10"/>
  <c r="AL565" i="10"/>
  <c r="AL566" i="10"/>
  <c r="AL567" i="10"/>
  <c r="AL568" i="10"/>
  <c r="AL569" i="10"/>
  <c r="AL570" i="10"/>
  <c r="AL571" i="10"/>
  <c r="AL572" i="10"/>
  <c r="AL573" i="10"/>
  <c r="AL574" i="10"/>
  <c r="AL575" i="10"/>
  <c r="AL576" i="10"/>
  <c r="AL577" i="10"/>
  <c r="AL578" i="10"/>
  <c r="AL579" i="10"/>
  <c r="AL580" i="10"/>
  <c r="AL581" i="10"/>
  <c r="AL582" i="10"/>
  <c r="AL583" i="10"/>
  <c r="AL584" i="10"/>
  <c r="AL585" i="10"/>
  <c r="AL586" i="10"/>
  <c r="AL587" i="10"/>
  <c r="AL588" i="10"/>
  <c r="AL589" i="10"/>
  <c r="AL590" i="10"/>
  <c r="AL591" i="10"/>
  <c r="AL592" i="10"/>
  <c r="AL593" i="10"/>
  <c r="AL594" i="10"/>
  <c r="AL595" i="10"/>
  <c r="AL596" i="10"/>
  <c r="AL597" i="10"/>
  <c r="AL598" i="10"/>
  <c r="AL599" i="10"/>
  <c r="AL600" i="10"/>
  <c r="AL601" i="10"/>
  <c r="AL602" i="10"/>
  <c r="AL603" i="10"/>
  <c r="AL604" i="10"/>
  <c r="AL605" i="10"/>
  <c r="AL606" i="10"/>
  <c r="AL607" i="10"/>
  <c r="AL608" i="10"/>
  <c r="AL609" i="10"/>
  <c r="AL610" i="10"/>
  <c r="AL611" i="10"/>
  <c r="AL612" i="10"/>
  <c r="AL613" i="10"/>
  <c r="AL614" i="10"/>
  <c r="AL615" i="10"/>
  <c r="AL616" i="10"/>
  <c r="AL617" i="10"/>
  <c r="AL618" i="10"/>
  <c r="AL619" i="10"/>
  <c r="AL620" i="10"/>
  <c r="AL621" i="10"/>
  <c r="AL622" i="10"/>
  <c r="AL623" i="10"/>
  <c r="AL624" i="10"/>
  <c r="AL625" i="10"/>
  <c r="AL626" i="10"/>
  <c r="AL627" i="10"/>
  <c r="AL628" i="10"/>
  <c r="AL629" i="10"/>
  <c r="AL630" i="10"/>
  <c r="AL631" i="10"/>
  <c r="AL632" i="10"/>
  <c r="AL633" i="10"/>
  <c r="AL634" i="10"/>
  <c r="AL635" i="10"/>
  <c r="AL636" i="10"/>
  <c r="AL637" i="10"/>
  <c r="AL638" i="10"/>
  <c r="AL639" i="10"/>
  <c r="AL640" i="10"/>
  <c r="AL641" i="10"/>
  <c r="AL642" i="10"/>
  <c r="AL643" i="10"/>
  <c r="AL644" i="10"/>
  <c r="AL645" i="10"/>
  <c r="AL646" i="10"/>
  <c r="AL647" i="10"/>
  <c r="AL648" i="10"/>
  <c r="AL649" i="10"/>
  <c r="AL650" i="10"/>
  <c r="AL651" i="10"/>
  <c r="AL652" i="10"/>
  <c r="AL653" i="10"/>
  <c r="AL654" i="10"/>
  <c r="AL655" i="10"/>
  <c r="AL656" i="10"/>
  <c r="AL657" i="10"/>
  <c r="AL658" i="10"/>
  <c r="AL659" i="10"/>
  <c r="AL660" i="10"/>
  <c r="AL661" i="10"/>
  <c r="AL662" i="10"/>
  <c r="AL663" i="10"/>
  <c r="AL664" i="10"/>
  <c r="AL665" i="10"/>
  <c r="AL666" i="10"/>
  <c r="AL667" i="10"/>
  <c r="AL668" i="10"/>
  <c r="AL669" i="10"/>
  <c r="AL670" i="10"/>
  <c r="AL671" i="10"/>
  <c r="AL672" i="10"/>
  <c r="AL673" i="10"/>
  <c r="AL674" i="10"/>
  <c r="AL675" i="10"/>
  <c r="AL676" i="10"/>
  <c r="AL677" i="10"/>
  <c r="AL678" i="10"/>
  <c r="AL679" i="10"/>
  <c r="AL680" i="10"/>
  <c r="AL681" i="10"/>
  <c r="AL682" i="10"/>
  <c r="AL683" i="10"/>
  <c r="AL684" i="10"/>
  <c r="AL685" i="10"/>
  <c r="AL686" i="10"/>
  <c r="AL687" i="10"/>
  <c r="AL688" i="10"/>
  <c r="AL689" i="10"/>
  <c r="AL690" i="10"/>
  <c r="AL691" i="10"/>
  <c r="AL692" i="10"/>
  <c r="AL693" i="10"/>
  <c r="AL694" i="10"/>
  <c r="AL695" i="10"/>
  <c r="AL696" i="10"/>
  <c r="AL697" i="10"/>
  <c r="AL698" i="10"/>
  <c r="AL699" i="10"/>
  <c r="AL700" i="10"/>
  <c r="AL701" i="10"/>
  <c r="AL702" i="10"/>
  <c r="AL703" i="10"/>
  <c r="AL704" i="10"/>
  <c r="AL705" i="10"/>
  <c r="AL706" i="10"/>
  <c r="AL707" i="10"/>
  <c r="AL708" i="10"/>
  <c r="AL709" i="10"/>
  <c r="AL710" i="10"/>
  <c r="AL711" i="10"/>
  <c r="AL712" i="10"/>
  <c r="AL713" i="10"/>
  <c r="AL714" i="10"/>
  <c r="AL715" i="10"/>
  <c r="AL716" i="10"/>
  <c r="AL717" i="10"/>
  <c r="AL718" i="10"/>
  <c r="AL719" i="10"/>
  <c r="AL720" i="10"/>
  <c r="AL721" i="10"/>
  <c r="AL722" i="10"/>
  <c r="AL723" i="10"/>
  <c r="AL724" i="10"/>
  <c r="AL725" i="10"/>
  <c r="AL726" i="10"/>
  <c r="AL727" i="10"/>
  <c r="AL728" i="10"/>
  <c r="AL729" i="10"/>
  <c r="AL730" i="10"/>
  <c r="AL731" i="10"/>
  <c r="AL732" i="10"/>
  <c r="AL733" i="10"/>
  <c r="AL734" i="10"/>
  <c r="AL735" i="10"/>
  <c r="AL736" i="10"/>
  <c r="AL737" i="10"/>
  <c r="AL738" i="10"/>
  <c r="AL739" i="10"/>
  <c r="AL740" i="10"/>
  <c r="AL741" i="10"/>
  <c r="AL742" i="10"/>
  <c r="AL743" i="10"/>
  <c r="AL744" i="10"/>
  <c r="AL745" i="10"/>
  <c r="AL746" i="10"/>
  <c r="AL747" i="10"/>
  <c r="AL748" i="10"/>
  <c r="AL749" i="10"/>
  <c r="AL750" i="10"/>
  <c r="AL751" i="10"/>
  <c r="AL752" i="10"/>
  <c r="AL753" i="10"/>
  <c r="AL754" i="10"/>
  <c r="AL755" i="10"/>
  <c r="AL756" i="10"/>
  <c r="AL757" i="10"/>
  <c r="AL758" i="10"/>
  <c r="AL759" i="10"/>
  <c r="AL760" i="10"/>
  <c r="AL761" i="10"/>
  <c r="AL762" i="10"/>
  <c r="AL763" i="10"/>
  <c r="AL764" i="10"/>
  <c r="AL765" i="10"/>
  <c r="AL766" i="10"/>
  <c r="AL767" i="10"/>
  <c r="AL768" i="10"/>
  <c r="AL769" i="10"/>
  <c r="AL770" i="10"/>
  <c r="AL771" i="10"/>
  <c r="AL772" i="10"/>
  <c r="AL773" i="10"/>
  <c r="AL774" i="10"/>
  <c r="AL775" i="10"/>
  <c r="AL776" i="10"/>
  <c r="AL777" i="10"/>
  <c r="AL778" i="10"/>
  <c r="AL779" i="10"/>
  <c r="AL780" i="10"/>
  <c r="AL781" i="10"/>
  <c r="AL782" i="10"/>
  <c r="AL783" i="10"/>
  <c r="AL784" i="10"/>
  <c r="AL785" i="10"/>
  <c r="AL786" i="10"/>
  <c r="AL787" i="10"/>
  <c r="AL788" i="10"/>
  <c r="AL789" i="10"/>
  <c r="AL790" i="10"/>
  <c r="AL791" i="10"/>
  <c r="AL792" i="10"/>
  <c r="AL793" i="10"/>
  <c r="AL794" i="10"/>
  <c r="AL795" i="10"/>
  <c r="AL796" i="10"/>
  <c r="AL797" i="10"/>
  <c r="AL798" i="10"/>
  <c r="AL799" i="10"/>
  <c r="AL800" i="10"/>
  <c r="AL801" i="10"/>
  <c r="AL802" i="10"/>
  <c r="AL803" i="10"/>
  <c r="AL804" i="10"/>
  <c r="AL805" i="10"/>
  <c r="AL806" i="10"/>
  <c r="AL807" i="10"/>
  <c r="AL808" i="10"/>
  <c r="AL809" i="10"/>
  <c r="AL810" i="10"/>
  <c r="AL811" i="10"/>
  <c r="AL812" i="10"/>
  <c r="AL813" i="10"/>
  <c r="AL814" i="10"/>
  <c r="AL815" i="10"/>
  <c r="AL816" i="10"/>
  <c r="AL817" i="10"/>
  <c r="AL818" i="10"/>
  <c r="AL819" i="10"/>
  <c r="AL820" i="10"/>
  <c r="AL821" i="10"/>
  <c r="AL822" i="10"/>
  <c r="AL823" i="10"/>
  <c r="AL824" i="10"/>
  <c r="AL825" i="10"/>
  <c r="AL826" i="10"/>
  <c r="AL827" i="10"/>
  <c r="AL828" i="10"/>
  <c r="AL829" i="10"/>
  <c r="AL830" i="10"/>
  <c r="AL831" i="10"/>
  <c r="AL832" i="10"/>
  <c r="AL833" i="10"/>
  <c r="AL834" i="10"/>
  <c r="AL835" i="10"/>
  <c r="AL836" i="10"/>
  <c r="AL837" i="10"/>
  <c r="AL838" i="10"/>
  <c r="AL839" i="10"/>
  <c r="AL840" i="10"/>
  <c r="AL841" i="10"/>
  <c r="AL842" i="10"/>
  <c r="AL843" i="10"/>
  <c r="AL844" i="10"/>
  <c r="AL845" i="10"/>
  <c r="AL846" i="10"/>
  <c r="AL847" i="10"/>
  <c r="AL848" i="10"/>
  <c r="AL849" i="10"/>
  <c r="AL850" i="10"/>
  <c r="AL851" i="10"/>
  <c r="AL852" i="10"/>
  <c r="AL853" i="10"/>
  <c r="AL854" i="10"/>
  <c r="AL855" i="10"/>
  <c r="AL856" i="10"/>
  <c r="AL857" i="10"/>
  <c r="AL858" i="10"/>
  <c r="AL859" i="10"/>
  <c r="AL860" i="10"/>
  <c r="AL861" i="10"/>
  <c r="AL862" i="10"/>
  <c r="AL863" i="10"/>
  <c r="AL864" i="10"/>
  <c r="AL865" i="10"/>
  <c r="AL866" i="10"/>
  <c r="AL867" i="10"/>
  <c r="AL868" i="10"/>
  <c r="AL869" i="10"/>
  <c r="AL870" i="10"/>
  <c r="AL871" i="10"/>
  <c r="AL872" i="10"/>
  <c r="AL873" i="10"/>
  <c r="AL874" i="10"/>
  <c r="AL875" i="10"/>
  <c r="AL876" i="10"/>
  <c r="AL877" i="10"/>
  <c r="AL878" i="10"/>
  <c r="AL879" i="10"/>
  <c r="AL880" i="10"/>
  <c r="AL881" i="10"/>
  <c r="AL882" i="10"/>
  <c r="AL883" i="10"/>
  <c r="AL884" i="10"/>
  <c r="AL885" i="10"/>
  <c r="AL886" i="10"/>
  <c r="AL887" i="10"/>
  <c r="AL888" i="10"/>
  <c r="AL889" i="10"/>
  <c r="AL890" i="10"/>
  <c r="AL891" i="10"/>
  <c r="AL892" i="10"/>
  <c r="AL893" i="10"/>
  <c r="AL894" i="10"/>
  <c r="AL895" i="10"/>
  <c r="AL896" i="10"/>
  <c r="AL897" i="10"/>
  <c r="AL898" i="10"/>
  <c r="AL899" i="10"/>
  <c r="AL900" i="10"/>
  <c r="AL901" i="10"/>
  <c r="AL902" i="10"/>
  <c r="AL903" i="10"/>
  <c r="AL904" i="10"/>
  <c r="AL905" i="10"/>
  <c r="AL906" i="10"/>
  <c r="AL907" i="10"/>
  <c r="AL908" i="10"/>
  <c r="AL909" i="10"/>
  <c r="AL910" i="10"/>
  <c r="AL911" i="10"/>
  <c r="AL912" i="10"/>
  <c r="AL913" i="10"/>
  <c r="AL914" i="10"/>
  <c r="AL915" i="10"/>
  <c r="AL916" i="10"/>
  <c r="AL917" i="10"/>
  <c r="AL918" i="10"/>
  <c r="AL919" i="10"/>
  <c r="AL920" i="10"/>
  <c r="AL921" i="10"/>
  <c r="AL922" i="10"/>
  <c r="AL923" i="10"/>
  <c r="AL924" i="10"/>
  <c r="AL925" i="10"/>
  <c r="AL926" i="10"/>
  <c r="AL927" i="10"/>
  <c r="AL928" i="10"/>
  <c r="AL929" i="10"/>
  <c r="AL930" i="10"/>
  <c r="AL931" i="10"/>
  <c r="AL932" i="10"/>
  <c r="AL933" i="10"/>
  <c r="AL934" i="10"/>
  <c r="AL935" i="10"/>
  <c r="AL936" i="10"/>
  <c r="AL937" i="10"/>
  <c r="AL938" i="10"/>
  <c r="AL939" i="10"/>
  <c r="AL940" i="10"/>
  <c r="AL941" i="10"/>
  <c r="AL942" i="10"/>
  <c r="AL943" i="10"/>
  <c r="AL944" i="10"/>
  <c r="AL945" i="10"/>
  <c r="AL946" i="10"/>
  <c r="AL947" i="10"/>
  <c r="AL948" i="10"/>
  <c r="AL949" i="10"/>
  <c r="AL950" i="10"/>
  <c r="AL951" i="10"/>
  <c r="AL952" i="10"/>
  <c r="AL953" i="10"/>
  <c r="AL954" i="10"/>
  <c r="AL955" i="10"/>
  <c r="AL956" i="10"/>
  <c r="AL957" i="10"/>
  <c r="AL958" i="10"/>
  <c r="AL959" i="10"/>
  <c r="AL960" i="10"/>
  <c r="AL961" i="10"/>
  <c r="AL962" i="10"/>
  <c r="AL963" i="10"/>
  <c r="AL964" i="10"/>
  <c r="AL965" i="10"/>
  <c r="AL966" i="10"/>
  <c r="AL967" i="10"/>
  <c r="AL968" i="10"/>
  <c r="AL969" i="10"/>
  <c r="AL970" i="10"/>
  <c r="AL971" i="10"/>
  <c r="AL972" i="10"/>
  <c r="AL973" i="10"/>
  <c r="AL974" i="10"/>
  <c r="AL975" i="10"/>
  <c r="AL976" i="10"/>
  <c r="AL977" i="10"/>
  <c r="AL978" i="10"/>
  <c r="AL979" i="10"/>
  <c r="AL980" i="10"/>
  <c r="AL981" i="10"/>
  <c r="AL982" i="10"/>
  <c r="AL983" i="10"/>
  <c r="AL984" i="10"/>
  <c r="AL985" i="10"/>
  <c r="AL986" i="10"/>
  <c r="AL987" i="10"/>
  <c r="AL988" i="10"/>
  <c r="AL989" i="10"/>
  <c r="AL990" i="10"/>
  <c r="AL991" i="10"/>
  <c r="AL992" i="10"/>
  <c r="AL993" i="10"/>
  <c r="AL994" i="10"/>
  <c r="AL995" i="10"/>
  <c r="AL996" i="10"/>
  <c r="AL997" i="10"/>
  <c r="AL998" i="10"/>
  <c r="AL999" i="10"/>
  <c r="AL1000" i="10"/>
  <c r="AL1001" i="10"/>
  <c r="AL1002" i="10"/>
  <c r="AL1003" i="10"/>
  <c r="AL1004" i="10"/>
  <c r="AL1005" i="10"/>
  <c r="AL1006" i="10"/>
  <c r="AL1007" i="10"/>
  <c r="AL1008" i="10"/>
  <c r="AL1009" i="10"/>
  <c r="AL1010" i="10"/>
  <c r="AL1011" i="10"/>
  <c r="AL1012" i="10"/>
  <c r="AL1013" i="10"/>
  <c r="AL1014" i="10"/>
  <c r="AL1015" i="10"/>
  <c r="AL1016" i="10"/>
  <c r="AL1017" i="10"/>
  <c r="AL1018" i="10"/>
  <c r="AL1019" i="10"/>
  <c r="AL1020" i="10"/>
  <c r="AL1021" i="10"/>
  <c r="AL1022" i="10"/>
  <c r="AL1023" i="10"/>
  <c r="AL1024" i="10"/>
  <c r="AL1025" i="10"/>
  <c r="AL1026" i="10"/>
  <c r="AL1027" i="10"/>
  <c r="AL1028" i="10"/>
  <c r="AL1029" i="10"/>
  <c r="AL1030" i="10"/>
  <c r="AL1031" i="10"/>
  <c r="AL1032" i="10"/>
  <c r="AL1033" i="10"/>
  <c r="AL1034" i="10"/>
  <c r="AL1035" i="10"/>
  <c r="AL1036" i="10"/>
  <c r="AL1037" i="10"/>
  <c r="AL1038" i="10"/>
  <c r="AL1039" i="10"/>
  <c r="AL1040" i="10"/>
  <c r="AL1041" i="10"/>
  <c r="AL1042" i="10"/>
  <c r="AL1043" i="10"/>
  <c r="AL1044" i="10"/>
  <c r="AL1045" i="10"/>
  <c r="AL1046" i="10"/>
  <c r="AL1047" i="10"/>
  <c r="AL1048" i="10"/>
  <c r="AL1049" i="10"/>
  <c r="AL1050" i="10"/>
  <c r="AL1051" i="10"/>
  <c r="AL1052" i="10"/>
  <c r="AL1053" i="10"/>
  <c r="AL1054" i="10"/>
  <c r="AL1055" i="10"/>
  <c r="AL1056" i="10"/>
  <c r="AL1057" i="10"/>
  <c r="AL1058" i="10"/>
  <c r="AL1059" i="10"/>
  <c r="AL1060" i="10"/>
  <c r="AL1061" i="10"/>
  <c r="AL1062" i="10"/>
  <c r="AL1063" i="10"/>
  <c r="AL1064" i="10"/>
  <c r="AL1065" i="10"/>
  <c r="AL1066" i="10"/>
  <c r="AL1067" i="10"/>
  <c r="AL1068" i="10"/>
  <c r="AL1069" i="10"/>
  <c r="AL1070" i="10"/>
  <c r="AL1071" i="10"/>
  <c r="AL1072" i="10"/>
  <c r="AL1073" i="10"/>
  <c r="AL1074" i="10"/>
  <c r="AL1075" i="10"/>
  <c r="AL1076" i="10"/>
  <c r="AL1077" i="10"/>
  <c r="AL1078" i="10"/>
  <c r="AL1079" i="10"/>
  <c r="AL1080" i="10"/>
  <c r="AL1081" i="10"/>
  <c r="AL1082" i="10"/>
  <c r="AL1083" i="10"/>
  <c r="AL1084" i="10"/>
  <c r="AL1085" i="10"/>
  <c r="AL1086" i="10"/>
  <c r="AL1087" i="10"/>
  <c r="AL1088" i="10"/>
  <c r="AL1089" i="10"/>
  <c r="AL1090" i="10"/>
  <c r="AL1091" i="10"/>
  <c r="AL1092" i="10"/>
  <c r="AL1093" i="10"/>
  <c r="AL1094" i="10"/>
  <c r="AL1095" i="10"/>
  <c r="AL1096" i="10"/>
  <c r="AL1097" i="10"/>
  <c r="AL1098" i="10"/>
  <c r="AL1099" i="10"/>
  <c r="AL1100" i="10"/>
  <c r="AL1101" i="10"/>
  <c r="AL1102" i="10"/>
  <c r="AL1103" i="10"/>
  <c r="AL1104" i="10"/>
  <c r="AL1105" i="10"/>
  <c r="AL1106" i="10"/>
  <c r="AL1107" i="10"/>
  <c r="AL1108" i="10"/>
  <c r="AL1109" i="10"/>
  <c r="AL1110" i="10"/>
  <c r="AL1111" i="10"/>
  <c r="AL1112" i="10"/>
  <c r="AL1113" i="10"/>
  <c r="AL1114" i="10"/>
  <c r="AL1115" i="10"/>
  <c r="AL1116" i="10"/>
  <c r="AL1117" i="10"/>
  <c r="AL1118" i="10"/>
  <c r="AL1119" i="10"/>
  <c r="AL1120" i="10"/>
  <c r="AL1121" i="10"/>
  <c r="AL1122" i="10"/>
  <c r="AL1123" i="10"/>
  <c r="AL1124" i="10"/>
  <c r="AL1125" i="10"/>
  <c r="AL1126" i="10"/>
  <c r="AL1127" i="10"/>
  <c r="AL1128" i="10"/>
  <c r="AL1129" i="10"/>
  <c r="AL1130" i="10"/>
  <c r="AL1131" i="10"/>
  <c r="AL1132" i="10"/>
  <c r="AL1133" i="10"/>
  <c r="AL1134" i="10"/>
  <c r="AL1135" i="10"/>
  <c r="AL1136" i="10"/>
  <c r="AL1137" i="10"/>
  <c r="AL1138" i="10"/>
  <c r="AL1139" i="10"/>
  <c r="AL1140" i="10"/>
  <c r="AL1141" i="10"/>
  <c r="AL1142" i="10"/>
  <c r="AL1143" i="10"/>
  <c r="AL1144" i="10"/>
  <c r="AL1145" i="10"/>
  <c r="AL1146" i="10"/>
  <c r="AL1147" i="10"/>
  <c r="AL1148" i="10"/>
  <c r="AL1149" i="10"/>
  <c r="AL1150" i="10"/>
  <c r="AL1151" i="10"/>
  <c r="AL1152" i="10"/>
  <c r="AL1153" i="10"/>
  <c r="AL1154" i="10"/>
  <c r="AL1155" i="10"/>
  <c r="AL1156" i="10"/>
  <c r="AL1157" i="10"/>
  <c r="AL1158" i="10"/>
  <c r="AL1159" i="10"/>
  <c r="AL1160" i="10"/>
  <c r="AL1161" i="10"/>
  <c r="AL1162" i="10"/>
  <c r="AL1163" i="10"/>
  <c r="AL1164" i="10"/>
  <c r="AL1165" i="10"/>
  <c r="AL1166" i="10"/>
  <c r="AL1167" i="10"/>
  <c r="AL1168" i="10"/>
  <c r="AL1169" i="10"/>
  <c r="AL1170" i="10"/>
  <c r="AL1171" i="10"/>
  <c r="AL1172" i="10"/>
  <c r="AL1173" i="10"/>
  <c r="AL1174" i="10"/>
  <c r="AL1175" i="10"/>
  <c r="AL1176" i="10"/>
  <c r="AL1177" i="10"/>
  <c r="AL1178" i="10"/>
  <c r="AL1179" i="10"/>
  <c r="AL1180" i="10"/>
  <c r="AL1181" i="10"/>
  <c r="AL1182" i="10"/>
  <c r="AL1183" i="10"/>
  <c r="AL1184" i="10"/>
  <c r="AL1185" i="10"/>
  <c r="AL1186" i="10"/>
  <c r="AL1187" i="10"/>
  <c r="AL1188" i="10"/>
  <c r="AL1189" i="10"/>
  <c r="AL1190" i="10"/>
  <c r="AL1191" i="10"/>
  <c r="AL1192" i="10"/>
  <c r="AL1193" i="10"/>
  <c r="AL1194" i="10"/>
  <c r="AL1195" i="10"/>
  <c r="AL1196" i="10"/>
  <c r="AL1197" i="10"/>
  <c r="AL1198" i="10"/>
  <c r="AL1199" i="10"/>
  <c r="AL1200" i="10"/>
  <c r="AL1201" i="10"/>
  <c r="AL1202" i="10"/>
  <c r="AL1203" i="10"/>
  <c r="AL1204" i="10"/>
  <c r="AL1205" i="10"/>
  <c r="AL1206" i="10"/>
  <c r="AL1207" i="10"/>
  <c r="AL1208" i="10"/>
  <c r="AL1209" i="10"/>
  <c r="AL1210" i="10"/>
  <c r="AL1211" i="10"/>
  <c r="AL1212" i="10"/>
  <c r="AL1213" i="10"/>
  <c r="AL1214" i="10"/>
  <c r="AL1215" i="10"/>
  <c r="AL1216" i="10"/>
  <c r="AL1217" i="10"/>
  <c r="AL1218" i="10"/>
  <c r="AL1219" i="10"/>
  <c r="AL1220" i="10"/>
  <c r="AL1221" i="10"/>
  <c r="AL1222" i="10"/>
  <c r="AL1223" i="10"/>
  <c r="AL1224" i="10"/>
  <c r="AL1225" i="10"/>
  <c r="AL1226" i="10"/>
  <c r="AL1227" i="10"/>
  <c r="AL1228" i="10"/>
  <c r="AL1229" i="10"/>
  <c r="AL1230" i="10"/>
  <c r="AL1231" i="10"/>
  <c r="AL1232" i="10"/>
  <c r="AL1233" i="10"/>
  <c r="AL1234" i="10"/>
  <c r="AL1235" i="10"/>
  <c r="AL1236" i="10"/>
  <c r="AL1237" i="10"/>
  <c r="AL1238" i="10"/>
  <c r="AL1239" i="10"/>
  <c r="AL1240" i="10"/>
  <c r="AL1241" i="10"/>
  <c r="AL1242" i="10"/>
  <c r="AL1243" i="10"/>
  <c r="AL1244" i="10"/>
  <c r="AL1245" i="10"/>
  <c r="AL1246" i="10"/>
  <c r="AL1247" i="10"/>
  <c r="AL1248" i="10"/>
  <c r="AL1249" i="10"/>
  <c r="AL1250" i="10"/>
  <c r="AL1251" i="10"/>
  <c r="AL1252" i="10"/>
  <c r="AL1253" i="10"/>
  <c r="AL1254" i="10"/>
  <c r="AL1255" i="10"/>
  <c r="AL1256" i="10"/>
  <c r="AL1257" i="10"/>
  <c r="AL1258" i="10"/>
  <c r="AL1259" i="10"/>
  <c r="AL1260" i="10"/>
  <c r="AL1261" i="10"/>
  <c r="AL1262" i="10"/>
  <c r="AL1263" i="10"/>
  <c r="AL1264" i="10"/>
  <c r="AL1265" i="10"/>
  <c r="AL1266" i="10"/>
  <c r="AL1267" i="10"/>
  <c r="AL1268" i="10"/>
  <c r="AL1269" i="10"/>
  <c r="AL1270" i="10"/>
  <c r="AL1271" i="10"/>
  <c r="AL1272" i="10"/>
  <c r="AL1273" i="10"/>
  <c r="AL1274" i="10"/>
  <c r="AL1275" i="10"/>
  <c r="AL1276" i="10"/>
  <c r="AL1277" i="10"/>
  <c r="AL1278" i="10"/>
  <c r="AL1279" i="10"/>
  <c r="AL1280" i="10"/>
  <c r="AL1281" i="10"/>
  <c r="AL1282" i="10"/>
  <c r="AL1283" i="10"/>
  <c r="AL1284" i="10"/>
  <c r="AL1285" i="10"/>
  <c r="AL1286" i="10"/>
  <c r="AL1287" i="10"/>
  <c r="AL1288" i="10"/>
  <c r="AL1289" i="10"/>
  <c r="AL1290" i="10"/>
  <c r="AL1291" i="10"/>
  <c r="AL1292" i="10"/>
  <c r="AL1293" i="10"/>
  <c r="AL1294" i="10"/>
  <c r="AL1295" i="10"/>
  <c r="AL1296" i="10"/>
  <c r="AL1297" i="10"/>
  <c r="AL1298" i="10"/>
  <c r="AL1299" i="10"/>
  <c r="AL1300" i="10"/>
  <c r="AL1301" i="10"/>
  <c r="AL1302" i="10"/>
  <c r="AL1303" i="10"/>
  <c r="AL1304" i="10"/>
  <c r="AL1305" i="10"/>
  <c r="AL1306" i="10"/>
  <c r="AL1307" i="10"/>
  <c r="AL1308" i="10"/>
  <c r="AL1309" i="10"/>
  <c r="AL1310" i="10"/>
  <c r="AL1311" i="10"/>
  <c r="AL1312" i="10"/>
  <c r="AL1313" i="10"/>
  <c r="AL1314" i="10"/>
  <c r="AL1315" i="10"/>
  <c r="AL1316" i="10"/>
  <c r="AL1317" i="10"/>
  <c r="AL1318" i="10"/>
  <c r="AL1319" i="10"/>
  <c r="AL1320" i="10"/>
  <c r="AL1321" i="10"/>
  <c r="AL1322" i="10"/>
  <c r="AL1323" i="10"/>
  <c r="AL1324" i="10"/>
  <c r="AL1325" i="10"/>
  <c r="AL1326" i="10"/>
  <c r="AL1327" i="10"/>
  <c r="AL1328" i="10"/>
  <c r="AL1329" i="10"/>
  <c r="AL1330" i="10"/>
  <c r="AL1331" i="10"/>
  <c r="AL1332" i="10"/>
  <c r="AL1333" i="10"/>
  <c r="AL1334" i="10"/>
  <c r="AL1335" i="10"/>
  <c r="AL1336" i="10"/>
  <c r="AL1337" i="10"/>
  <c r="AL1338" i="10"/>
  <c r="AL1339" i="10"/>
  <c r="AL1340" i="10"/>
  <c r="AL1341" i="10"/>
  <c r="AL1342" i="10"/>
  <c r="AL1343" i="10"/>
  <c r="AL1344" i="10"/>
  <c r="AL1345" i="10"/>
  <c r="AL1346" i="10"/>
  <c r="AL1347" i="10"/>
  <c r="AL1348" i="10"/>
  <c r="AL1349" i="10"/>
  <c r="AL1350" i="10"/>
  <c r="AL1351" i="10"/>
  <c r="AL1352" i="10"/>
  <c r="AL1353" i="10"/>
  <c r="AL1354" i="10"/>
  <c r="AL1355" i="10"/>
  <c r="AL1356" i="10"/>
  <c r="AL1357" i="10"/>
  <c r="AL1358" i="10"/>
  <c r="AL1359" i="10"/>
  <c r="AL1360" i="10"/>
  <c r="AL1361" i="10"/>
  <c r="AL1362" i="10"/>
  <c r="AL1363" i="10"/>
  <c r="AL1364" i="10"/>
  <c r="AL1365" i="10"/>
  <c r="AL1366" i="10"/>
  <c r="AL1367" i="10"/>
  <c r="AL1368" i="10"/>
  <c r="AL1369" i="10"/>
  <c r="AL1370" i="10"/>
  <c r="AL1371" i="10"/>
  <c r="AL1372" i="10"/>
  <c r="AL1373" i="10"/>
  <c r="AL1374" i="10"/>
  <c r="AL1375" i="10"/>
  <c r="AL1376" i="10"/>
  <c r="AL1377" i="10"/>
  <c r="AL1378" i="10"/>
  <c r="AL1379" i="10"/>
  <c r="AL1380" i="10"/>
  <c r="AL1381" i="10"/>
  <c r="AL1382" i="10"/>
  <c r="AL1383" i="10"/>
  <c r="AL1384" i="10"/>
  <c r="AL1385" i="10"/>
  <c r="AL1386" i="10"/>
  <c r="AL1387" i="10"/>
  <c r="AL1388" i="10"/>
  <c r="AL1389" i="10"/>
  <c r="AL1390" i="10"/>
  <c r="AL1391" i="10"/>
  <c r="AL1392" i="10"/>
  <c r="AL1393" i="10"/>
  <c r="AL1394" i="10"/>
  <c r="AL1395" i="10"/>
  <c r="AL1396" i="10"/>
  <c r="AL1397" i="10"/>
  <c r="AL1398" i="10"/>
  <c r="AL1399" i="10"/>
  <c r="AL1400" i="10"/>
  <c r="AL1401" i="10"/>
  <c r="AL1402" i="10"/>
  <c r="AL1403" i="10"/>
  <c r="AL1404" i="10"/>
  <c r="AL1405" i="10"/>
  <c r="AL1406" i="10"/>
  <c r="AL1407" i="10"/>
  <c r="AL1408" i="10"/>
  <c r="AL1409" i="10"/>
  <c r="AL1410" i="10"/>
  <c r="AL1411" i="10"/>
  <c r="AL1412" i="10"/>
  <c r="AL1413" i="10"/>
  <c r="AL1414" i="10"/>
  <c r="AL1415" i="10"/>
  <c r="AL1416" i="10"/>
  <c r="AL1417" i="10"/>
  <c r="AL1418" i="10"/>
  <c r="AL1419" i="10"/>
  <c r="AL1420" i="10"/>
  <c r="AL1421" i="10"/>
  <c r="AL1422" i="10"/>
  <c r="AL1423" i="10"/>
  <c r="AL1424" i="10"/>
  <c r="AL1425" i="10"/>
  <c r="AL1426" i="10"/>
  <c r="AL1427" i="10"/>
  <c r="AL1428" i="10"/>
  <c r="AL1429" i="10"/>
  <c r="AL1430" i="10"/>
  <c r="AL1431" i="10"/>
  <c r="AL1432" i="10"/>
  <c r="AL1433" i="10"/>
  <c r="AL1434" i="10"/>
  <c r="AL1435" i="10"/>
  <c r="AL1436" i="10"/>
  <c r="AL1437" i="10"/>
  <c r="AL1438" i="10"/>
  <c r="AL1439" i="10"/>
  <c r="AL1440" i="10"/>
  <c r="AL1441" i="10"/>
  <c r="AL1442" i="10"/>
  <c r="AL1443" i="10"/>
  <c r="AL1444" i="10"/>
  <c r="AL1445" i="10"/>
  <c r="AL1446" i="10"/>
  <c r="AL1447" i="10"/>
  <c r="AL1448" i="10"/>
  <c r="AL1449" i="10"/>
  <c r="AL1450" i="10"/>
  <c r="AL1451" i="10"/>
  <c r="AL1452" i="10"/>
  <c r="AL1453" i="10"/>
  <c r="AL1454" i="10"/>
  <c r="AL1455" i="10"/>
  <c r="AL1456" i="10"/>
  <c r="AL1457" i="10"/>
  <c r="AL1458" i="10"/>
  <c r="AL1459" i="10"/>
  <c r="AL1460" i="10"/>
  <c r="AL1461" i="10"/>
  <c r="AL1462" i="10"/>
  <c r="AL1463" i="10"/>
  <c r="AL1464" i="10"/>
  <c r="AL1465" i="10"/>
  <c r="AL1466" i="10"/>
  <c r="AL1467" i="10"/>
  <c r="AL1468" i="10"/>
  <c r="AL1469" i="10"/>
  <c r="AL1470" i="10"/>
  <c r="AL1471" i="10"/>
  <c r="AL1472" i="10"/>
  <c r="AL1473" i="10"/>
  <c r="AL1474" i="10"/>
  <c r="AL1475" i="10"/>
  <c r="AL1476" i="10"/>
  <c r="AL1477" i="10"/>
  <c r="AL1478" i="10"/>
  <c r="AL1479" i="10"/>
  <c r="AL1480" i="10"/>
  <c r="AL1481" i="10"/>
  <c r="AL1482" i="10"/>
  <c r="AL1483" i="10"/>
  <c r="AL1484" i="10"/>
  <c r="AL1485" i="10"/>
  <c r="AL1486" i="10"/>
  <c r="AL1487" i="10"/>
  <c r="AL1488" i="10"/>
  <c r="AL1489" i="10"/>
  <c r="AL1490" i="10"/>
  <c r="AL1491" i="10"/>
  <c r="AL1492" i="10"/>
  <c r="AL1493" i="10"/>
  <c r="AL1494" i="10"/>
  <c r="AL1495" i="10"/>
  <c r="AL1496" i="10"/>
  <c r="AL1497" i="10"/>
  <c r="AL1498" i="10"/>
  <c r="AL1499" i="10"/>
  <c r="AL1500" i="10"/>
  <c r="AL1501" i="10"/>
  <c r="AL1502" i="10"/>
  <c r="AL1503" i="10"/>
  <c r="AL1504" i="10"/>
  <c r="AL1505" i="10"/>
  <c r="AL1506" i="10"/>
  <c r="AL1507" i="10"/>
  <c r="AL1508" i="10"/>
  <c r="AL1509" i="10"/>
  <c r="AL1510" i="10"/>
  <c r="AL1511" i="10"/>
  <c r="AL1512" i="10"/>
  <c r="AL1513" i="10"/>
  <c r="AL1514" i="10"/>
  <c r="AL1515" i="10"/>
  <c r="AL1516" i="10"/>
  <c r="AL1517" i="10"/>
  <c r="AL1518" i="10"/>
  <c r="AL1519" i="10"/>
  <c r="AL1520" i="10"/>
  <c r="AL1521" i="10"/>
  <c r="AL1522" i="10"/>
  <c r="AL1523" i="10"/>
  <c r="AL1524" i="10"/>
  <c r="AL1525" i="10"/>
  <c r="AL1526" i="10"/>
  <c r="AL1527" i="10"/>
  <c r="AL1528" i="10"/>
  <c r="AL1529" i="10"/>
  <c r="AL1530" i="10"/>
  <c r="AL1531" i="10"/>
  <c r="AL1532" i="10"/>
  <c r="AL1533" i="10"/>
  <c r="AL1534" i="10"/>
  <c r="AL1535" i="10"/>
  <c r="AL1536" i="10"/>
  <c r="AL1537" i="10"/>
  <c r="AL1538" i="10"/>
  <c r="AL1539" i="10"/>
  <c r="AL1540" i="10"/>
  <c r="AL1541" i="10"/>
  <c r="AL1542" i="10"/>
  <c r="AL1543" i="10"/>
  <c r="AL1544" i="10"/>
  <c r="AL1545" i="10"/>
  <c r="AL1546" i="10"/>
  <c r="AL1547" i="10"/>
  <c r="AL1548" i="10"/>
  <c r="AL1549" i="10"/>
  <c r="AL1550" i="10"/>
  <c r="AL1551" i="10"/>
  <c r="AL1552" i="10"/>
  <c r="AL1553" i="10"/>
  <c r="AL1554" i="10"/>
  <c r="AL1555" i="10"/>
  <c r="AL1556" i="10"/>
  <c r="AL1557" i="10"/>
  <c r="AL1558" i="10"/>
  <c r="AL1559" i="10"/>
  <c r="AL1560" i="10"/>
  <c r="AL1561" i="10"/>
  <c r="AL1562" i="10"/>
  <c r="AL1563" i="10"/>
  <c r="AL1564" i="10"/>
  <c r="AL1565" i="10"/>
  <c r="AL1566" i="10"/>
  <c r="AL1567" i="10"/>
  <c r="AL1568" i="10"/>
  <c r="AL1569" i="10"/>
  <c r="AL1570" i="10"/>
  <c r="AL1571" i="10"/>
  <c r="AL1572" i="10"/>
  <c r="AL1573" i="10"/>
  <c r="AL1574" i="10"/>
  <c r="AL1575" i="10"/>
  <c r="AL1576" i="10"/>
  <c r="AL1577" i="10"/>
  <c r="AL1578" i="10"/>
  <c r="AL1579" i="10"/>
  <c r="AL1580" i="10"/>
  <c r="AL1581" i="10"/>
  <c r="AL1582" i="10"/>
  <c r="AL1583" i="10"/>
  <c r="AL1584" i="10"/>
  <c r="AL1585" i="10"/>
  <c r="AL1586" i="10"/>
  <c r="AL1587" i="10"/>
  <c r="AL1588" i="10"/>
  <c r="AL1589" i="10"/>
  <c r="AL1590" i="10"/>
  <c r="AL1591" i="10"/>
  <c r="AL1592" i="10"/>
  <c r="AL1593" i="10"/>
  <c r="AL1594" i="10"/>
  <c r="AL1595" i="10"/>
  <c r="AL1596" i="10"/>
  <c r="AL1597" i="10"/>
  <c r="AL1598" i="10"/>
  <c r="AL1599" i="10"/>
  <c r="AL1600" i="10"/>
  <c r="AL1601" i="10"/>
  <c r="AL1602" i="10"/>
  <c r="AL1603" i="10"/>
  <c r="AL1604" i="10"/>
  <c r="AL1605" i="10"/>
  <c r="AL1606" i="10"/>
  <c r="AL1607" i="10"/>
  <c r="AL1608" i="10"/>
  <c r="AL1609" i="10"/>
  <c r="AL1610" i="10"/>
  <c r="AL1611" i="10"/>
  <c r="AL1612" i="10"/>
  <c r="AL1613" i="10"/>
  <c r="AL1614" i="10"/>
  <c r="AL1615" i="10"/>
  <c r="AL1616" i="10"/>
  <c r="AL1617" i="10"/>
  <c r="AL1618" i="10"/>
  <c r="AL1619" i="10"/>
  <c r="AL1620" i="10"/>
  <c r="AL1621" i="10"/>
  <c r="AL1622" i="10"/>
  <c r="AL1623" i="10"/>
  <c r="AL1624" i="10"/>
  <c r="AL1625" i="10"/>
  <c r="AL1626" i="10"/>
  <c r="AL1627" i="10"/>
  <c r="AL1628" i="10"/>
  <c r="AL1629" i="10"/>
  <c r="AL1630" i="10"/>
  <c r="AL1631" i="10"/>
  <c r="AL1632" i="10"/>
  <c r="AL1633" i="10"/>
  <c r="AL1634" i="10"/>
  <c r="AL1635" i="10"/>
  <c r="AL1636" i="10"/>
  <c r="AL1637" i="10"/>
  <c r="AL1638" i="10"/>
  <c r="AL1639" i="10"/>
  <c r="AL1640" i="10"/>
  <c r="AL1641" i="10"/>
  <c r="AL1642" i="10"/>
  <c r="AL1643" i="10"/>
  <c r="AL1644" i="10"/>
  <c r="AL1645" i="10"/>
  <c r="AL1646" i="10"/>
  <c r="AL1647" i="10"/>
  <c r="AL1648" i="10"/>
  <c r="AL1649" i="10"/>
  <c r="AL1650" i="10"/>
  <c r="AL1651" i="10"/>
  <c r="AL1652" i="10"/>
  <c r="AL1653" i="10"/>
  <c r="AL1654" i="10"/>
  <c r="AL1655" i="10"/>
  <c r="AL1656" i="10"/>
  <c r="AL1657" i="10"/>
  <c r="AL1658" i="10"/>
  <c r="AL1659" i="10"/>
  <c r="AL1660" i="10"/>
  <c r="AL1661" i="10"/>
  <c r="AL1662" i="10"/>
  <c r="AL1663" i="10"/>
  <c r="AL1664" i="10"/>
  <c r="AL1665" i="10"/>
  <c r="AL1666" i="10"/>
  <c r="AL1667" i="10"/>
  <c r="AL1668" i="10"/>
  <c r="AL1669" i="10"/>
  <c r="AL1670" i="10"/>
  <c r="AL1671" i="10"/>
  <c r="AL1672" i="10"/>
  <c r="AL1673" i="10"/>
  <c r="AL1674" i="10"/>
  <c r="AL1675" i="10"/>
  <c r="AL1676" i="10"/>
  <c r="AL1677" i="10"/>
  <c r="AL1678" i="10"/>
  <c r="AL1679" i="10"/>
  <c r="AL1680" i="10"/>
  <c r="AL1681" i="10"/>
  <c r="AL1682" i="10"/>
  <c r="AL1683" i="10"/>
  <c r="AL1684" i="10"/>
  <c r="AL1685" i="10"/>
  <c r="AL1686" i="10"/>
  <c r="AL1687" i="10"/>
  <c r="AL1688" i="10"/>
  <c r="AL1689" i="10"/>
  <c r="AL1690" i="10"/>
  <c r="AL1691" i="10"/>
  <c r="AL1692" i="10"/>
  <c r="AL1693" i="10"/>
  <c r="AL1694" i="10"/>
  <c r="AL1695" i="10"/>
  <c r="AL1696" i="10"/>
  <c r="AL1697" i="10"/>
  <c r="AL1698" i="10"/>
  <c r="AL1699" i="10"/>
  <c r="AL1700" i="10"/>
  <c r="AL1701" i="10"/>
  <c r="C55" i="1"/>
  <c r="C54" i="1"/>
  <c r="C53" i="1"/>
  <c r="C52" i="1"/>
  <c r="C51" i="1"/>
  <c r="B51" i="1"/>
  <c r="B55" i="1"/>
  <c r="B54" i="1"/>
  <c r="B53" i="1"/>
  <c r="B52" i="1"/>
  <c r="AM499" i="10"/>
  <c r="AN499" i="10" a="1"/>
  <c r="AN499" i="10"/>
  <c r="AO499" i="10"/>
  <c r="AP499" i="10"/>
  <c r="AQ499" i="10"/>
  <c r="AR499" i="10"/>
  <c r="AM498" i="10"/>
  <c r="AN498" i="10" a="1"/>
  <c r="AN498" i="10"/>
  <c r="AO498" i="10"/>
  <c r="AP498" i="10"/>
  <c r="AQ498" i="10"/>
  <c r="AR498" i="10"/>
  <c r="AM497" i="10"/>
  <c r="AN497" i="10" a="1"/>
  <c r="AN497" i="10"/>
  <c r="AO497" i="10"/>
  <c r="AP497" i="10"/>
  <c r="AQ497" i="10"/>
  <c r="AR497" i="10"/>
  <c r="AM496" i="10"/>
  <c r="AN496" i="10" a="1"/>
  <c r="AN496" i="10"/>
  <c r="AO496" i="10"/>
  <c r="AP496" i="10"/>
  <c r="AQ496" i="10"/>
  <c r="AR496" i="10"/>
  <c r="AM495" i="10"/>
  <c r="AN495" i="10" a="1"/>
  <c r="AN495" i="10"/>
  <c r="AO495" i="10"/>
  <c r="AP495" i="10"/>
  <c r="AQ495" i="10"/>
  <c r="AR495" i="10"/>
  <c r="AM494" i="10"/>
  <c r="AN494" i="10" a="1"/>
  <c r="AN494" i="10"/>
  <c r="AO494" i="10"/>
  <c r="AP494" i="10"/>
  <c r="AQ494" i="10"/>
  <c r="AR494" i="10"/>
  <c r="AM493" i="10"/>
  <c r="AN493" i="10" a="1"/>
  <c r="AN493" i="10"/>
  <c r="AO493" i="10"/>
  <c r="AP493" i="10"/>
  <c r="AQ493" i="10"/>
  <c r="AR493" i="10"/>
  <c r="AM492" i="10"/>
  <c r="AN492" i="10" a="1"/>
  <c r="AN492" i="10"/>
  <c r="AO492" i="10"/>
  <c r="AP492" i="10"/>
  <c r="AQ492" i="10"/>
  <c r="AR492" i="10"/>
  <c r="AM491" i="10"/>
  <c r="AN491" i="10" a="1"/>
  <c r="AN491" i="10"/>
  <c r="AO491" i="10"/>
  <c r="AP491" i="10"/>
  <c r="AQ491" i="10"/>
  <c r="AR491" i="10"/>
  <c r="AM490" i="10"/>
  <c r="AN490" i="10" a="1"/>
  <c r="AN490" i="10"/>
  <c r="AO490" i="10"/>
  <c r="AP490" i="10"/>
  <c r="AQ490" i="10"/>
  <c r="AR490" i="10"/>
  <c r="AM489" i="10"/>
  <c r="AN489" i="10" a="1"/>
  <c r="AN489" i="10"/>
  <c r="AO489" i="10"/>
  <c r="AP489" i="10"/>
  <c r="AQ489" i="10"/>
  <c r="AR489" i="10"/>
  <c r="AM488" i="10"/>
  <c r="AN488" i="10" a="1"/>
  <c r="AN488" i="10"/>
  <c r="AO488" i="10"/>
  <c r="AP488" i="10"/>
  <c r="AQ488" i="10"/>
  <c r="AR488" i="10"/>
  <c r="AM487" i="10"/>
  <c r="AN487" i="10" a="1"/>
  <c r="AN487" i="10"/>
  <c r="AO487" i="10"/>
  <c r="AP487" i="10"/>
  <c r="AQ487" i="10"/>
  <c r="AR487" i="10"/>
  <c r="AM486" i="10"/>
  <c r="AN486" i="10" a="1"/>
  <c r="AN486" i="10"/>
  <c r="AO486" i="10"/>
  <c r="AP486" i="10"/>
  <c r="AQ486" i="10"/>
  <c r="AR486" i="10"/>
  <c r="AM485" i="10"/>
  <c r="AN485" i="10" a="1"/>
  <c r="AN485" i="10"/>
  <c r="AO485" i="10"/>
  <c r="AP485" i="10"/>
  <c r="AQ485" i="10"/>
  <c r="AR485" i="10"/>
  <c r="AM484" i="10"/>
  <c r="AN484" i="10" a="1"/>
  <c r="AN484" i="10"/>
  <c r="AO484" i="10"/>
  <c r="AP484" i="10"/>
  <c r="AQ484" i="10"/>
  <c r="AR484" i="10"/>
  <c r="AM483" i="10"/>
  <c r="AN483" i="10" a="1"/>
  <c r="AN483" i="10"/>
  <c r="AO483" i="10"/>
  <c r="AP483" i="10"/>
  <c r="AQ483" i="10"/>
  <c r="AR483" i="10"/>
  <c r="AM482" i="10"/>
  <c r="AN482" i="10" a="1"/>
  <c r="AN482" i="10"/>
  <c r="AO482" i="10"/>
  <c r="AP482" i="10"/>
  <c r="AQ482" i="10"/>
  <c r="AR482" i="10"/>
  <c r="AM481" i="10"/>
  <c r="AN481" i="10" a="1"/>
  <c r="AN481" i="10"/>
  <c r="AO481" i="10"/>
  <c r="AP481" i="10"/>
  <c r="AQ481" i="10"/>
  <c r="AR481" i="10"/>
  <c r="AM480" i="10"/>
  <c r="AN480" i="10" a="1"/>
  <c r="AN480" i="10"/>
  <c r="AO480" i="10"/>
  <c r="AP480" i="10"/>
  <c r="AQ480" i="10"/>
  <c r="AR480" i="10"/>
  <c r="AM479" i="10"/>
  <c r="AN479" i="10" a="1"/>
  <c r="AN479" i="10"/>
  <c r="AO479" i="10"/>
  <c r="AP479" i="10"/>
  <c r="AQ479" i="10"/>
  <c r="AR479" i="10"/>
  <c r="AM478" i="10"/>
  <c r="AN478" i="10" a="1"/>
  <c r="AN478" i="10"/>
  <c r="AO478" i="10"/>
  <c r="AP478" i="10"/>
  <c r="AQ478" i="10"/>
  <c r="AR478" i="10"/>
  <c r="AM477" i="10"/>
  <c r="AN477" i="10" a="1"/>
  <c r="AN477" i="10"/>
  <c r="AO477" i="10"/>
  <c r="AP477" i="10"/>
  <c r="AQ477" i="10"/>
  <c r="AR477" i="10"/>
  <c r="AM476" i="10"/>
  <c r="AN476" i="10" a="1"/>
  <c r="AN476" i="10"/>
  <c r="AO476" i="10"/>
  <c r="AP476" i="10"/>
  <c r="AQ476" i="10"/>
  <c r="AR476" i="10"/>
  <c r="AM475" i="10"/>
  <c r="AN475" i="10" a="1"/>
  <c r="AN475" i="10"/>
  <c r="AO475" i="10"/>
  <c r="AP475" i="10"/>
  <c r="AQ475" i="10"/>
  <c r="AR475" i="10"/>
  <c r="AM474" i="10"/>
  <c r="AN474" i="10" a="1"/>
  <c r="AN474" i="10"/>
  <c r="AO474" i="10"/>
  <c r="AP474" i="10"/>
  <c r="AQ474" i="10"/>
  <c r="AR474" i="10"/>
  <c r="AM473" i="10"/>
  <c r="AN473" i="10" a="1"/>
  <c r="AN473" i="10"/>
  <c r="AO473" i="10"/>
  <c r="AP473" i="10"/>
  <c r="AQ473" i="10"/>
  <c r="AR473" i="10"/>
  <c r="AM472" i="10"/>
  <c r="AN472" i="10" a="1"/>
  <c r="AN472" i="10"/>
  <c r="AO472" i="10"/>
  <c r="AP472" i="10"/>
  <c r="AQ472" i="10"/>
  <c r="AR472" i="10"/>
  <c r="AM471" i="10"/>
  <c r="AN471" i="10" a="1"/>
  <c r="AN471" i="10"/>
  <c r="AO471" i="10"/>
  <c r="AP471" i="10"/>
  <c r="AQ471" i="10"/>
  <c r="AR471" i="10"/>
  <c r="AM470" i="10"/>
  <c r="AN470" i="10" a="1"/>
  <c r="AN470" i="10"/>
  <c r="AO470" i="10"/>
  <c r="AP470" i="10"/>
  <c r="AQ470" i="10"/>
  <c r="AR470" i="10"/>
  <c r="AM469" i="10"/>
  <c r="AN469" i="10" a="1"/>
  <c r="AN469" i="10"/>
  <c r="AO469" i="10"/>
  <c r="AP469" i="10"/>
  <c r="AQ469" i="10"/>
  <c r="AR469" i="10"/>
  <c r="AM468" i="10"/>
  <c r="AN468" i="10" a="1"/>
  <c r="AN468" i="10"/>
  <c r="AO468" i="10"/>
  <c r="AP468" i="10"/>
  <c r="AQ468" i="10"/>
  <c r="AR468" i="10"/>
  <c r="AM467" i="10"/>
  <c r="AN467" i="10" a="1"/>
  <c r="AN467" i="10"/>
  <c r="AO467" i="10"/>
  <c r="AP467" i="10"/>
  <c r="AQ467" i="10"/>
  <c r="AR467" i="10"/>
  <c r="AM466" i="10"/>
  <c r="AN466" i="10" a="1"/>
  <c r="AN466" i="10"/>
  <c r="AO466" i="10"/>
  <c r="AP466" i="10"/>
  <c r="AQ466" i="10"/>
  <c r="AR466" i="10"/>
  <c r="AM465" i="10"/>
  <c r="AN465" i="10" a="1"/>
  <c r="AN465" i="10"/>
  <c r="AO465" i="10"/>
  <c r="AP465" i="10"/>
  <c r="AQ465" i="10"/>
  <c r="AR465" i="10"/>
  <c r="AM464" i="10"/>
  <c r="AN464" i="10" a="1"/>
  <c r="AN464" i="10"/>
  <c r="AO464" i="10"/>
  <c r="AP464" i="10"/>
  <c r="AQ464" i="10"/>
  <c r="AR464" i="10"/>
  <c r="AM463" i="10"/>
  <c r="AN463" i="10" a="1"/>
  <c r="AN463" i="10"/>
  <c r="AO463" i="10"/>
  <c r="AP463" i="10"/>
  <c r="AQ463" i="10"/>
  <c r="AR463" i="10"/>
  <c r="AM462" i="10"/>
  <c r="AN462" i="10" a="1"/>
  <c r="AN462" i="10"/>
  <c r="AO462" i="10"/>
  <c r="AP462" i="10"/>
  <c r="AQ462" i="10"/>
  <c r="AR462" i="10"/>
  <c r="AM461" i="10"/>
  <c r="AN461" i="10" a="1"/>
  <c r="AN461" i="10"/>
  <c r="AO461" i="10"/>
  <c r="AP461" i="10"/>
  <c r="AQ461" i="10"/>
  <c r="AR461" i="10"/>
  <c r="AM460" i="10"/>
  <c r="AN460" i="10" a="1"/>
  <c r="AN460" i="10"/>
  <c r="AO460" i="10"/>
  <c r="AP460" i="10"/>
  <c r="AQ460" i="10"/>
  <c r="AR460" i="10"/>
  <c r="AM459" i="10"/>
  <c r="AN459" i="10" a="1"/>
  <c r="AN459" i="10"/>
  <c r="AO459" i="10"/>
  <c r="AP459" i="10"/>
  <c r="AQ459" i="10"/>
  <c r="AR459" i="10"/>
  <c r="AM458" i="10"/>
  <c r="AN458" i="10" a="1"/>
  <c r="AN458" i="10"/>
  <c r="AO458" i="10"/>
  <c r="AP458" i="10"/>
  <c r="AQ458" i="10"/>
  <c r="AR458" i="10"/>
  <c r="AM457" i="10"/>
  <c r="AN457" i="10" a="1"/>
  <c r="AN457" i="10"/>
  <c r="AO457" i="10"/>
  <c r="AP457" i="10"/>
  <c r="AQ457" i="10"/>
  <c r="AR457" i="10"/>
  <c r="AM456" i="10"/>
  <c r="AN456" i="10" a="1"/>
  <c r="AN456" i="10"/>
  <c r="AO456" i="10"/>
  <c r="AP456" i="10"/>
  <c r="AQ456" i="10"/>
  <c r="AR456" i="10"/>
  <c r="AM455" i="10"/>
  <c r="AN455" i="10" a="1"/>
  <c r="AN455" i="10"/>
  <c r="AO455" i="10"/>
  <c r="AP455" i="10"/>
  <c r="AQ455" i="10"/>
  <c r="AR455" i="10"/>
  <c r="AM454" i="10"/>
  <c r="AN454" i="10" a="1"/>
  <c r="AN454" i="10"/>
  <c r="AO454" i="10"/>
  <c r="AP454" i="10"/>
  <c r="AQ454" i="10"/>
  <c r="AR454" i="10"/>
  <c r="AM453" i="10"/>
  <c r="AN453" i="10" a="1"/>
  <c r="AN453" i="10"/>
  <c r="AO453" i="10"/>
  <c r="AP453" i="10"/>
  <c r="AQ453" i="10"/>
  <c r="AR453" i="10"/>
  <c r="AM452" i="10"/>
  <c r="AN452" i="10" a="1"/>
  <c r="AN452" i="10"/>
  <c r="AO452" i="10"/>
  <c r="AP452" i="10"/>
  <c r="AQ452" i="10"/>
  <c r="AR452" i="10"/>
  <c r="AM451" i="10"/>
  <c r="AN451" i="10" a="1"/>
  <c r="AN451" i="10"/>
  <c r="AO451" i="10"/>
  <c r="AP451" i="10"/>
  <c r="AQ451" i="10"/>
  <c r="AR451" i="10"/>
  <c r="AM450" i="10"/>
  <c r="AN450" i="10" a="1"/>
  <c r="AN450" i="10"/>
  <c r="AO450" i="10"/>
  <c r="AP450" i="10"/>
  <c r="AQ450" i="10"/>
  <c r="AR450" i="10"/>
  <c r="AM449" i="10"/>
  <c r="AN449" i="10" a="1"/>
  <c r="AN449" i="10"/>
  <c r="AO449" i="10"/>
  <c r="AP449" i="10"/>
  <c r="AQ449" i="10"/>
  <c r="AR449" i="10"/>
  <c r="AM448" i="10"/>
  <c r="AN448" i="10" a="1"/>
  <c r="AN448" i="10"/>
  <c r="AO448" i="10"/>
  <c r="AP448" i="10"/>
  <c r="AQ448" i="10"/>
  <c r="AR448" i="10"/>
  <c r="AM447" i="10"/>
  <c r="AN447" i="10" a="1"/>
  <c r="AN447" i="10"/>
  <c r="AO447" i="10"/>
  <c r="AP447" i="10"/>
  <c r="AQ447" i="10"/>
  <c r="AR447" i="10"/>
  <c r="AM446" i="10"/>
  <c r="AN446" i="10" a="1"/>
  <c r="AN446" i="10"/>
  <c r="AO446" i="10"/>
  <c r="AP446" i="10"/>
  <c r="AQ446" i="10"/>
  <c r="AR446" i="10"/>
  <c r="AM445" i="10"/>
  <c r="AN445" i="10" a="1"/>
  <c r="AN445" i="10"/>
  <c r="AO445" i="10"/>
  <c r="AP445" i="10"/>
  <c r="AQ445" i="10"/>
  <c r="AR445" i="10"/>
  <c r="AM444" i="10"/>
  <c r="AN444" i="10" a="1"/>
  <c r="AN444" i="10"/>
  <c r="AO444" i="10"/>
  <c r="AP444" i="10"/>
  <c r="AQ444" i="10"/>
  <c r="AR444" i="10"/>
  <c r="AM443" i="10"/>
  <c r="AN443" i="10" a="1"/>
  <c r="AN443" i="10"/>
  <c r="AO443" i="10"/>
  <c r="AP443" i="10"/>
  <c r="AQ443" i="10"/>
  <c r="AR443" i="10"/>
  <c r="AM442" i="10"/>
  <c r="AN442" i="10" a="1"/>
  <c r="AN442" i="10"/>
  <c r="AO442" i="10"/>
  <c r="AP442" i="10"/>
  <c r="AQ442" i="10"/>
  <c r="AR442" i="10"/>
  <c r="AM441" i="10"/>
  <c r="AN441" i="10" a="1"/>
  <c r="AN441" i="10"/>
  <c r="AO441" i="10"/>
  <c r="AP441" i="10"/>
  <c r="AQ441" i="10"/>
  <c r="AR441" i="10"/>
  <c r="AM440" i="10"/>
  <c r="AN440" i="10" a="1"/>
  <c r="AN440" i="10"/>
  <c r="AO440" i="10"/>
  <c r="AP440" i="10"/>
  <c r="AQ440" i="10"/>
  <c r="AR440" i="10"/>
  <c r="AM439" i="10"/>
  <c r="AN439" i="10" a="1"/>
  <c r="AN439" i="10"/>
  <c r="AO439" i="10"/>
  <c r="AP439" i="10"/>
  <c r="AQ439" i="10"/>
  <c r="AR439" i="10"/>
  <c r="AM438" i="10"/>
  <c r="AN438" i="10" a="1"/>
  <c r="AN438" i="10"/>
  <c r="AO438" i="10"/>
  <c r="AP438" i="10"/>
  <c r="AQ438" i="10"/>
  <c r="AR438" i="10"/>
  <c r="AM437" i="10"/>
  <c r="AN437" i="10" a="1"/>
  <c r="AN437" i="10"/>
  <c r="AO437" i="10"/>
  <c r="AP437" i="10"/>
  <c r="AQ437" i="10"/>
  <c r="AR437" i="10"/>
  <c r="B5" i="1"/>
  <c r="B10" i="1"/>
  <c r="C10" i="1"/>
  <c r="B11" i="1"/>
  <c r="C11" i="1"/>
  <c r="B12" i="1"/>
  <c r="C12" i="1"/>
  <c r="B13" i="1"/>
  <c r="C13" i="1"/>
  <c r="B14" i="1"/>
  <c r="C14" i="1"/>
  <c r="B15" i="1"/>
  <c r="C15" i="1"/>
  <c r="B16" i="1"/>
  <c r="C16" i="1"/>
  <c r="B17" i="1"/>
  <c r="C17" i="1"/>
  <c r="B18" i="1"/>
  <c r="C18" i="1"/>
  <c r="B19" i="1"/>
  <c r="C19" i="1"/>
  <c r="B20" i="1"/>
  <c r="C20" i="1"/>
  <c r="B21" i="1"/>
  <c r="C21" i="1"/>
  <c r="B22" i="1"/>
  <c r="C22" i="1"/>
  <c r="B23" i="1"/>
  <c r="C23" i="1"/>
  <c r="B24" i="1"/>
  <c r="C24" i="1"/>
  <c r="B25" i="1"/>
  <c r="C25" i="1"/>
  <c r="B26" i="1"/>
  <c r="C26" i="1"/>
  <c r="B27" i="1"/>
  <c r="C27" i="1"/>
  <c r="B28" i="1"/>
  <c r="C28" i="1"/>
  <c r="B29" i="1"/>
  <c r="C29" i="1"/>
  <c r="B30" i="1"/>
  <c r="C30" i="1"/>
  <c r="B31" i="1"/>
  <c r="C31" i="1"/>
  <c r="B32" i="1"/>
  <c r="C32" i="1"/>
  <c r="B33" i="1"/>
  <c r="C33" i="1"/>
  <c r="B34" i="1"/>
  <c r="C34" i="1"/>
  <c r="B35" i="1"/>
  <c r="C35" i="1"/>
  <c r="B36" i="1"/>
  <c r="C36" i="1"/>
  <c r="B37" i="1"/>
  <c r="C37" i="1"/>
  <c r="B38" i="1"/>
  <c r="C38" i="1"/>
  <c r="B39" i="1"/>
  <c r="C39" i="1"/>
  <c r="B40" i="1"/>
  <c r="C40" i="1"/>
  <c r="B41" i="1"/>
  <c r="C41" i="1"/>
  <c r="B42" i="1"/>
  <c r="C42" i="1"/>
  <c r="B43" i="1"/>
  <c r="C43" i="1"/>
  <c r="B44" i="1"/>
  <c r="C44" i="1"/>
  <c r="B45" i="1"/>
  <c r="C45" i="1"/>
  <c r="B46" i="1"/>
  <c r="C46" i="1"/>
  <c r="B47" i="1"/>
  <c r="C47" i="1"/>
  <c r="B48" i="1"/>
  <c r="C48" i="1"/>
  <c r="B49" i="1"/>
  <c r="C49" i="1"/>
  <c r="B50" i="1"/>
  <c r="C50" i="1"/>
  <c r="C56" i="1"/>
  <c r="A56" i="1"/>
  <c r="A55" i="1"/>
  <c r="A54" i="1"/>
  <c r="A53" i="1"/>
  <c r="A52" i="1"/>
  <c r="A51" i="1"/>
  <c r="A50" i="1"/>
  <c r="A49" i="1"/>
  <c r="A48" i="1"/>
  <c r="A47" i="1"/>
  <c r="A46" i="1"/>
  <c r="A45" i="1"/>
  <c r="A44" i="1"/>
  <c r="A43" i="1"/>
  <c r="A42" i="1"/>
  <c r="A41" i="1"/>
  <c r="A40" i="1"/>
  <c r="A39" i="1"/>
  <c r="A38" i="1"/>
  <c r="A37" i="1"/>
  <c r="A36" i="1"/>
  <c r="A35" i="1"/>
  <c r="A34" i="1"/>
  <c r="A33" i="1"/>
  <c r="A32" i="1"/>
  <c r="A31" i="1"/>
  <c r="A30" i="1"/>
  <c r="A29" i="1"/>
  <c r="A28" i="1"/>
  <c r="A27" i="1"/>
  <c r="A26" i="1"/>
  <c r="A25" i="1"/>
  <c r="A24" i="1"/>
  <c r="A23" i="1"/>
  <c r="A22" i="1"/>
  <c r="A21" i="1"/>
  <c r="A20" i="1"/>
  <c r="A19" i="1"/>
  <c r="A18" i="1"/>
  <c r="A17" i="1"/>
  <c r="A16" i="1"/>
  <c r="A15" i="1"/>
  <c r="A14" i="1"/>
  <c r="A13" i="1"/>
  <c r="A12" i="1"/>
  <c r="A11" i="1"/>
  <c r="A10" i="1"/>
  <c r="A10" i="1" a="1"/>
  <c r="AM2" i="10"/>
  <c r="AM432" i="10"/>
  <c r="AN432" i="10" a="1"/>
  <c r="AN432" i="10"/>
  <c r="AO432" i="10"/>
  <c r="AP432" i="10"/>
  <c r="AQ432" i="10"/>
  <c r="AR432" i="10"/>
  <c r="AM433" i="10"/>
  <c r="AN433" i="10" a="1"/>
  <c r="AN433" i="10"/>
  <c r="AO433" i="10"/>
  <c r="AP433" i="10"/>
  <c r="AQ433" i="10"/>
  <c r="AR433" i="10"/>
  <c r="AM434" i="10"/>
  <c r="AN434" i="10" a="1"/>
  <c r="AN434" i="10"/>
  <c r="AO434" i="10"/>
  <c r="AP434" i="10"/>
  <c r="AQ434" i="10"/>
  <c r="AR434" i="10"/>
  <c r="AM435" i="10"/>
  <c r="AN435" i="10" a="1"/>
  <c r="AN435" i="10"/>
  <c r="AO435" i="10"/>
  <c r="AP435" i="10"/>
  <c r="AQ435" i="10"/>
  <c r="AR435" i="10"/>
  <c r="AM436" i="10"/>
  <c r="AN436" i="10" a="1"/>
  <c r="AN436" i="10"/>
  <c r="AO436" i="10"/>
  <c r="AP436" i="10"/>
  <c r="AQ436" i="10"/>
  <c r="AR436" i="10"/>
  <c r="AM274" i="10"/>
  <c r="AN274" i="10" a="1"/>
  <c r="AN274" i="10"/>
  <c r="AO274" i="10"/>
  <c r="AP274" i="10"/>
  <c r="AQ274" i="10"/>
  <c r="AR274" i="10"/>
  <c r="AM275" i="10"/>
  <c r="AN275" i="10" a="1"/>
  <c r="AN275" i="10"/>
  <c r="AO275" i="10"/>
  <c r="AP275" i="10"/>
  <c r="AQ275" i="10"/>
  <c r="AR275" i="10"/>
  <c r="AM276" i="10"/>
  <c r="AN276" i="10" a="1"/>
  <c r="AN276" i="10"/>
  <c r="AO276" i="10"/>
  <c r="AP276" i="10"/>
  <c r="AQ276" i="10"/>
  <c r="AR276" i="10"/>
  <c r="AM277" i="10"/>
  <c r="AN277" i="10" a="1"/>
  <c r="AN277" i="10"/>
  <c r="AO277" i="10"/>
  <c r="AP277" i="10"/>
  <c r="AQ277" i="10"/>
  <c r="AR277" i="10"/>
  <c r="AM278" i="10"/>
  <c r="AN278" i="10" a="1"/>
  <c r="AN278" i="10"/>
  <c r="AO278" i="10"/>
  <c r="AP278" i="10"/>
  <c r="AQ278" i="10"/>
  <c r="AR278" i="10"/>
  <c r="AM279" i="10"/>
  <c r="AN279" i="10" a="1"/>
  <c r="AN279" i="10"/>
  <c r="AO279" i="10"/>
  <c r="AP279" i="10"/>
  <c r="AQ279" i="10"/>
  <c r="AR279" i="10"/>
  <c r="AM280" i="10"/>
  <c r="AN280" i="10" a="1"/>
  <c r="AN280" i="10"/>
  <c r="AO280" i="10"/>
  <c r="AP280" i="10"/>
  <c r="AQ280" i="10"/>
  <c r="AR280" i="10"/>
  <c r="AM281" i="10"/>
  <c r="AN281" i="10" a="1"/>
  <c r="AN281" i="10"/>
  <c r="AO281" i="10"/>
  <c r="AP281" i="10"/>
  <c r="AQ281" i="10"/>
  <c r="AR281" i="10"/>
  <c r="AM282" i="10"/>
  <c r="AN282" i="10" a="1"/>
  <c r="AN282" i="10"/>
  <c r="AO282" i="10"/>
  <c r="AP282" i="10"/>
  <c r="AQ282" i="10"/>
  <c r="AR282" i="10"/>
  <c r="AM283" i="10"/>
  <c r="AN283" i="10" a="1"/>
  <c r="AN283" i="10"/>
  <c r="AO283" i="10"/>
  <c r="AP283" i="10"/>
  <c r="AQ283" i="10"/>
  <c r="AR283" i="10"/>
  <c r="AM284" i="10"/>
  <c r="AN284" i="10" a="1"/>
  <c r="AN284" i="10"/>
  <c r="AO284" i="10"/>
  <c r="AP284" i="10"/>
  <c r="AQ284" i="10"/>
  <c r="AR284" i="10"/>
  <c r="AM285" i="10"/>
  <c r="AN285" i="10" a="1"/>
  <c r="AN285" i="10"/>
  <c r="AO285" i="10"/>
  <c r="AP285" i="10"/>
  <c r="AQ285" i="10"/>
  <c r="AR285" i="10"/>
  <c r="AM286" i="10"/>
  <c r="AN286" i="10" a="1"/>
  <c r="AN286" i="10"/>
  <c r="AO286" i="10"/>
  <c r="AP286" i="10"/>
  <c r="AQ286" i="10"/>
  <c r="AR286" i="10"/>
  <c r="AM287" i="10"/>
  <c r="AN287" i="10" a="1"/>
  <c r="AN287" i="10"/>
  <c r="AO287" i="10"/>
  <c r="AP287" i="10"/>
  <c r="AQ287" i="10"/>
  <c r="AR287" i="10"/>
  <c r="AM288" i="10"/>
  <c r="AN288" i="10" a="1"/>
  <c r="AN288" i="10"/>
  <c r="AO288" i="10"/>
  <c r="AP288" i="10"/>
  <c r="AQ288" i="10"/>
  <c r="AR288" i="10"/>
  <c r="AM289" i="10"/>
  <c r="AN289" i="10" a="1"/>
  <c r="AN289" i="10"/>
  <c r="AO289" i="10"/>
  <c r="AP289" i="10"/>
  <c r="AQ289" i="10"/>
  <c r="AR289" i="10"/>
  <c r="AM290" i="10"/>
  <c r="AN290" i="10" a="1"/>
  <c r="AN290" i="10"/>
  <c r="AO290" i="10"/>
  <c r="AP290" i="10"/>
  <c r="AQ290" i="10"/>
  <c r="AR290" i="10"/>
  <c r="AM291" i="10"/>
  <c r="AN291" i="10" a="1"/>
  <c r="AN291" i="10"/>
  <c r="AO291" i="10"/>
  <c r="AP291" i="10"/>
  <c r="AQ291" i="10"/>
  <c r="AR291" i="10"/>
  <c r="AM292" i="10"/>
  <c r="AN292" i="10" a="1"/>
  <c r="AN292" i="10"/>
  <c r="AO292" i="10"/>
  <c r="AP292" i="10"/>
  <c r="AQ292" i="10"/>
  <c r="AR292" i="10"/>
  <c r="AM293" i="10"/>
  <c r="AN293" i="10" a="1"/>
  <c r="AN293" i="10"/>
  <c r="AO293" i="10"/>
  <c r="AP293" i="10"/>
  <c r="AQ293" i="10"/>
  <c r="AR293" i="10"/>
  <c r="AM294" i="10"/>
  <c r="AN294" i="10" a="1"/>
  <c r="AN294" i="10"/>
  <c r="AO294" i="10"/>
  <c r="AP294" i="10"/>
  <c r="AQ294" i="10"/>
  <c r="AR294" i="10"/>
  <c r="AM295" i="10"/>
  <c r="AN295" i="10" a="1"/>
  <c r="AN295" i="10"/>
  <c r="AO295" i="10"/>
  <c r="AP295" i="10"/>
  <c r="AQ295" i="10"/>
  <c r="AR295" i="10"/>
  <c r="AM296" i="10"/>
  <c r="AN296" i="10" a="1"/>
  <c r="AN296" i="10"/>
  <c r="AO296" i="10"/>
  <c r="AP296" i="10"/>
  <c r="AQ296" i="10"/>
  <c r="AR296" i="10"/>
  <c r="AM297" i="10"/>
  <c r="AN297" i="10" a="1"/>
  <c r="AN297" i="10"/>
  <c r="AO297" i="10"/>
  <c r="AP297" i="10"/>
  <c r="AQ297" i="10"/>
  <c r="AR297" i="10"/>
  <c r="AM298" i="10"/>
  <c r="AN298" i="10" a="1"/>
  <c r="AN298" i="10"/>
  <c r="AO298" i="10"/>
  <c r="AP298" i="10"/>
  <c r="AQ298" i="10"/>
  <c r="AR298" i="10"/>
  <c r="AM299" i="10"/>
  <c r="AN299" i="10" a="1"/>
  <c r="AN299" i="10"/>
  <c r="AO299" i="10"/>
  <c r="AP299" i="10"/>
  <c r="AQ299" i="10"/>
  <c r="AR299" i="10"/>
  <c r="AM300" i="10"/>
  <c r="AN300" i="10" a="1"/>
  <c r="AN300" i="10"/>
  <c r="AO300" i="10"/>
  <c r="AP300" i="10"/>
  <c r="AQ300" i="10"/>
  <c r="AR300" i="10"/>
  <c r="AM301" i="10"/>
  <c r="AN301" i="10" a="1"/>
  <c r="AN301" i="10"/>
  <c r="AO301" i="10"/>
  <c r="AP301" i="10"/>
  <c r="AQ301" i="10"/>
  <c r="AR301" i="10"/>
  <c r="AM302" i="10"/>
  <c r="AN302" i="10" a="1"/>
  <c r="AN302" i="10"/>
  <c r="AO302" i="10"/>
  <c r="AP302" i="10"/>
  <c r="AQ302" i="10"/>
  <c r="AR302" i="10"/>
  <c r="AM303" i="10"/>
  <c r="AN303" i="10" a="1"/>
  <c r="AN303" i="10"/>
  <c r="AO303" i="10"/>
  <c r="AP303" i="10"/>
  <c r="AQ303" i="10"/>
  <c r="AR303" i="10"/>
  <c r="AM304" i="10"/>
  <c r="AN304" i="10" a="1"/>
  <c r="AN304" i="10"/>
  <c r="AO304" i="10"/>
  <c r="AP304" i="10"/>
  <c r="AQ304" i="10"/>
  <c r="AR304" i="10"/>
  <c r="AM305" i="10"/>
  <c r="AN305" i="10" a="1"/>
  <c r="AN305" i="10"/>
  <c r="AO305" i="10"/>
  <c r="AP305" i="10"/>
  <c r="AQ305" i="10"/>
  <c r="AR305" i="10"/>
  <c r="AM306" i="10"/>
  <c r="AN306" i="10" a="1"/>
  <c r="AN306" i="10"/>
  <c r="AO306" i="10"/>
  <c r="AP306" i="10"/>
  <c r="AQ306" i="10"/>
  <c r="AR306" i="10"/>
  <c r="AM307" i="10"/>
  <c r="AN307" i="10" a="1"/>
  <c r="AN307" i="10"/>
  <c r="AO307" i="10"/>
  <c r="AP307" i="10"/>
  <c r="AQ307" i="10"/>
  <c r="AR307" i="10"/>
  <c r="AM308" i="10"/>
  <c r="AN308" i="10" a="1"/>
  <c r="AN308" i="10"/>
  <c r="AO308" i="10"/>
  <c r="AP308" i="10"/>
  <c r="AQ308" i="10"/>
  <c r="AR308" i="10"/>
  <c r="AM309" i="10"/>
  <c r="AN309" i="10" a="1"/>
  <c r="AN309" i="10"/>
  <c r="AO309" i="10"/>
  <c r="AP309" i="10"/>
  <c r="AQ309" i="10"/>
  <c r="AR309" i="10"/>
  <c r="AM310" i="10"/>
  <c r="AN310" i="10" a="1"/>
  <c r="AN310" i="10"/>
  <c r="AO310" i="10"/>
  <c r="AP310" i="10"/>
  <c r="AQ310" i="10"/>
  <c r="AR310" i="10"/>
  <c r="AM311" i="10"/>
  <c r="AN311" i="10" a="1"/>
  <c r="AN311" i="10"/>
  <c r="AO311" i="10"/>
  <c r="AP311" i="10"/>
  <c r="AQ311" i="10"/>
  <c r="AR311" i="10"/>
  <c r="AM312" i="10"/>
  <c r="AN312" i="10" a="1"/>
  <c r="AN312" i="10"/>
  <c r="AO312" i="10"/>
  <c r="AP312" i="10"/>
  <c r="AQ312" i="10"/>
  <c r="AR312" i="10"/>
  <c r="AM313" i="10"/>
  <c r="AN313" i="10" a="1"/>
  <c r="AN313" i="10"/>
  <c r="AO313" i="10"/>
  <c r="AP313" i="10"/>
  <c r="AQ313" i="10"/>
  <c r="AR313" i="10"/>
  <c r="AM314" i="10"/>
  <c r="AN314" i="10" a="1"/>
  <c r="AN314" i="10"/>
  <c r="AO314" i="10"/>
  <c r="AP314" i="10"/>
  <c r="AQ314" i="10"/>
  <c r="AR314" i="10"/>
  <c r="AM315" i="10"/>
  <c r="AN315" i="10" a="1"/>
  <c r="AN315" i="10"/>
  <c r="AO315" i="10"/>
  <c r="AP315" i="10"/>
  <c r="AQ315" i="10"/>
  <c r="AR315" i="10"/>
  <c r="AM316" i="10"/>
  <c r="AN316" i="10" a="1"/>
  <c r="AN316" i="10"/>
  <c r="AO316" i="10"/>
  <c r="AP316" i="10"/>
  <c r="AQ316" i="10"/>
  <c r="AR316" i="10"/>
  <c r="AM317" i="10"/>
  <c r="AN317" i="10" a="1"/>
  <c r="AN317" i="10"/>
  <c r="AO317" i="10"/>
  <c r="AP317" i="10"/>
  <c r="AQ317" i="10"/>
  <c r="AR317" i="10"/>
  <c r="AM318" i="10"/>
  <c r="AN318" i="10" a="1"/>
  <c r="AN318" i="10"/>
  <c r="AO318" i="10"/>
  <c r="AP318" i="10"/>
  <c r="AQ318" i="10"/>
  <c r="AR318" i="10"/>
  <c r="AM319" i="10"/>
  <c r="AN319" i="10" a="1"/>
  <c r="AN319" i="10"/>
  <c r="AO319" i="10"/>
  <c r="AP319" i="10"/>
  <c r="AQ319" i="10"/>
  <c r="AR319" i="10"/>
  <c r="AM320" i="10"/>
  <c r="AN320" i="10" a="1"/>
  <c r="AN320" i="10"/>
  <c r="AO320" i="10"/>
  <c r="AP320" i="10"/>
  <c r="AQ320" i="10"/>
  <c r="AR320" i="10"/>
  <c r="AM321" i="10"/>
  <c r="AN321" i="10" a="1"/>
  <c r="AN321" i="10"/>
  <c r="AO321" i="10"/>
  <c r="AP321" i="10"/>
  <c r="AQ321" i="10"/>
  <c r="AR321" i="10"/>
  <c r="AM322" i="10"/>
  <c r="AN322" i="10" a="1"/>
  <c r="AN322" i="10"/>
  <c r="AO322" i="10"/>
  <c r="AP322" i="10"/>
  <c r="AQ322" i="10"/>
  <c r="AR322" i="10"/>
  <c r="AM323" i="10"/>
  <c r="AN323" i="10" a="1"/>
  <c r="AN323" i="10"/>
  <c r="AO323" i="10"/>
  <c r="AP323" i="10"/>
  <c r="AQ323" i="10"/>
  <c r="AR323" i="10"/>
  <c r="AM324" i="10"/>
  <c r="AN324" i="10" a="1"/>
  <c r="AN324" i="10"/>
  <c r="AO324" i="10"/>
  <c r="AP324" i="10"/>
  <c r="AQ324" i="10"/>
  <c r="AR324" i="10"/>
  <c r="AM325" i="10"/>
  <c r="AN325" i="10" a="1"/>
  <c r="AN325" i="10"/>
  <c r="AO325" i="10"/>
  <c r="AP325" i="10"/>
  <c r="AQ325" i="10"/>
  <c r="AR325" i="10"/>
  <c r="AM326" i="10"/>
  <c r="AN326" i="10" a="1"/>
  <c r="AN326" i="10"/>
  <c r="AO326" i="10"/>
  <c r="AP326" i="10"/>
  <c r="AQ326" i="10"/>
  <c r="AR326" i="10"/>
  <c r="AM327" i="10"/>
  <c r="AN327" i="10" a="1"/>
  <c r="AN327" i="10"/>
  <c r="AO327" i="10"/>
  <c r="AP327" i="10"/>
  <c r="AQ327" i="10"/>
  <c r="AR327" i="10"/>
  <c r="AM328" i="10"/>
  <c r="AN328" i="10" a="1"/>
  <c r="AN328" i="10"/>
  <c r="AO328" i="10"/>
  <c r="AP328" i="10"/>
  <c r="AQ328" i="10"/>
  <c r="AR328" i="10"/>
  <c r="AM329" i="10"/>
  <c r="AN329" i="10" a="1"/>
  <c r="AN329" i="10"/>
  <c r="AO329" i="10"/>
  <c r="AP329" i="10"/>
  <c r="AQ329" i="10"/>
  <c r="AR329" i="10"/>
  <c r="AM330" i="10"/>
  <c r="AN330" i="10" a="1"/>
  <c r="AN330" i="10"/>
  <c r="AO330" i="10"/>
  <c r="AP330" i="10"/>
  <c r="AQ330" i="10"/>
  <c r="AR330" i="10"/>
  <c r="AM331" i="10"/>
  <c r="AN331" i="10" a="1"/>
  <c r="AN331" i="10"/>
  <c r="AO331" i="10"/>
  <c r="AP331" i="10"/>
  <c r="AQ331" i="10"/>
  <c r="AR331" i="10"/>
  <c r="AM332" i="10"/>
  <c r="AN332" i="10" a="1"/>
  <c r="AN332" i="10"/>
  <c r="AO332" i="10"/>
  <c r="AP332" i="10"/>
  <c r="AQ332" i="10"/>
  <c r="AR332" i="10"/>
  <c r="AM333" i="10"/>
  <c r="AN333" i="10" a="1"/>
  <c r="AN333" i="10"/>
  <c r="AO333" i="10"/>
  <c r="AP333" i="10"/>
  <c r="AQ333" i="10"/>
  <c r="AR333" i="10"/>
  <c r="AM334" i="10"/>
  <c r="AN334" i="10" a="1"/>
  <c r="AN334" i="10"/>
  <c r="AO334" i="10"/>
  <c r="AP334" i="10"/>
  <c r="AQ334" i="10"/>
  <c r="AR334" i="10"/>
  <c r="AM335" i="10"/>
  <c r="AN335" i="10" a="1"/>
  <c r="AN335" i="10"/>
  <c r="AO335" i="10"/>
  <c r="AP335" i="10"/>
  <c r="AQ335" i="10"/>
  <c r="AR335" i="10"/>
  <c r="AM336" i="10"/>
  <c r="AN336" i="10" a="1"/>
  <c r="AN336" i="10"/>
  <c r="AO336" i="10"/>
  <c r="AP336" i="10"/>
  <c r="AQ336" i="10"/>
  <c r="AR336" i="10"/>
  <c r="AM337" i="10"/>
  <c r="AN337" i="10" a="1"/>
  <c r="AN337" i="10"/>
  <c r="AO337" i="10"/>
  <c r="AP337" i="10"/>
  <c r="AQ337" i="10"/>
  <c r="AR337" i="10"/>
  <c r="AM338" i="10"/>
  <c r="AN338" i="10" a="1"/>
  <c r="AN338" i="10"/>
  <c r="AO338" i="10"/>
  <c r="AP338" i="10"/>
  <c r="AQ338" i="10"/>
  <c r="AR338" i="10"/>
  <c r="AM339" i="10"/>
  <c r="AN339" i="10" a="1"/>
  <c r="AN339" i="10"/>
  <c r="AO339" i="10"/>
  <c r="AP339" i="10"/>
  <c r="AQ339" i="10"/>
  <c r="AR339" i="10"/>
  <c r="AM340" i="10"/>
  <c r="AN340" i="10" a="1"/>
  <c r="AN340" i="10"/>
  <c r="AO340" i="10"/>
  <c r="AP340" i="10"/>
  <c r="AQ340" i="10"/>
  <c r="AR340" i="10"/>
  <c r="AM341" i="10"/>
  <c r="AN341" i="10" a="1"/>
  <c r="AN341" i="10"/>
  <c r="AO341" i="10"/>
  <c r="AP341" i="10"/>
  <c r="AQ341" i="10"/>
  <c r="AR341" i="10"/>
  <c r="AM342" i="10"/>
  <c r="AN342" i="10" a="1"/>
  <c r="AN342" i="10"/>
  <c r="AO342" i="10"/>
  <c r="AP342" i="10"/>
  <c r="AQ342" i="10"/>
  <c r="AR342" i="10"/>
  <c r="AM343" i="10"/>
  <c r="AN343" i="10" a="1"/>
  <c r="AN343" i="10"/>
  <c r="AO343" i="10"/>
  <c r="AP343" i="10"/>
  <c r="AQ343" i="10"/>
  <c r="AR343" i="10"/>
  <c r="AM344" i="10"/>
  <c r="AN344" i="10" a="1"/>
  <c r="AN344" i="10"/>
  <c r="AO344" i="10"/>
  <c r="AP344" i="10"/>
  <c r="AQ344" i="10"/>
  <c r="AR344" i="10"/>
  <c r="AM345" i="10"/>
  <c r="AN345" i="10" a="1"/>
  <c r="AN345" i="10"/>
  <c r="AO345" i="10"/>
  <c r="AP345" i="10"/>
  <c r="AQ345" i="10"/>
  <c r="AR345" i="10"/>
  <c r="AM346" i="10"/>
  <c r="AN346" i="10" a="1"/>
  <c r="AN346" i="10"/>
  <c r="AO346" i="10"/>
  <c r="AP346" i="10"/>
  <c r="AQ346" i="10"/>
  <c r="AR346" i="10"/>
  <c r="AM347" i="10"/>
  <c r="AN347" i="10" a="1"/>
  <c r="AN347" i="10"/>
  <c r="AO347" i="10"/>
  <c r="AP347" i="10"/>
  <c r="AQ347" i="10"/>
  <c r="AR347" i="10"/>
  <c r="AM348" i="10"/>
  <c r="AN348" i="10" a="1"/>
  <c r="AN348" i="10"/>
  <c r="AO348" i="10"/>
  <c r="AP348" i="10"/>
  <c r="AQ348" i="10"/>
  <c r="AR348" i="10"/>
  <c r="AM349" i="10"/>
  <c r="AN349" i="10" a="1"/>
  <c r="AN349" i="10"/>
  <c r="AO349" i="10"/>
  <c r="AP349" i="10"/>
  <c r="AQ349" i="10"/>
  <c r="AR349" i="10"/>
  <c r="AM350" i="10"/>
  <c r="AN350" i="10" a="1"/>
  <c r="AN350" i="10"/>
  <c r="AO350" i="10"/>
  <c r="AP350" i="10"/>
  <c r="AQ350" i="10"/>
  <c r="AR350" i="10"/>
  <c r="AM351" i="10"/>
  <c r="AN351" i="10" a="1"/>
  <c r="AN351" i="10"/>
  <c r="AO351" i="10"/>
  <c r="AP351" i="10"/>
  <c r="AQ351" i="10"/>
  <c r="AR351" i="10"/>
  <c r="AM352" i="10"/>
  <c r="AN352" i="10" a="1"/>
  <c r="AN352" i="10"/>
  <c r="AO352" i="10"/>
  <c r="AP352" i="10"/>
  <c r="AQ352" i="10"/>
  <c r="AR352" i="10"/>
  <c r="AM353" i="10"/>
  <c r="AN353" i="10" a="1"/>
  <c r="AN353" i="10"/>
  <c r="AO353" i="10"/>
  <c r="AP353" i="10"/>
  <c r="AQ353" i="10"/>
  <c r="AR353" i="10"/>
  <c r="AM354" i="10"/>
  <c r="AN354" i="10" a="1"/>
  <c r="AN354" i="10"/>
  <c r="AO354" i="10"/>
  <c r="AP354" i="10"/>
  <c r="AQ354" i="10"/>
  <c r="AR354" i="10"/>
  <c r="AM355" i="10"/>
  <c r="AN355" i="10" a="1"/>
  <c r="AN355" i="10"/>
  <c r="AO355" i="10"/>
  <c r="AP355" i="10"/>
  <c r="AQ355" i="10"/>
  <c r="AR355" i="10"/>
  <c r="AM356" i="10"/>
  <c r="AN356" i="10" a="1"/>
  <c r="AN356" i="10"/>
  <c r="AO356" i="10"/>
  <c r="AP356" i="10"/>
  <c r="AQ356" i="10"/>
  <c r="AR356" i="10"/>
  <c r="AM357" i="10"/>
  <c r="AN357" i="10" a="1"/>
  <c r="AN357" i="10"/>
  <c r="AO357" i="10"/>
  <c r="AP357" i="10"/>
  <c r="AQ357" i="10"/>
  <c r="AR357" i="10"/>
  <c r="AM358" i="10"/>
  <c r="AN358" i="10" a="1"/>
  <c r="AN358" i="10"/>
  <c r="AO358" i="10"/>
  <c r="AP358" i="10"/>
  <c r="AQ358" i="10"/>
  <c r="AR358" i="10"/>
  <c r="AM359" i="10"/>
  <c r="AN359" i="10" a="1"/>
  <c r="AN359" i="10"/>
  <c r="AO359" i="10"/>
  <c r="AP359" i="10"/>
  <c r="AQ359" i="10"/>
  <c r="AR359" i="10"/>
  <c r="AM360" i="10"/>
  <c r="AN360" i="10" a="1"/>
  <c r="AN360" i="10"/>
  <c r="AO360" i="10"/>
  <c r="AP360" i="10"/>
  <c r="AQ360" i="10"/>
  <c r="AR360" i="10"/>
  <c r="AM361" i="10"/>
  <c r="AN361" i="10" a="1"/>
  <c r="AN361" i="10"/>
  <c r="AO361" i="10"/>
  <c r="AP361" i="10"/>
  <c r="AQ361" i="10"/>
  <c r="AR361" i="10"/>
  <c r="AM362" i="10"/>
  <c r="AN362" i="10" a="1"/>
  <c r="AN362" i="10"/>
  <c r="AO362" i="10"/>
  <c r="AP362" i="10"/>
  <c r="AQ362" i="10"/>
  <c r="AR362" i="10"/>
  <c r="AM363" i="10"/>
  <c r="AN363" i="10" a="1"/>
  <c r="AN363" i="10"/>
  <c r="AO363" i="10"/>
  <c r="AP363" i="10"/>
  <c r="AQ363" i="10"/>
  <c r="AR363" i="10"/>
  <c r="AM364" i="10"/>
  <c r="AN364" i="10" a="1"/>
  <c r="AN364" i="10"/>
  <c r="AO364" i="10"/>
  <c r="AP364" i="10"/>
  <c r="AQ364" i="10"/>
  <c r="AR364" i="10"/>
  <c r="AM365" i="10"/>
  <c r="AN365" i="10" a="1"/>
  <c r="AN365" i="10"/>
  <c r="AO365" i="10"/>
  <c r="AP365" i="10"/>
  <c r="AQ365" i="10"/>
  <c r="AR365" i="10"/>
  <c r="AM366" i="10"/>
  <c r="AN366" i="10" a="1"/>
  <c r="AN366" i="10"/>
  <c r="AO366" i="10"/>
  <c r="AP366" i="10"/>
  <c r="AQ366" i="10"/>
  <c r="AR366" i="10"/>
  <c r="AM367" i="10"/>
  <c r="AN367" i="10" a="1"/>
  <c r="AN367" i="10"/>
  <c r="AO367" i="10"/>
  <c r="AP367" i="10"/>
  <c r="AQ367" i="10"/>
  <c r="AR367" i="10"/>
  <c r="AM368" i="10"/>
  <c r="AN368" i="10" a="1"/>
  <c r="AN368" i="10"/>
  <c r="AO368" i="10"/>
  <c r="AP368" i="10"/>
  <c r="AQ368" i="10"/>
  <c r="AR368" i="10"/>
  <c r="AM369" i="10"/>
  <c r="AN369" i="10" a="1"/>
  <c r="AN369" i="10"/>
  <c r="AO369" i="10"/>
  <c r="AP369" i="10"/>
  <c r="AQ369" i="10"/>
  <c r="AR369" i="10"/>
  <c r="AM370" i="10"/>
  <c r="AN370" i="10" a="1"/>
  <c r="AN370" i="10"/>
  <c r="AO370" i="10"/>
  <c r="AP370" i="10"/>
  <c r="AQ370" i="10"/>
  <c r="AR370" i="10"/>
  <c r="AM371" i="10"/>
  <c r="AN371" i="10" a="1"/>
  <c r="AN371" i="10"/>
  <c r="AO371" i="10"/>
  <c r="AP371" i="10"/>
  <c r="AQ371" i="10"/>
  <c r="AR371" i="10"/>
  <c r="AM372" i="10"/>
  <c r="AN372" i="10" a="1"/>
  <c r="AN372" i="10"/>
  <c r="AO372" i="10"/>
  <c r="AP372" i="10"/>
  <c r="AQ372" i="10"/>
  <c r="AR372" i="10"/>
  <c r="AM373" i="10"/>
  <c r="AN373" i="10" a="1"/>
  <c r="AN373" i="10"/>
  <c r="AO373" i="10"/>
  <c r="AP373" i="10"/>
  <c r="AQ373" i="10"/>
  <c r="AR373" i="10"/>
  <c r="AM374" i="10"/>
  <c r="AN374" i="10" a="1"/>
  <c r="AN374" i="10"/>
  <c r="AO374" i="10"/>
  <c r="AP374" i="10"/>
  <c r="AQ374" i="10"/>
  <c r="AR374" i="10"/>
  <c r="AM375" i="10"/>
  <c r="AN375" i="10" a="1"/>
  <c r="AN375" i="10"/>
  <c r="AO375" i="10"/>
  <c r="AP375" i="10"/>
  <c r="AQ375" i="10"/>
  <c r="AR375" i="10"/>
  <c r="AM376" i="10"/>
  <c r="AN376" i="10" a="1"/>
  <c r="AN376" i="10"/>
  <c r="AO376" i="10"/>
  <c r="AP376" i="10"/>
  <c r="AQ376" i="10"/>
  <c r="AR376" i="10"/>
  <c r="AM377" i="10"/>
  <c r="AN377" i="10" a="1"/>
  <c r="AN377" i="10"/>
  <c r="AO377" i="10"/>
  <c r="AP377" i="10"/>
  <c r="AQ377" i="10"/>
  <c r="AR377" i="10"/>
  <c r="AM378" i="10"/>
  <c r="AN378" i="10" a="1"/>
  <c r="AN378" i="10"/>
  <c r="AO378" i="10"/>
  <c r="AP378" i="10"/>
  <c r="AQ378" i="10"/>
  <c r="AR378" i="10"/>
  <c r="AM379" i="10"/>
  <c r="AN379" i="10" a="1"/>
  <c r="AN379" i="10"/>
  <c r="AO379" i="10"/>
  <c r="AP379" i="10"/>
  <c r="AQ379" i="10"/>
  <c r="AR379" i="10"/>
  <c r="AM380" i="10"/>
  <c r="AN380" i="10" a="1"/>
  <c r="AN380" i="10"/>
  <c r="AO380" i="10"/>
  <c r="AP380" i="10"/>
  <c r="AQ380" i="10"/>
  <c r="AR380" i="10"/>
  <c r="AM381" i="10"/>
  <c r="AN381" i="10" a="1"/>
  <c r="AN381" i="10"/>
  <c r="AO381" i="10"/>
  <c r="AP381" i="10"/>
  <c r="AQ381" i="10"/>
  <c r="AR381" i="10"/>
  <c r="AM382" i="10"/>
  <c r="AN382" i="10" a="1"/>
  <c r="AN382" i="10"/>
  <c r="AO382" i="10"/>
  <c r="AP382" i="10"/>
  <c r="AQ382" i="10"/>
  <c r="AR382" i="10"/>
  <c r="AM383" i="10"/>
  <c r="AN383" i="10" a="1"/>
  <c r="AN383" i="10"/>
  <c r="AO383" i="10"/>
  <c r="AP383" i="10"/>
  <c r="AQ383" i="10"/>
  <c r="AR383" i="10"/>
  <c r="AM384" i="10"/>
  <c r="AN384" i="10" a="1"/>
  <c r="AN384" i="10"/>
  <c r="AO384" i="10"/>
  <c r="AP384" i="10"/>
  <c r="AQ384" i="10"/>
  <c r="AR384" i="10"/>
  <c r="AM385" i="10"/>
  <c r="AN385" i="10" a="1"/>
  <c r="AN385" i="10"/>
  <c r="AO385" i="10"/>
  <c r="AP385" i="10"/>
  <c r="AQ385" i="10"/>
  <c r="AR385" i="10"/>
  <c r="AM386" i="10"/>
  <c r="AN386" i="10" a="1"/>
  <c r="AN386" i="10"/>
  <c r="AO386" i="10"/>
  <c r="AP386" i="10"/>
  <c r="AQ386" i="10"/>
  <c r="AR386" i="10"/>
  <c r="AM387" i="10"/>
  <c r="AN387" i="10" a="1"/>
  <c r="AN387" i="10"/>
  <c r="AO387" i="10"/>
  <c r="AP387" i="10"/>
  <c r="AQ387" i="10"/>
  <c r="AR387" i="10"/>
  <c r="AM388" i="10"/>
  <c r="AN388" i="10" a="1"/>
  <c r="AN388" i="10"/>
  <c r="AO388" i="10"/>
  <c r="AP388" i="10"/>
  <c r="AQ388" i="10"/>
  <c r="AR388" i="10"/>
  <c r="AM389" i="10"/>
  <c r="AN389" i="10" a="1"/>
  <c r="AN389" i="10"/>
  <c r="AO389" i="10"/>
  <c r="AP389" i="10"/>
  <c r="AQ389" i="10"/>
  <c r="AR389" i="10"/>
  <c r="AM390" i="10"/>
  <c r="AN390" i="10" a="1"/>
  <c r="AN390" i="10"/>
  <c r="AO390" i="10"/>
  <c r="AP390" i="10"/>
  <c r="AQ390" i="10"/>
  <c r="AR390" i="10"/>
  <c r="AM391" i="10"/>
  <c r="AN391" i="10" a="1"/>
  <c r="AN391" i="10"/>
  <c r="AO391" i="10"/>
  <c r="AP391" i="10"/>
  <c r="AQ391" i="10"/>
  <c r="AR391" i="10"/>
  <c r="AM392" i="10"/>
  <c r="AN392" i="10" a="1"/>
  <c r="AN392" i="10"/>
  <c r="AO392" i="10"/>
  <c r="AP392" i="10"/>
  <c r="AQ392" i="10"/>
  <c r="AR392" i="10"/>
  <c r="AM393" i="10"/>
  <c r="AN393" i="10" a="1"/>
  <c r="AN393" i="10"/>
  <c r="AO393" i="10"/>
  <c r="AP393" i="10"/>
  <c r="AQ393" i="10"/>
  <c r="AR393" i="10"/>
  <c r="AM394" i="10"/>
  <c r="AN394" i="10" a="1"/>
  <c r="AN394" i="10"/>
  <c r="AO394" i="10"/>
  <c r="AP394" i="10"/>
  <c r="AQ394" i="10"/>
  <c r="AR394" i="10"/>
  <c r="AM395" i="10"/>
  <c r="AN395" i="10" a="1"/>
  <c r="AN395" i="10"/>
  <c r="AO395" i="10"/>
  <c r="AP395" i="10"/>
  <c r="AQ395" i="10"/>
  <c r="AR395" i="10"/>
  <c r="AM396" i="10"/>
  <c r="AN396" i="10" a="1"/>
  <c r="AN396" i="10"/>
  <c r="AO396" i="10"/>
  <c r="AP396" i="10"/>
  <c r="AQ396" i="10"/>
  <c r="AR396" i="10"/>
  <c r="AM397" i="10"/>
  <c r="AN397" i="10" a="1"/>
  <c r="AN397" i="10"/>
  <c r="AO397" i="10"/>
  <c r="AP397" i="10"/>
  <c r="AQ397" i="10"/>
  <c r="AR397" i="10"/>
  <c r="AM398" i="10"/>
  <c r="AN398" i="10" a="1"/>
  <c r="AN398" i="10"/>
  <c r="AO398" i="10"/>
  <c r="AP398" i="10"/>
  <c r="AQ398" i="10"/>
  <c r="AR398" i="10"/>
  <c r="AM399" i="10"/>
  <c r="AN399" i="10" a="1"/>
  <c r="AN399" i="10"/>
  <c r="AO399" i="10"/>
  <c r="AP399" i="10"/>
  <c r="AQ399" i="10"/>
  <c r="AR399" i="10"/>
  <c r="AM400" i="10"/>
  <c r="AN400" i="10" a="1"/>
  <c r="AN400" i="10"/>
  <c r="AO400" i="10"/>
  <c r="AP400" i="10"/>
  <c r="AQ400" i="10"/>
  <c r="AR400" i="10"/>
  <c r="AM401" i="10"/>
  <c r="AN401" i="10" a="1"/>
  <c r="AN401" i="10"/>
  <c r="AO401" i="10"/>
  <c r="AP401" i="10"/>
  <c r="AQ401" i="10"/>
  <c r="AR401" i="10"/>
  <c r="AM402" i="10"/>
  <c r="AN402" i="10" a="1"/>
  <c r="AN402" i="10"/>
  <c r="AO402" i="10"/>
  <c r="AP402" i="10"/>
  <c r="AQ402" i="10"/>
  <c r="AR402" i="10"/>
  <c r="AM403" i="10"/>
  <c r="AN403" i="10" a="1"/>
  <c r="AN403" i="10"/>
  <c r="AO403" i="10"/>
  <c r="AP403" i="10"/>
  <c r="AQ403" i="10"/>
  <c r="AR403" i="10"/>
  <c r="AM404" i="10"/>
  <c r="AN404" i="10" a="1"/>
  <c r="AN404" i="10"/>
  <c r="AO404" i="10"/>
  <c r="AP404" i="10"/>
  <c r="AQ404" i="10"/>
  <c r="AR404" i="10"/>
  <c r="AM405" i="10"/>
  <c r="AN405" i="10" a="1"/>
  <c r="AN405" i="10"/>
  <c r="AO405" i="10"/>
  <c r="AP405" i="10"/>
  <c r="AQ405" i="10"/>
  <c r="AR405" i="10"/>
  <c r="AM406" i="10"/>
  <c r="AN406" i="10" a="1"/>
  <c r="AN406" i="10"/>
  <c r="AO406" i="10"/>
  <c r="AP406" i="10"/>
  <c r="AQ406" i="10"/>
  <c r="AR406" i="10"/>
  <c r="AM407" i="10"/>
  <c r="AN407" i="10" a="1"/>
  <c r="AN407" i="10"/>
  <c r="AO407" i="10"/>
  <c r="AP407" i="10"/>
  <c r="AQ407" i="10"/>
  <c r="AR407" i="10"/>
  <c r="AM408" i="10"/>
  <c r="AN408" i="10" a="1"/>
  <c r="AN408" i="10"/>
  <c r="AO408" i="10"/>
  <c r="AP408" i="10"/>
  <c r="AQ408" i="10"/>
  <c r="AR408" i="10"/>
  <c r="AM409" i="10"/>
  <c r="AN409" i="10" a="1"/>
  <c r="AN409" i="10"/>
  <c r="AO409" i="10"/>
  <c r="AP409" i="10"/>
  <c r="AQ409" i="10"/>
  <c r="AR409" i="10"/>
  <c r="AM410" i="10"/>
  <c r="AN410" i="10" a="1"/>
  <c r="AN410" i="10"/>
  <c r="AO410" i="10"/>
  <c r="AP410" i="10"/>
  <c r="AQ410" i="10"/>
  <c r="AR410" i="10"/>
  <c r="AM411" i="10"/>
  <c r="AN411" i="10" a="1"/>
  <c r="AN411" i="10"/>
  <c r="AO411" i="10"/>
  <c r="AP411" i="10"/>
  <c r="AQ411" i="10"/>
  <c r="AR411" i="10"/>
  <c r="AM412" i="10"/>
  <c r="AN412" i="10" a="1"/>
  <c r="AN412" i="10"/>
  <c r="AO412" i="10"/>
  <c r="AP412" i="10"/>
  <c r="AQ412" i="10"/>
  <c r="AR412" i="10"/>
  <c r="AM413" i="10"/>
  <c r="AN413" i="10" a="1"/>
  <c r="AN413" i="10"/>
  <c r="AO413" i="10"/>
  <c r="AP413" i="10"/>
  <c r="AQ413" i="10"/>
  <c r="AR413" i="10"/>
  <c r="AM414" i="10"/>
  <c r="AN414" i="10" a="1"/>
  <c r="AN414" i="10"/>
  <c r="AO414" i="10"/>
  <c r="AP414" i="10"/>
  <c r="AQ414" i="10"/>
  <c r="AR414" i="10"/>
  <c r="AM415" i="10"/>
  <c r="AN415" i="10" a="1"/>
  <c r="AN415" i="10"/>
  <c r="AO415" i="10"/>
  <c r="AP415" i="10"/>
  <c r="AQ415" i="10"/>
  <c r="AR415" i="10"/>
  <c r="AM416" i="10"/>
  <c r="AN416" i="10" a="1"/>
  <c r="AN416" i="10"/>
  <c r="AO416" i="10"/>
  <c r="AP416" i="10"/>
  <c r="AQ416" i="10"/>
  <c r="AR416" i="10"/>
  <c r="AM417" i="10"/>
  <c r="AN417" i="10" a="1"/>
  <c r="AN417" i="10"/>
  <c r="AO417" i="10"/>
  <c r="AP417" i="10"/>
  <c r="AQ417" i="10"/>
  <c r="AR417" i="10"/>
  <c r="AM418" i="10"/>
  <c r="AN418" i="10" a="1"/>
  <c r="AN418" i="10"/>
  <c r="AO418" i="10"/>
  <c r="AP418" i="10"/>
  <c r="AQ418" i="10"/>
  <c r="AR418" i="10"/>
  <c r="AM419" i="10"/>
  <c r="AN419" i="10" a="1"/>
  <c r="AN419" i="10"/>
  <c r="AO419" i="10"/>
  <c r="AP419" i="10"/>
  <c r="AQ419" i="10"/>
  <c r="AR419" i="10"/>
  <c r="AM420" i="10"/>
  <c r="AN420" i="10" a="1"/>
  <c r="AN420" i="10"/>
  <c r="AO420" i="10"/>
  <c r="AP420" i="10"/>
  <c r="AQ420" i="10"/>
  <c r="AR420" i="10"/>
  <c r="AM421" i="10"/>
  <c r="AN421" i="10" a="1"/>
  <c r="AN421" i="10"/>
  <c r="AO421" i="10"/>
  <c r="AP421" i="10"/>
  <c r="AQ421" i="10"/>
  <c r="AR421" i="10"/>
  <c r="AM422" i="10"/>
  <c r="AN422" i="10" a="1"/>
  <c r="AN422" i="10"/>
  <c r="AO422" i="10"/>
  <c r="AP422" i="10"/>
  <c r="AQ422" i="10"/>
  <c r="AR422" i="10"/>
  <c r="AM423" i="10"/>
  <c r="AN423" i="10" a="1"/>
  <c r="AN423" i="10"/>
  <c r="AO423" i="10"/>
  <c r="AP423" i="10"/>
  <c r="AQ423" i="10"/>
  <c r="AR423" i="10"/>
  <c r="AM424" i="10"/>
  <c r="AN424" i="10" a="1"/>
  <c r="AN424" i="10"/>
  <c r="AO424" i="10"/>
  <c r="AP424" i="10"/>
  <c r="AQ424" i="10"/>
  <c r="AR424" i="10"/>
  <c r="AM425" i="10"/>
  <c r="AN425" i="10" a="1"/>
  <c r="AN425" i="10"/>
  <c r="AO425" i="10"/>
  <c r="AP425" i="10"/>
  <c r="AQ425" i="10"/>
  <c r="AR425" i="10"/>
  <c r="AM426" i="10"/>
  <c r="AN426" i="10" a="1"/>
  <c r="AN426" i="10"/>
  <c r="AO426" i="10"/>
  <c r="AP426" i="10"/>
  <c r="AQ426" i="10"/>
  <c r="AR426" i="10"/>
  <c r="AM427" i="10"/>
  <c r="AN427" i="10" a="1"/>
  <c r="AN427" i="10"/>
  <c r="AO427" i="10"/>
  <c r="AP427" i="10"/>
  <c r="AQ427" i="10"/>
  <c r="AR427" i="10"/>
  <c r="AM428" i="10"/>
  <c r="AN428" i="10" a="1"/>
  <c r="AN428" i="10"/>
  <c r="AO428" i="10"/>
  <c r="AP428" i="10"/>
  <c r="AQ428" i="10"/>
  <c r="AR428" i="10"/>
  <c r="AM429" i="10"/>
  <c r="AN429" i="10" a="1"/>
  <c r="AN429" i="10"/>
  <c r="AO429" i="10"/>
  <c r="AP429" i="10"/>
  <c r="AQ429" i="10"/>
  <c r="AR429" i="10"/>
  <c r="AM430" i="10"/>
  <c r="AN430" i="10" a="1"/>
  <c r="AN430" i="10"/>
  <c r="AO430" i="10"/>
  <c r="AP430" i="10"/>
  <c r="AQ430" i="10"/>
  <c r="AR430" i="10"/>
  <c r="AM431" i="10"/>
  <c r="AN431" i="10" a="1"/>
  <c r="AN431" i="10"/>
  <c r="AO431" i="10"/>
  <c r="AP431" i="10"/>
  <c r="AQ431" i="10"/>
  <c r="AR431" i="10"/>
  <c r="AM85" i="10"/>
  <c r="AM3" i="10"/>
  <c r="AN3" i="10" a="1"/>
  <c r="AN3" i="10"/>
  <c r="AO3" i="10"/>
  <c r="AP3" i="10"/>
  <c r="AQ3" i="10"/>
  <c r="AR3" i="10"/>
  <c r="AM4" i="10"/>
  <c r="AN4" i="10" a="1"/>
  <c r="AN4" i="10"/>
  <c r="AO4" i="10"/>
  <c r="AP4" i="10"/>
  <c r="AQ4" i="10"/>
  <c r="AR4" i="10"/>
  <c r="AM5" i="10"/>
  <c r="AN5" i="10" a="1"/>
  <c r="AN5" i="10"/>
  <c r="AO5" i="10"/>
  <c r="AP5" i="10"/>
  <c r="AQ5" i="10"/>
  <c r="AR5" i="10"/>
  <c r="AM6" i="10"/>
  <c r="AN6" i="10" a="1"/>
  <c r="AN6" i="10"/>
  <c r="AO6" i="10"/>
  <c r="AP6" i="10"/>
  <c r="AQ6" i="10"/>
  <c r="AR6" i="10"/>
  <c r="AM7" i="10"/>
  <c r="AN7" i="10" a="1"/>
  <c r="AN7" i="10"/>
  <c r="AO7" i="10"/>
  <c r="AP7" i="10"/>
  <c r="AQ7" i="10"/>
  <c r="AR7" i="10"/>
  <c r="AM8" i="10"/>
  <c r="AN8" i="10" a="1"/>
  <c r="AN8" i="10"/>
  <c r="AO8" i="10"/>
  <c r="AP8" i="10"/>
  <c r="AQ8" i="10"/>
  <c r="AR8" i="10"/>
  <c r="AN2" i="10" a="1"/>
  <c r="AN2" i="10"/>
  <c r="AO2" i="10"/>
  <c r="AP2" i="10"/>
  <c r="AQ2" i="10"/>
  <c r="AR2" i="10"/>
  <c r="AM9" i="10"/>
  <c r="AM10" i="10"/>
  <c r="AM11" i="10"/>
  <c r="AM12" i="10"/>
  <c r="AM13" i="10"/>
  <c r="AM14" i="10"/>
  <c r="AM15" i="10"/>
  <c r="AM16" i="10"/>
  <c r="AM17" i="10"/>
  <c r="AM18" i="10"/>
  <c r="AM19" i="10"/>
  <c r="AM20" i="10"/>
  <c r="AM21" i="10"/>
  <c r="AM22" i="10"/>
  <c r="AM23" i="10"/>
  <c r="AM24" i="10"/>
  <c r="AM25" i="10"/>
  <c r="AM26" i="10"/>
  <c r="AM27" i="10"/>
  <c r="AM28" i="10"/>
  <c r="AM29" i="10"/>
  <c r="AM30" i="10"/>
  <c r="AM31" i="10"/>
  <c r="AM32" i="10"/>
  <c r="AM33" i="10"/>
  <c r="AM34" i="10"/>
  <c r="AM35" i="10"/>
  <c r="AM36" i="10"/>
  <c r="AM37" i="10"/>
  <c r="AM38" i="10"/>
  <c r="AM39" i="10"/>
  <c r="AM40" i="10"/>
  <c r="AM41" i="10"/>
  <c r="AM42" i="10"/>
  <c r="AM43" i="10"/>
  <c r="AM44" i="10"/>
  <c r="AM45" i="10"/>
  <c r="AM46" i="10"/>
  <c r="AM47" i="10"/>
  <c r="AM48" i="10"/>
  <c r="AM49" i="10"/>
  <c r="AM50" i="10"/>
  <c r="AM51" i="10"/>
  <c r="AM52" i="10"/>
  <c r="AM53" i="10"/>
  <c r="AM54" i="10"/>
  <c r="AM55" i="10"/>
  <c r="AM56" i="10"/>
  <c r="AM57" i="10"/>
  <c r="AM58" i="10"/>
  <c r="AM59" i="10"/>
  <c r="AM60" i="10"/>
  <c r="AM61" i="10"/>
  <c r="AM62" i="10"/>
  <c r="AM63" i="10"/>
  <c r="AM64" i="10"/>
  <c r="AM65" i="10"/>
  <c r="AM66" i="10"/>
  <c r="AM67" i="10"/>
  <c r="AM68" i="10"/>
  <c r="AM69" i="10"/>
  <c r="AM70" i="10"/>
  <c r="AM71" i="10"/>
  <c r="AM72" i="10"/>
  <c r="AM73" i="10"/>
  <c r="AM74" i="10"/>
  <c r="AM75" i="10"/>
  <c r="AM76" i="10"/>
  <c r="AM77" i="10"/>
  <c r="AM78" i="10"/>
  <c r="AM79" i="10"/>
  <c r="AM80" i="10"/>
  <c r="AM81" i="10"/>
  <c r="AM82" i="10"/>
  <c r="AM83" i="10"/>
  <c r="AM84" i="10"/>
  <c r="AM86" i="10"/>
  <c r="AM87" i="10"/>
  <c r="AM88" i="10"/>
  <c r="AM89" i="10"/>
  <c r="AM90" i="10"/>
  <c r="AM91" i="10"/>
  <c r="AM92" i="10"/>
  <c r="AM93" i="10"/>
  <c r="AM94" i="10"/>
  <c r="AM95" i="10"/>
  <c r="AM96" i="10"/>
  <c r="AM97" i="10"/>
  <c r="AM98" i="10"/>
  <c r="AM99" i="10"/>
  <c r="AM100" i="10"/>
  <c r="AM101" i="10"/>
  <c r="AM102" i="10"/>
  <c r="AM103" i="10"/>
  <c r="AM104" i="10"/>
  <c r="AM105" i="10"/>
  <c r="AM106" i="10"/>
  <c r="AM107" i="10"/>
  <c r="AM108" i="10"/>
  <c r="AM109" i="10"/>
  <c r="AM110" i="10"/>
  <c r="AM111" i="10"/>
  <c r="AM112" i="10"/>
  <c r="AM113" i="10"/>
  <c r="AM114" i="10"/>
  <c r="AM115" i="10"/>
  <c r="AM116" i="10"/>
  <c r="AM117" i="10"/>
  <c r="AM118" i="10"/>
  <c r="AM119" i="10"/>
  <c r="AM120" i="10"/>
  <c r="AM121" i="10"/>
  <c r="AM122" i="10"/>
  <c r="AM123" i="10"/>
  <c r="AM124" i="10"/>
  <c r="AM125" i="10"/>
  <c r="AM126" i="10"/>
  <c r="AM127" i="10"/>
  <c r="AM128" i="10"/>
  <c r="AM129" i="10"/>
  <c r="AM130" i="10"/>
  <c r="AM131" i="10"/>
  <c r="AM132" i="10"/>
  <c r="AM133" i="10"/>
  <c r="AM134" i="10"/>
  <c r="AM135" i="10"/>
  <c r="AM136" i="10"/>
  <c r="AM137" i="10"/>
  <c r="AM138" i="10"/>
  <c r="AM139" i="10"/>
  <c r="AM140" i="10"/>
  <c r="AM141" i="10"/>
  <c r="AM142" i="10"/>
  <c r="AM143" i="10"/>
  <c r="AM144" i="10"/>
  <c r="AM145" i="10"/>
  <c r="AM146" i="10"/>
  <c r="AM147" i="10"/>
  <c r="AM148" i="10"/>
  <c r="AM149" i="10"/>
  <c r="AM150" i="10"/>
  <c r="AM151" i="10"/>
  <c r="AM152" i="10"/>
  <c r="AM153" i="10"/>
  <c r="AM154" i="10"/>
  <c r="AM155" i="10"/>
  <c r="AM156" i="10"/>
  <c r="AM157" i="10"/>
  <c r="AM158" i="10"/>
  <c r="AM159" i="10"/>
  <c r="AM160" i="10"/>
  <c r="AM161" i="10"/>
  <c r="AM162" i="10"/>
  <c r="AM163" i="10"/>
  <c r="AM164" i="10"/>
  <c r="AM165" i="10"/>
  <c r="AM166" i="10"/>
  <c r="AM167" i="10"/>
  <c r="AM168" i="10"/>
  <c r="AM169" i="10"/>
  <c r="AM170" i="10"/>
  <c r="AM171" i="10"/>
  <c r="AM172" i="10"/>
  <c r="AM173" i="10"/>
  <c r="AM174" i="10"/>
  <c r="AM175" i="10"/>
  <c r="AM176" i="10"/>
  <c r="AM177" i="10"/>
  <c r="AM178" i="10"/>
  <c r="AM179" i="10"/>
  <c r="AM180" i="10"/>
  <c r="AM181" i="10"/>
  <c r="AM182" i="10"/>
  <c r="AM183" i="10"/>
  <c r="AM184" i="10"/>
  <c r="AM185" i="10"/>
  <c r="AM186" i="10"/>
  <c r="AM187" i="10"/>
  <c r="AM188" i="10"/>
  <c r="AM189" i="10"/>
  <c r="AM190" i="10"/>
  <c r="AM191" i="10"/>
  <c r="AM192" i="10"/>
  <c r="AM193" i="10"/>
  <c r="AM194" i="10"/>
  <c r="AM195" i="10"/>
  <c r="AM196" i="10"/>
  <c r="AM197" i="10"/>
  <c r="AM198" i="10"/>
  <c r="AM199" i="10"/>
  <c r="AM200" i="10"/>
  <c r="AM201" i="10"/>
  <c r="AM202" i="10"/>
  <c r="AM203" i="10"/>
  <c r="AM204" i="10"/>
  <c r="AM205" i="10"/>
  <c r="AM206" i="10"/>
  <c r="AM207" i="10"/>
  <c r="AM208" i="10"/>
  <c r="AM209" i="10"/>
  <c r="AM210" i="10"/>
  <c r="AM211" i="10"/>
  <c r="AM212" i="10"/>
  <c r="AM213" i="10"/>
  <c r="AM214" i="10"/>
  <c r="AM215" i="10"/>
  <c r="AM216" i="10"/>
  <c r="AM217" i="10"/>
  <c r="AM218" i="10"/>
  <c r="AM219" i="10"/>
  <c r="AM220" i="10"/>
  <c r="AM221" i="10"/>
  <c r="AM222" i="10"/>
  <c r="AM223" i="10"/>
  <c r="AM224" i="10"/>
  <c r="AM225" i="10"/>
  <c r="AM226" i="10"/>
  <c r="AM227" i="10"/>
  <c r="AM228" i="10"/>
  <c r="AM229" i="10"/>
  <c r="AM230" i="10"/>
  <c r="AM231" i="10"/>
  <c r="AM232" i="10"/>
  <c r="AM233" i="10"/>
  <c r="AM234" i="10"/>
  <c r="AM235" i="10"/>
  <c r="AM236" i="10"/>
  <c r="AM237" i="10"/>
  <c r="AM238" i="10"/>
  <c r="AM239" i="10"/>
  <c r="AM240" i="10"/>
  <c r="AM241" i="10"/>
  <c r="AM242" i="10"/>
  <c r="AM243" i="10"/>
  <c r="AM244" i="10"/>
  <c r="AM245" i="10"/>
  <c r="AM246" i="10"/>
  <c r="AM247" i="10"/>
  <c r="AM248" i="10"/>
  <c r="AM249" i="10"/>
  <c r="AM250" i="10"/>
  <c r="AM251" i="10"/>
  <c r="AM252" i="10"/>
  <c r="AM253" i="10"/>
  <c r="AM254" i="10"/>
  <c r="AM255" i="10"/>
  <c r="AM256" i="10"/>
  <c r="AM257" i="10"/>
  <c r="AM258" i="10"/>
  <c r="AM259" i="10"/>
  <c r="AM260" i="10"/>
  <c r="AM261" i="10"/>
  <c r="AM262" i="10"/>
  <c r="AM263" i="10"/>
  <c r="AM264" i="10"/>
  <c r="AM265" i="10"/>
  <c r="AM266" i="10"/>
  <c r="AM267" i="10"/>
  <c r="AM268" i="10"/>
  <c r="AM269" i="10"/>
  <c r="AM270" i="10"/>
  <c r="AM271" i="10"/>
  <c r="AM272" i="10"/>
  <c r="AM273" i="10"/>
  <c r="B1" i="1"/>
  <c r="AN24" i="10" a="1"/>
  <c r="AN24" i="10"/>
  <c r="AO24" i="10"/>
  <c r="AP24" i="10"/>
  <c r="AQ24" i="10"/>
  <c r="AR24" i="10"/>
  <c r="B25" i="4"/>
  <c r="AN10" i="10" a="1"/>
  <c r="AN10" i="10"/>
  <c r="AO10" i="10"/>
  <c r="AP10" i="10"/>
  <c r="AQ10" i="10"/>
  <c r="AR10" i="10"/>
  <c r="AN11" i="10" a="1"/>
  <c r="AN11" i="10"/>
  <c r="AO11" i="10"/>
  <c r="AP11" i="10"/>
  <c r="AQ11" i="10"/>
  <c r="AR11" i="10"/>
  <c r="AN12" i="10" a="1"/>
  <c r="AN12" i="10"/>
  <c r="AO12" i="10"/>
  <c r="AP12" i="10"/>
  <c r="AQ12" i="10"/>
  <c r="AR12" i="10"/>
  <c r="AN13" i="10" a="1"/>
  <c r="AN13" i="10"/>
  <c r="AO13" i="10"/>
  <c r="AP13" i="10"/>
  <c r="AQ13" i="10"/>
  <c r="AR13" i="10"/>
  <c r="AN14" i="10" a="1"/>
  <c r="AN14" i="10"/>
  <c r="AO14" i="10"/>
  <c r="AP14" i="10"/>
  <c r="AQ14" i="10"/>
  <c r="AR14" i="10"/>
  <c r="AN15" i="10" a="1"/>
  <c r="AN15" i="10"/>
  <c r="AO15" i="10"/>
  <c r="AP15" i="10"/>
  <c r="AQ15" i="10"/>
  <c r="AR15" i="10"/>
  <c r="AN16" i="10" a="1"/>
  <c r="AN16" i="10"/>
  <c r="AO16" i="10"/>
  <c r="AP16" i="10"/>
  <c r="AQ16" i="10"/>
  <c r="AR16" i="10"/>
  <c r="AN17" i="10" a="1"/>
  <c r="AN17" i="10"/>
  <c r="AO17" i="10"/>
  <c r="AP17" i="10"/>
  <c r="AQ17" i="10"/>
  <c r="AR17" i="10"/>
  <c r="AN18" i="10" a="1"/>
  <c r="AN18" i="10"/>
  <c r="AO18" i="10"/>
  <c r="AP18" i="10"/>
  <c r="AQ18" i="10"/>
  <c r="AR18" i="10"/>
  <c r="AN19" i="10" a="1"/>
  <c r="AN19" i="10"/>
  <c r="AO19" i="10"/>
  <c r="AP19" i="10"/>
  <c r="AQ19" i="10"/>
  <c r="AR19" i="10"/>
  <c r="AN20" i="10" a="1"/>
  <c r="AN20" i="10"/>
  <c r="AO20" i="10"/>
  <c r="AP20" i="10"/>
  <c r="AQ20" i="10"/>
  <c r="AR20" i="10"/>
  <c r="AN21" i="10" a="1"/>
  <c r="AN21" i="10"/>
  <c r="AO21" i="10"/>
  <c r="AP21" i="10"/>
  <c r="AQ21" i="10"/>
  <c r="AR21" i="10"/>
  <c r="AN22" i="10" a="1"/>
  <c r="AN22" i="10"/>
  <c r="AO22" i="10"/>
  <c r="AP22" i="10"/>
  <c r="AQ22" i="10"/>
  <c r="AR22" i="10"/>
  <c r="AN23" i="10" a="1"/>
  <c r="AN23" i="10"/>
  <c r="AO23" i="10"/>
  <c r="AP23" i="10"/>
  <c r="AQ23" i="10"/>
  <c r="AR23" i="10"/>
  <c r="AN25" i="10" a="1"/>
  <c r="AN25" i="10"/>
  <c r="AO25" i="10"/>
  <c r="AP25" i="10"/>
  <c r="AQ25" i="10"/>
  <c r="AR25" i="10"/>
  <c r="AN26" i="10" a="1"/>
  <c r="AN26" i="10"/>
  <c r="AO26" i="10"/>
  <c r="AP26" i="10"/>
  <c r="AQ26" i="10"/>
  <c r="AR26" i="10"/>
  <c r="AN27" i="10" a="1"/>
  <c r="AN27" i="10"/>
  <c r="AO27" i="10"/>
  <c r="AP27" i="10"/>
  <c r="AQ27" i="10"/>
  <c r="AR27" i="10"/>
  <c r="AN28" i="10" a="1"/>
  <c r="AN28" i="10"/>
  <c r="AO28" i="10"/>
  <c r="AP28" i="10"/>
  <c r="AQ28" i="10"/>
  <c r="AR28" i="10"/>
  <c r="AN29" i="10" a="1"/>
  <c r="AN29" i="10"/>
  <c r="AO29" i="10"/>
  <c r="AP29" i="10"/>
  <c r="AQ29" i="10"/>
  <c r="AR29" i="10"/>
  <c r="AN30" i="10" a="1"/>
  <c r="AN30" i="10"/>
  <c r="AO30" i="10"/>
  <c r="AP30" i="10"/>
  <c r="AQ30" i="10"/>
  <c r="AR30" i="10"/>
  <c r="AN31" i="10" a="1"/>
  <c r="AN31" i="10"/>
  <c r="AO31" i="10"/>
  <c r="AP31" i="10"/>
  <c r="AQ31" i="10"/>
  <c r="AR31" i="10"/>
  <c r="AN32" i="10" a="1"/>
  <c r="AN32" i="10"/>
  <c r="AO32" i="10"/>
  <c r="AP32" i="10"/>
  <c r="AQ32" i="10"/>
  <c r="AR32" i="10"/>
  <c r="AN33" i="10" a="1"/>
  <c r="AN33" i="10"/>
  <c r="AO33" i="10"/>
  <c r="AP33" i="10"/>
  <c r="AQ33" i="10"/>
  <c r="AR33" i="10"/>
  <c r="AN34" i="10" a="1"/>
  <c r="AN34" i="10"/>
  <c r="AO34" i="10"/>
  <c r="AP34" i="10"/>
  <c r="AQ34" i="10"/>
  <c r="AR34" i="10"/>
  <c r="AN35" i="10" a="1"/>
  <c r="AN35" i="10"/>
  <c r="AO35" i="10"/>
  <c r="AP35" i="10"/>
  <c r="AQ35" i="10"/>
  <c r="AR35" i="10"/>
  <c r="AN36" i="10" a="1"/>
  <c r="AN36" i="10"/>
  <c r="AO36" i="10"/>
  <c r="AP36" i="10"/>
  <c r="AQ36" i="10"/>
  <c r="AR36" i="10"/>
  <c r="AN37" i="10" a="1"/>
  <c r="AN37" i="10"/>
  <c r="AO37" i="10"/>
  <c r="AP37" i="10"/>
  <c r="AQ37" i="10"/>
  <c r="AR37" i="10"/>
  <c r="AN38" i="10" a="1"/>
  <c r="AN38" i="10"/>
  <c r="AO38" i="10"/>
  <c r="AP38" i="10"/>
  <c r="AQ38" i="10"/>
  <c r="AR38" i="10"/>
  <c r="AN39" i="10" a="1"/>
  <c r="AN39" i="10"/>
  <c r="AO39" i="10"/>
  <c r="AP39" i="10"/>
  <c r="AQ39" i="10"/>
  <c r="AR39" i="10"/>
  <c r="AN40" i="10" a="1"/>
  <c r="AN40" i="10"/>
  <c r="AO40" i="10"/>
  <c r="AP40" i="10"/>
  <c r="AQ40" i="10"/>
  <c r="AR40" i="10"/>
  <c r="AN41" i="10" a="1"/>
  <c r="AN41" i="10"/>
  <c r="AO41" i="10"/>
  <c r="AP41" i="10"/>
  <c r="AQ41" i="10"/>
  <c r="AR41" i="10"/>
  <c r="AN42" i="10" a="1"/>
  <c r="AN42" i="10"/>
  <c r="AO42" i="10"/>
  <c r="AP42" i="10"/>
  <c r="AQ42" i="10"/>
  <c r="AR42" i="10"/>
  <c r="AN43" i="10" a="1"/>
  <c r="AN43" i="10"/>
  <c r="AO43" i="10"/>
  <c r="AP43" i="10"/>
  <c r="AQ43" i="10"/>
  <c r="AR43" i="10"/>
  <c r="AN44" i="10" a="1"/>
  <c r="AN44" i="10"/>
  <c r="AO44" i="10"/>
  <c r="AP44" i="10"/>
  <c r="AQ44" i="10"/>
  <c r="AR44" i="10"/>
  <c r="AN45" i="10" a="1"/>
  <c r="AN45" i="10"/>
  <c r="AO45" i="10"/>
  <c r="AP45" i="10"/>
  <c r="AQ45" i="10"/>
  <c r="AR45" i="10"/>
  <c r="AN46" i="10" a="1"/>
  <c r="AN46" i="10"/>
  <c r="AO46" i="10"/>
  <c r="AP46" i="10"/>
  <c r="AQ46" i="10"/>
  <c r="AR46" i="10"/>
  <c r="AN47" i="10" a="1"/>
  <c r="AN47" i="10"/>
  <c r="AO47" i="10"/>
  <c r="AP47" i="10"/>
  <c r="AQ47" i="10"/>
  <c r="AR47" i="10"/>
  <c r="AN48" i="10" a="1"/>
  <c r="AN48" i="10"/>
  <c r="AO48" i="10"/>
  <c r="AP48" i="10"/>
  <c r="AQ48" i="10"/>
  <c r="AR48" i="10"/>
  <c r="AN49" i="10" a="1"/>
  <c r="AN49" i="10"/>
  <c r="AO49" i="10"/>
  <c r="AP49" i="10"/>
  <c r="AQ49" i="10"/>
  <c r="AR49" i="10"/>
  <c r="AN50" i="10" a="1"/>
  <c r="AN50" i="10"/>
  <c r="AO50" i="10"/>
  <c r="AP50" i="10"/>
  <c r="AQ50" i="10"/>
  <c r="AR50" i="10"/>
  <c r="AN51" i="10" a="1"/>
  <c r="AN51" i="10"/>
  <c r="AO51" i="10"/>
  <c r="AP51" i="10"/>
  <c r="AQ51" i="10"/>
  <c r="AR51" i="10"/>
  <c r="AN52" i="10" a="1"/>
  <c r="AN52" i="10"/>
  <c r="AO52" i="10"/>
  <c r="AP52" i="10"/>
  <c r="AQ52" i="10"/>
  <c r="AR52" i="10"/>
  <c r="AN53" i="10" a="1"/>
  <c r="AN53" i="10"/>
  <c r="AO53" i="10"/>
  <c r="AP53" i="10"/>
  <c r="AQ53" i="10"/>
  <c r="AR53" i="10"/>
  <c r="AN54" i="10" a="1"/>
  <c r="AN54" i="10"/>
  <c r="AO54" i="10"/>
  <c r="AP54" i="10"/>
  <c r="AQ54" i="10"/>
  <c r="AR54" i="10"/>
  <c r="AN55" i="10" a="1"/>
  <c r="AN55" i="10"/>
  <c r="AO55" i="10"/>
  <c r="AP55" i="10"/>
  <c r="AQ55" i="10"/>
  <c r="AR55" i="10"/>
  <c r="AN56" i="10" a="1"/>
  <c r="AN56" i="10"/>
  <c r="AO56" i="10"/>
  <c r="AP56" i="10"/>
  <c r="AQ56" i="10"/>
  <c r="AR56" i="10"/>
  <c r="AN57" i="10" a="1"/>
  <c r="AN57" i="10"/>
  <c r="AO57" i="10"/>
  <c r="AP57" i="10"/>
  <c r="AQ57" i="10"/>
  <c r="AR57" i="10"/>
  <c r="AN58" i="10" a="1"/>
  <c r="AN58" i="10"/>
  <c r="AO58" i="10"/>
  <c r="AP58" i="10"/>
  <c r="AQ58" i="10"/>
  <c r="AR58" i="10"/>
  <c r="AN59" i="10" a="1"/>
  <c r="AN59" i="10"/>
  <c r="AO59" i="10"/>
  <c r="AP59" i="10"/>
  <c r="AQ59" i="10"/>
  <c r="AR59" i="10"/>
  <c r="AN60" i="10" a="1"/>
  <c r="AN60" i="10"/>
  <c r="AO60" i="10"/>
  <c r="AP60" i="10"/>
  <c r="AQ60" i="10"/>
  <c r="AR60" i="10"/>
  <c r="AN61" i="10" a="1"/>
  <c r="AN61" i="10"/>
  <c r="AO61" i="10"/>
  <c r="AP61" i="10"/>
  <c r="AQ61" i="10"/>
  <c r="AR61" i="10"/>
  <c r="AN62" i="10" a="1"/>
  <c r="AN62" i="10"/>
  <c r="AO62" i="10"/>
  <c r="AP62" i="10"/>
  <c r="AQ62" i="10"/>
  <c r="AR62" i="10"/>
  <c r="AN63" i="10" a="1"/>
  <c r="AN63" i="10"/>
  <c r="AO63" i="10"/>
  <c r="AP63" i="10"/>
  <c r="AQ63" i="10"/>
  <c r="AR63" i="10"/>
  <c r="AN64" i="10" a="1"/>
  <c r="AN64" i="10"/>
  <c r="AO64" i="10"/>
  <c r="AP64" i="10"/>
  <c r="AQ64" i="10"/>
  <c r="AR64" i="10"/>
  <c r="AN65" i="10" a="1"/>
  <c r="AN65" i="10"/>
  <c r="AO65" i="10"/>
  <c r="AP65" i="10"/>
  <c r="AQ65" i="10"/>
  <c r="AR65" i="10"/>
  <c r="AN66" i="10" a="1"/>
  <c r="AN66" i="10"/>
  <c r="AO66" i="10"/>
  <c r="AP66" i="10"/>
  <c r="AQ66" i="10"/>
  <c r="AR66" i="10"/>
  <c r="AN67" i="10" a="1"/>
  <c r="AN67" i="10"/>
  <c r="AO67" i="10"/>
  <c r="AP67" i="10"/>
  <c r="AQ67" i="10"/>
  <c r="AR67" i="10"/>
  <c r="AN68" i="10" a="1"/>
  <c r="AN68" i="10"/>
  <c r="AO68" i="10"/>
  <c r="AP68" i="10"/>
  <c r="AQ68" i="10"/>
  <c r="AR68" i="10"/>
  <c r="AN69" i="10" a="1"/>
  <c r="AN69" i="10"/>
  <c r="AO69" i="10"/>
  <c r="AP69" i="10"/>
  <c r="AQ69" i="10"/>
  <c r="AR69" i="10"/>
  <c r="AN70" i="10" a="1"/>
  <c r="AN70" i="10"/>
  <c r="AO70" i="10"/>
  <c r="AP70" i="10"/>
  <c r="AQ70" i="10"/>
  <c r="AR70" i="10"/>
  <c r="AN71" i="10" a="1"/>
  <c r="AN71" i="10"/>
  <c r="AO71" i="10"/>
  <c r="AP71" i="10"/>
  <c r="AQ71" i="10"/>
  <c r="AR71" i="10"/>
  <c r="AN72" i="10" a="1"/>
  <c r="AN72" i="10"/>
  <c r="AO72" i="10"/>
  <c r="AP72" i="10"/>
  <c r="AQ72" i="10"/>
  <c r="AR72" i="10"/>
  <c r="AN73" i="10" a="1"/>
  <c r="AN73" i="10"/>
  <c r="AO73" i="10"/>
  <c r="AP73" i="10"/>
  <c r="AQ73" i="10"/>
  <c r="AR73" i="10"/>
  <c r="AN74" i="10" a="1"/>
  <c r="AN74" i="10"/>
  <c r="AO74" i="10"/>
  <c r="AP74" i="10"/>
  <c r="AQ74" i="10"/>
  <c r="AR74" i="10"/>
  <c r="AN75" i="10" a="1"/>
  <c r="AN75" i="10"/>
  <c r="AO75" i="10"/>
  <c r="AP75" i="10"/>
  <c r="AQ75" i="10"/>
  <c r="AR75" i="10"/>
  <c r="AN76" i="10" a="1"/>
  <c r="AN76" i="10"/>
  <c r="AO76" i="10"/>
  <c r="AP76" i="10"/>
  <c r="AQ76" i="10"/>
  <c r="AR76" i="10"/>
  <c r="AN77" i="10" a="1"/>
  <c r="AN77" i="10"/>
  <c r="AO77" i="10"/>
  <c r="AP77" i="10"/>
  <c r="AQ77" i="10"/>
  <c r="AR77" i="10"/>
  <c r="AN78" i="10" a="1"/>
  <c r="AN78" i="10"/>
  <c r="AO78" i="10"/>
  <c r="AP78" i="10"/>
  <c r="AQ78" i="10"/>
  <c r="AR78" i="10"/>
  <c r="AN79" i="10" a="1"/>
  <c r="AN79" i="10"/>
  <c r="AO79" i="10"/>
  <c r="AP79" i="10"/>
  <c r="AQ79" i="10"/>
  <c r="AR79" i="10"/>
  <c r="AN80" i="10" a="1"/>
  <c r="AN80" i="10"/>
  <c r="AO80" i="10"/>
  <c r="AP80" i="10"/>
  <c r="AQ80" i="10"/>
  <c r="AR80" i="10"/>
  <c r="AN81" i="10" a="1"/>
  <c r="AN81" i="10"/>
  <c r="AO81" i="10"/>
  <c r="AP81" i="10"/>
  <c r="AQ81" i="10"/>
  <c r="AR81" i="10"/>
  <c r="AN82" i="10" a="1"/>
  <c r="AN82" i="10"/>
  <c r="AO82" i="10"/>
  <c r="AP82" i="10"/>
  <c r="AQ82" i="10"/>
  <c r="AR82" i="10"/>
  <c r="AN83" i="10" a="1"/>
  <c r="AN83" i="10"/>
  <c r="AO83" i="10"/>
  <c r="AP83" i="10"/>
  <c r="AQ83" i="10"/>
  <c r="AR83" i="10"/>
  <c r="AN84" i="10" a="1"/>
  <c r="AN84" i="10"/>
  <c r="AO84" i="10"/>
  <c r="AP84" i="10"/>
  <c r="AQ84" i="10"/>
  <c r="AR84" i="10"/>
  <c r="AN85" i="10" a="1"/>
  <c r="AN85" i="10"/>
  <c r="AO85" i="10"/>
  <c r="AP85" i="10"/>
  <c r="AQ85" i="10"/>
  <c r="AR85" i="10"/>
  <c r="AN86" i="10" a="1"/>
  <c r="AN86" i="10"/>
  <c r="AO86" i="10"/>
  <c r="AP86" i="10"/>
  <c r="AQ86" i="10"/>
  <c r="AR86" i="10"/>
  <c r="AN87" i="10" a="1"/>
  <c r="AN87" i="10"/>
  <c r="AO87" i="10"/>
  <c r="AP87" i="10"/>
  <c r="AQ87" i="10"/>
  <c r="AR87" i="10"/>
  <c r="AN88" i="10" a="1"/>
  <c r="AN88" i="10"/>
  <c r="AO88" i="10"/>
  <c r="AP88" i="10"/>
  <c r="AQ88" i="10"/>
  <c r="AR88" i="10"/>
  <c r="AN89" i="10" a="1"/>
  <c r="AN89" i="10"/>
  <c r="AO89" i="10"/>
  <c r="AP89" i="10"/>
  <c r="AQ89" i="10"/>
  <c r="AR89" i="10"/>
  <c r="AN90" i="10" a="1"/>
  <c r="AN90" i="10"/>
  <c r="AO90" i="10"/>
  <c r="AP90" i="10"/>
  <c r="AQ90" i="10"/>
  <c r="AR90" i="10"/>
  <c r="AN91" i="10" a="1"/>
  <c r="AN91" i="10"/>
  <c r="AO91" i="10"/>
  <c r="AP91" i="10"/>
  <c r="AQ91" i="10"/>
  <c r="AR91" i="10"/>
  <c r="AN92" i="10" a="1"/>
  <c r="AN92" i="10"/>
  <c r="AO92" i="10"/>
  <c r="AP92" i="10"/>
  <c r="AQ92" i="10"/>
  <c r="AR92" i="10"/>
  <c r="AN93" i="10" a="1"/>
  <c r="AN93" i="10"/>
  <c r="AO93" i="10"/>
  <c r="AP93" i="10"/>
  <c r="AQ93" i="10"/>
  <c r="AR93" i="10"/>
  <c r="AN94" i="10" a="1"/>
  <c r="AN94" i="10"/>
  <c r="AO94" i="10"/>
  <c r="AP94" i="10"/>
  <c r="AQ94" i="10"/>
  <c r="AR94" i="10"/>
  <c r="AN95" i="10" a="1"/>
  <c r="AN95" i="10"/>
  <c r="AO95" i="10"/>
  <c r="AP95" i="10"/>
  <c r="AQ95" i="10"/>
  <c r="AR95" i="10"/>
  <c r="AN96" i="10" a="1"/>
  <c r="AN96" i="10"/>
  <c r="AO96" i="10"/>
  <c r="AP96" i="10"/>
  <c r="AQ96" i="10"/>
  <c r="AR96" i="10"/>
  <c r="AN97" i="10" a="1"/>
  <c r="AN97" i="10"/>
  <c r="AO97" i="10"/>
  <c r="AP97" i="10"/>
  <c r="AQ97" i="10"/>
  <c r="AR97" i="10"/>
  <c r="AN98" i="10" a="1"/>
  <c r="AN98" i="10"/>
  <c r="AO98" i="10"/>
  <c r="AP98" i="10"/>
  <c r="AQ98" i="10"/>
  <c r="AR98" i="10"/>
  <c r="AN99" i="10" a="1"/>
  <c r="AN99" i="10"/>
  <c r="AO99" i="10"/>
  <c r="AP99" i="10"/>
  <c r="AQ99" i="10"/>
  <c r="AR99" i="10"/>
  <c r="AN100" i="10" a="1"/>
  <c r="AN100" i="10"/>
  <c r="AO100" i="10"/>
  <c r="AP100" i="10"/>
  <c r="AQ100" i="10"/>
  <c r="AR100" i="10"/>
  <c r="AN101" i="10" a="1"/>
  <c r="AN101" i="10"/>
  <c r="AO101" i="10"/>
  <c r="AP101" i="10"/>
  <c r="AQ101" i="10"/>
  <c r="AR101" i="10"/>
  <c r="AN102" i="10" a="1"/>
  <c r="AN102" i="10"/>
  <c r="AO102" i="10"/>
  <c r="AP102" i="10"/>
  <c r="AQ102" i="10"/>
  <c r="AR102" i="10"/>
  <c r="AN103" i="10" a="1"/>
  <c r="AN103" i="10"/>
  <c r="AO103" i="10"/>
  <c r="AP103" i="10"/>
  <c r="AQ103" i="10"/>
  <c r="AR103" i="10"/>
  <c r="AN104" i="10" a="1"/>
  <c r="AN104" i="10"/>
  <c r="AO104" i="10"/>
  <c r="AP104" i="10"/>
  <c r="AQ104" i="10"/>
  <c r="AR104" i="10"/>
  <c r="AN105" i="10" a="1"/>
  <c r="AN105" i="10"/>
  <c r="AO105" i="10"/>
  <c r="AP105" i="10"/>
  <c r="AQ105" i="10"/>
  <c r="AR105" i="10"/>
  <c r="AN106" i="10" a="1"/>
  <c r="AN106" i="10"/>
  <c r="AO106" i="10"/>
  <c r="AP106" i="10"/>
  <c r="AQ106" i="10"/>
  <c r="AR106" i="10"/>
  <c r="AN107" i="10" a="1"/>
  <c r="AN107" i="10"/>
  <c r="AO107" i="10"/>
  <c r="AP107" i="10"/>
  <c r="AQ107" i="10"/>
  <c r="AR107" i="10"/>
  <c r="AN108" i="10" a="1"/>
  <c r="AN108" i="10"/>
  <c r="AO108" i="10"/>
  <c r="AP108" i="10"/>
  <c r="AQ108" i="10"/>
  <c r="AR108" i="10"/>
  <c r="AN109" i="10" a="1"/>
  <c r="AN109" i="10"/>
  <c r="AO109" i="10"/>
  <c r="AP109" i="10"/>
  <c r="AQ109" i="10"/>
  <c r="AR109" i="10"/>
  <c r="AN110" i="10" a="1"/>
  <c r="AN110" i="10"/>
  <c r="AO110" i="10"/>
  <c r="AP110" i="10"/>
  <c r="AQ110" i="10"/>
  <c r="AR110" i="10"/>
  <c r="AN111" i="10" a="1"/>
  <c r="AN111" i="10"/>
  <c r="AO111" i="10"/>
  <c r="AP111" i="10"/>
  <c r="AQ111" i="10"/>
  <c r="AR111" i="10"/>
  <c r="AN112" i="10" a="1"/>
  <c r="AN112" i="10"/>
  <c r="AO112" i="10"/>
  <c r="AP112" i="10"/>
  <c r="AQ112" i="10"/>
  <c r="AR112" i="10"/>
  <c r="AN113" i="10" a="1"/>
  <c r="AN113" i="10"/>
  <c r="AO113" i="10"/>
  <c r="AP113" i="10"/>
  <c r="AQ113" i="10"/>
  <c r="AR113" i="10"/>
  <c r="AN114" i="10" a="1"/>
  <c r="AN114" i="10"/>
  <c r="AO114" i="10"/>
  <c r="AP114" i="10"/>
  <c r="AQ114" i="10"/>
  <c r="AR114" i="10"/>
  <c r="AN115" i="10" a="1"/>
  <c r="AN115" i="10"/>
  <c r="AO115" i="10"/>
  <c r="AP115" i="10"/>
  <c r="AQ115" i="10"/>
  <c r="AR115" i="10"/>
  <c r="AN116" i="10" a="1"/>
  <c r="AN116" i="10"/>
  <c r="AO116" i="10"/>
  <c r="AP116" i="10"/>
  <c r="AQ116" i="10"/>
  <c r="AR116" i="10"/>
  <c r="AN117" i="10" a="1"/>
  <c r="AN117" i="10"/>
  <c r="AO117" i="10"/>
  <c r="AP117" i="10"/>
  <c r="AQ117" i="10"/>
  <c r="AR117" i="10"/>
  <c r="AN118" i="10" a="1"/>
  <c r="AN118" i="10"/>
  <c r="AO118" i="10"/>
  <c r="AP118" i="10"/>
  <c r="AQ118" i="10"/>
  <c r="AR118" i="10"/>
  <c r="AN119" i="10" a="1"/>
  <c r="AN119" i="10"/>
  <c r="AO119" i="10"/>
  <c r="AP119" i="10"/>
  <c r="AQ119" i="10"/>
  <c r="AR119" i="10"/>
  <c r="AN120" i="10" a="1"/>
  <c r="AN120" i="10"/>
  <c r="AO120" i="10"/>
  <c r="AP120" i="10"/>
  <c r="AQ120" i="10"/>
  <c r="AR120" i="10"/>
  <c r="AN121" i="10" a="1"/>
  <c r="AN121" i="10"/>
  <c r="AO121" i="10"/>
  <c r="AP121" i="10"/>
  <c r="AQ121" i="10"/>
  <c r="AR121" i="10"/>
  <c r="AN122" i="10" a="1"/>
  <c r="AN122" i="10"/>
  <c r="AO122" i="10"/>
  <c r="AP122" i="10"/>
  <c r="AQ122" i="10"/>
  <c r="AR122" i="10"/>
  <c r="AN123" i="10" a="1"/>
  <c r="AN123" i="10"/>
  <c r="AO123" i="10"/>
  <c r="AP123" i="10"/>
  <c r="AQ123" i="10"/>
  <c r="AR123" i="10"/>
  <c r="AN124" i="10" a="1"/>
  <c r="AN124" i="10"/>
  <c r="AO124" i="10"/>
  <c r="AP124" i="10"/>
  <c r="AQ124" i="10"/>
  <c r="AR124" i="10"/>
  <c r="AN125" i="10" a="1"/>
  <c r="AN125" i="10"/>
  <c r="AO125" i="10"/>
  <c r="AP125" i="10"/>
  <c r="AQ125" i="10"/>
  <c r="AR125" i="10"/>
  <c r="AN126" i="10" a="1"/>
  <c r="AN126" i="10"/>
  <c r="AO126" i="10"/>
  <c r="AP126" i="10"/>
  <c r="AQ126" i="10"/>
  <c r="AR126" i="10"/>
  <c r="AN127" i="10" a="1"/>
  <c r="AN127" i="10"/>
  <c r="AO127" i="10"/>
  <c r="AP127" i="10"/>
  <c r="AQ127" i="10"/>
  <c r="AR127" i="10"/>
  <c r="AN128" i="10" a="1"/>
  <c r="AN128" i="10"/>
  <c r="AO128" i="10"/>
  <c r="AP128" i="10"/>
  <c r="AQ128" i="10"/>
  <c r="AR128" i="10"/>
  <c r="AN129" i="10" a="1"/>
  <c r="AN129" i="10"/>
  <c r="AO129" i="10"/>
  <c r="AP129" i="10"/>
  <c r="AQ129" i="10"/>
  <c r="AR129" i="10"/>
  <c r="AN130" i="10" a="1"/>
  <c r="AN130" i="10"/>
  <c r="AO130" i="10"/>
  <c r="AP130" i="10"/>
  <c r="AQ130" i="10"/>
  <c r="AR130" i="10"/>
  <c r="AN131" i="10" a="1"/>
  <c r="AN131" i="10"/>
  <c r="AO131" i="10"/>
  <c r="AP131" i="10"/>
  <c r="AQ131" i="10"/>
  <c r="AR131" i="10"/>
  <c r="AN132" i="10" a="1"/>
  <c r="AN132" i="10"/>
  <c r="AO132" i="10"/>
  <c r="AP132" i="10"/>
  <c r="AQ132" i="10"/>
  <c r="AR132" i="10"/>
  <c r="AN133" i="10" a="1"/>
  <c r="AN133" i="10"/>
  <c r="AO133" i="10"/>
  <c r="AP133" i="10"/>
  <c r="AQ133" i="10"/>
  <c r="AR133" i="10"/>
  <c r="AN134" i="10" a="1"/>
  <c r="AN134" i="10"/>
  <c r="AO134" i="10"/>
  <c r="AP134" i="10"/>
  <c r="AQ134" i="10"/>
  <c r="AR134" i="10"/>
  <c r="AN135" i="10" a="1"/>
  <c r="AN135" i="10"/>
  <c r="AO135" i="10"/>
  <c r="AP135" i="10"/>
  <c r="AQ135" i="10"/>
  <c r="AR135" i="10"/>
  <c r="AN136" i="10" a="1"/>
  <c r="AN136" i="10"/>
  <c r="AO136" i="10"/>
  <c r="AP136" i="10"/>
  <c r="AQ136" i="10"/>
  <c r="AR136" i="10"/>
  <c r="AN137" i="10" a="1"/>
  <c r="AN137" i="10"/>
  <c r="AO137" i="10"/>
  <c r="AP137" i="10"/>
  <c r="AQ137" i="10"/>
  <c r="AR137" i="10"/>
  <c r="AN138" i="10" a="1"/>
  <c r="AN138" i="10"/>
  <c r="AO138" i="10"/>
  <c r="AP138" i="10"/>
  <c r="AQ138" i="10"/>
  <c r="AR138" i="10"/>
  <c r="AN139" i="10" a="1"/>
  <c r="AN139" i="10"/>
  <c r="AO139" i="10"/>
  <c r="AP139" i="10"/>
  <c r="AQ139" i="10"/>
  <c r="AR139" i="10"/>
  <c r="AN140" i="10" a="1"/>
  <c r="AN140" i="10"/>
  <c r="AO140" i="10"/>
  <c r="AP140" i="10"/>
  <c r="AQ140" i="10"/>
  <c r="AR140" i="10"/>
  <c r="AN141" i="10" a="1"/>
  <c r="AN141" i="10"/>
  <c r="AO141" i="10"/>
  <c r="AP141" i="10"/>
  <c r="AQ141" i="10"/>
  <c r="AR141" i="10"/>
  <c r="AN142" i="10" a="1"/>
  <c r="AN142" i="10"/>
  <c r="AO142" i="10"/>
  <c r="AP142" i="10"/>
  <c r="AQ142" i="10"/>
  <c r="AR142" i="10"/>
  <c r="AN143" i="10" a="1"/>
  <c r="AN143" i="10"/>
  <c r="AO143" i="10"/>
  <c r="AP143" i="10"/>
  <c r="AQ143" i="10"/>
  <c r="AR143" i="10"/>
  <c r="AN144" i="10" a="1"/>
  <c r="AN144" i="10"/>
  <c r="AO144" i="10"/>
  <c r="AP144" i="10"/>
  <c r="AQ144" i="10"/>
  <c r="AR144" i="10"/>
  <c r="AN145" i="10" a="1"/>
  <c r="AN145" i="10"/>
  <c r="AO145" i="10"/>
  <c r="AP145" i="10"/>
  <c r="AQ145" i="10"/>
  <c r="AR145" i="10"/>
  <c r="AN146" i="10" a="1"/>
  <c r="AN146" i="10"/>
  <c r="AO146" i="10"/>
  <c r="AP146" i="10"/>
  <c r="AQ146" i="10"/>
  <c r="AR146" i="10"/>
  <c r="AN147" i="10" a="1"/>
  <c r="AN147" i="10"/>
  <c r="AO147" i="10"/>
  <c r="AP147" i="10"/>
  <c r="AQ147" i="10"/>
  <c r="AR147" i="10"/>
  <c r="AN148" i="10" a="1"/>
  <c r="AN148" i="10"/>
  <c r="AO148" i="10"/>
  <c r="AP148" i="10"/>
  <c r="AQ148" i="10"/>
  <c r="AR148" i="10"/>
  <c r="AN149" i="10" a="1"/>
  <c r="AN149" i="10"/>
  <c r="AO149" i="10"/>
  <c r="AP149" i="10"/>
  <c r="AQ149" i="10"/>
  <c r="AR149" i="10"/>
  <c r="AN150" i="10" a="1"/>
  <c r="AN150" i="10"/>
  <c r="AO150" i="10"/>
  <c r="AP150" i="10"/>
  <c r="AQ150" i="10"/>
  <c r="AR150" i="10"/>
  <c r="AN151" i="10" a="1"/>
  <c r="AN151" i="10"/>
  <c r="AO151" i="10"/>
  <c r="AP151" i="10"/>
  <c r="AQ151" i="10"/>
  <c r="AR151" i="10"/>
  <c r="AN152" i="10" a="1"/>
  <c r="AN152" i="10"/>
  <c r="AO152" i="10"/>
  <c r="AP152" i="10"/>
  <c r="AQ152" i="10"/>
  <c r="AR152" i="10"/>
  <c r="AN153" i="10" a="1"/>
  <c r="AN153" i="10"/>
  <c r="AO153" i="10"/>
  <c r="AP153" i="10"/>
  <c r="AQ153" i="10"/>
  <c r="AR153" i="10"/>
  <c r="AN154" i="10" a="1"/>
  <c r="AN154" i="10"/>
  <c r="AO154" i="10"/>
  <c r="AP154" i="10"/>
  <c r="AQ154" i="10"/>
  <c r="AR154" i="10"/>
  <c r="AN155" i="10" a="1"/>
  <c r="AN155" i="10"/>
  <c r="AO155" i="10"/>
  <c r="AP155" i="10"/>
  <c r="AQ155" i="10"/>
  <c r="AR155" i="10"/>
  <c r="AN156" i="10" a="1"/>
  <c r="AN156" i="10"/>
  <c r="AO156" i="10"/>
  <c r="AP156" i="10"/>
  <c r="AQ156" i="10"/>
  <c r="AR156" i="10"/>
  <c r="AN157" i="10" a="1"/>
  <c r="AN157" i="10"/>
  <c r="AO157" i="10"/>
  <c r="AP157" i="10"/>
  <c r="AQ157" i="10"/>
  <c r="AR157" i="10"/>
  <c r="AN158" i="10" a="1"/>
  <c r="AN158" i="10"/>
  <c r="AO158" i="10"/>
  <c r="AP158" i="10"/>
  <c r="AQ158" i="10"/>
  <c r="AR158" i="10"/>
  <c r="AN159" i="10" a="1"/>
  <c r="AN159" i="10"/>
  <c r="AO159" i="10"/>
  <c r="AP159" i="10"/>
  <c r="AQ159" i="10"/>
  <c r="AR159" i="10"/>
  <c r="AN160" i="10" a="1"/>
  <c r="AN160" i="10"/>
  <c r="AO160" i="10"/>
  <c r="AP160" i="10"/>
  <c r="AQ160" i="10"/>
  <c r="AR160" i="10"/>
  <c r="AN161" i="10" a="1"/>
  <c r="AN161" i="10"/>
  <c r="AO161" i="10"/>
  <c r="AP161" i="10"/>
  <c r="AQ161" i="10"/>
  <c r="AR161" i="10"/>
  <c r="AN162" i="10" a="1"/>
  <c r="AN162" i="10"/>
  <c r="AO162" i="10"/>
  <c r="AP162" i="10"/>
  <c r="AQ162" i="10"/>
  <c r="AR162" i="10"/>
  <c r="AN163" i="10" a="1"/>
  <c r="AN163" i="10"/>
  <c r="AO163" i="10"/>
  <c r="AP163" i="10"/>
  <c r="AQ163" i="10"/>
  <c r="AR163" i="10"/>
  <c r="AN164" i="10" a="1"/>
  <c r="AN164" i="10"/>
  <c r="AO164" i="10"/>
  <c r="AP164" i="10"/>
  <c r="AQ164" i="10"/>
  <c r="AR164" i="10"/>
  <c r="AN165" i="10" a="1"/>
  <c r="AN165" i="10"/>
  <c r="AO165" i="10"/>
  <c r="AP165" i="10"/>
  <c r="AQ165" i="10"/>
  <c r="AR165" i="10"/>
  <c r="AN166" i="10" a="1"/>
  <c r="AN166" i="10"/>
  <c r="AO166" i="10"/>
  <c r="AP166" i="10"/>
  <c r="AQ166" i="10"/>
  <c r="AR166" i="10"/>
  <c r="AN167" i="10" a="1"/>
  <c r="AN167" i="10"/>
  <c r="AO167" i="10"/>
  <c r="AP167" i="10"/>
  <c r="AQ167" i="10"/>
  <c r="AR167" i="10"/>
  <c r="AN168" i="10" a="1"/>
  <c r="AN168" i="10"/>
  <c r="AO168" i="10"/>
  <c r="AP168" i="10"/>
  <c r="AQ168" i="10"/>
  <c r="AR168" i="10"/>
  <c r="AN169" i="10" a="1"/>
  <c r="AN169" i="10"/>
  <c r="AO169" i="10"/>
  <c r="AP169" i="10"/>
  <c r="AQ169" i="10"/>
  <c r="AR169" i="10"/>
  <c r="AN170" i="10" a="1"/>
  <c r="AN170" i="10"/>
  <c r="AO170" i="10"/>
  <c r="AP170" i="10"/>
  <c r="AQ170" i="10"/>
  <c r="AR170" i="10"/>
  <c r="AN171" i="10" a="1"/>
  <c r="AN171" i="10"/>
  <c r="AO171" i="10"/>
  <c r="AP171" i="10"/>
  <c r="AQ171" i="10"/>
  <c r="AR171" i="10"/>
  <c r="AN172" i="10" a="1"/>
  <c r="AN172" i="10"/>
  <c r="AO172" i="10"/>
  <c r="AP172" i="10"/>
  <c r="AQ172" i="10"/>
  <c r="AR172" i="10"/>
  <c r="AN173" i="10" a="1"/>
  <c r="AN173" i="10"/>
  <c r="AO173" i="10"/>
  <c r="AP173" i="10"/>
  <c r="AQ173" i="10"/>
  <c r="AR173" i="10"/>
  <c r="AN174" i="10" a="1"/>
  <c r="AN174" i="10"/>
  <c r="AO174" i="10"/>
  <c r="AP174" i="10"/>
  <c r="AQ174" i="10"/>
  <c r="AR174" i="10"/>
  <c r="AN175" i="10" a="1"/>
  <c r="AN175" i="10"/>
  <c r="AO175" i="10"/>
  <c r="AP175" i="10"/>
  <c r="AQ175" i="10"/>
  <c r="AR175" i="10"/>
  <c r="AN176" i="10" a="1"/>
  <c r="AN176" i="10"/>
  <c r="AO176" i="10"/>
  <c r="AP176" i="10"/>
  <c r="AQ176" i="10"/>
  <c r="AR176" i="10"/>
  <c r="AN177" i="10" a="1"/>
  <c r="AN177" i="10"/>
  <c r="AO177" i="10"/>
  <c r="AP177" i="10"/>
  <c r="AQ177" i="10"/>
  <c r="AR177" i="10"/>
  <c r="AN178" i="10" a="1"/>
  <c r="AN178" i="10"/>
  <c r="AO178" i="10"/>
  <c r="AP178" i="10"/>
  <c r="AQ178" i="10"/>
  <c r="AR178" i="10"/>
  <c r="AN179" i="10" a="1"/>
  <c r="AN179" i="10"/>
  <c r="AO179" i="10"/>
  <c r="AP179" i="10"/>
  <c r="AQ179" i="10"/>
  <c r="AR179" i="10"/>
  <c r="AN180" i="10" a="1"/>
  <c r="AN180" i="10"/>
  <c r="AO180" i="10"/>
  <c r="AP180" i="10"/>
  <c r="AQ180" i="10"/>
  <c r="AR180" i="10"/>
  <c r="AN181" i="10" a="1"/>
  <c r="AN181" i="10"/>
  <c r="AO181" i="10"/>
  <c r="AP181" i="10"/>
  <c r="AQ181" i="10"/>
  <c r="AR181" i="10"/>
  <c r="AN182" i="10" a="1"/>
  <c r="AN182" i="10"/>
  <c r="AO182" i="10"/>
  <c r="AP182" i="10"/>
  <c r="AQ182" i="10"/>
  <c r="AR182" i="10"/>
  <c r="AN183" i="10" a="1"/>
  <c r="AN183" i="10"/>
  <c r="AO183" i="10"/>
  <c r="AP183" i="10"/>
  <c r="AQ183" i="10"/>
  <c r="AR183" i="10"/>
  <c r="AN184" i="10" a="1"/>
  <c r="AN184" i="10"/>
  <c r="AO184" i="10"/>
  <c r="AP184" i="10"/>
  <c r="AQ184" i="10"/>
  <c r="AR184" i="10"/>
  <c r="AN185" i="10" a="1"/>
  <c r="AN185" i="10"/>
  <c r="AO185" i="10"/>
  <c r="AP185" i="10"/>
  <c r="AQ185" i="10"/>
  <c r="AR185" i="10"/>
  <c r="AN186" i="10" a="1"/>
  <c r="AN186" i="10"/>
  <c r="AO186" i="10"/>
  <c r="AP186" i="10"/>
  <c r="AQ186" i="10"/>
  <c r="AR186" i="10"/>
  <c r="AN187" i="10" a="1"/>
  <c r="AN187" i="10"/>
  <c r="AO187" i="10"/>
  <c r="AP187" i="10"/>
  <c r="AQ187" i="10"/>
  <c r="AR187" i="10"/>
  <c r="AN188" i="10" a="1"/>
  <c r="AN188" i="10"/>
  <c r="AO188" i="10"/>
  <c r="AP188" i="10"/>
  <c r="AQ188" i="10"/>
  <c r="AR188" i="10"/>
  <c r="AN189" i="10" a="1"/>
  <c r="AN189" i="10"/>
  <c r="AO189" i="10"/>
  <c r="AP189" i="10"/>
  <c r="AQ189" i="10"/>
  <c r="AR189" i="10"/>
  <c r="AN190" i="10" a="1"/>
  <c r="AN190" i="10"/>
  <c r="AO190" i="10"/>
  <c r="AP190" i="10"/>
  <c r="AQ190" i="10"/>
  <c r="AR190" i="10"/>
  <c r="AN191" i="10" a="1"/>
  <c r="AN191" i="10"/>
  <c r="AO191" i="10"/>
  <c r="AP191" i="10"/>
  <c r="AQ191" i="10"/>
  <c r="AR191" i="10"/>
  <c r="AN192" i="10" a="1"/>
  <c r="AN192" i="10"/>
  <c r="AO192" i="10"/>
  <c r="AP192" i="10"/>
  <c r="AQ192" i="10"/>
  <c r="AR192" i="10"/>
  <c r="AN193" i="10" a="1"/>
  <c r="AN193" i="10"/>
  <c r="AO193" i="10"/>
  <c r="AP193" i="10"/>
  <c r="AQ193" i="10"/>
  <c r="AR193" i="10"/>
  <c r="AN194" i="10" a="1"/>
  <c r="AN194" i="10"/>
  <c r="AO194" i="10"/>
  <c r="AP194" i="10"/>
  <c r="AQ194" i="10"/>
  <c r="AR194" i="10"/>
  <c r="AN195" i="10" a="1"/>
  <c r="AN195" i="10"/>
  <c r="AO195" i="10"/>
  <c r="AP195" i="10"/>
  <c r="AQ195" i="10"/>
  <c r="AR195" i="10"/>
  <c r="AN196" i="10" a="1"/>
  <c r="AN196" i="10"/>
  <c r="AO196" i="10"/>
  <c r="AP196" i="10"/>
  <c r="AQ196" i="10"/>
  <c r="AR196" i="10"/>
  <c r="AN197" i="10" a="1"/>
  <c r="AN197" i="10"/>
  <c r="AO197" i="10"/>
  <c r="AP197" i="10"/>
  <c r="AQ197" i="10"/>
  <c r="AR197" i="10"/>
  <c r="AN198" i="10" a="1"/>
  <c r="AN198" i="10"/>
  <c r="AO198" i="10"/>
  <c r="AP198" i="10"/>
  <c r="AQ198" i="10"/>
  <c r="AR198" i="10"/>
  <c r="AN199" i="10" a="1"/>
  <c r="AN199" i="10"/>
  <c r="AO199" i="10"/>
  <c r="AP199" i="10"/>
  <c r="AQ199" i="10"/>
  <c r="AR199" i="10"/>
  <c r="AN200" i="10" a="1"/>
  <c r="AN200" i="10"/>
  <c r="AO200" i="10"/>
  <c r="AP200" i="10"/>
  <c r="AQ200" i="10"/>
  <c r="AR200" i="10"/>
  <c r="AN201" i="10" a="1"/>
  <c r="AN201" i="10"/>
  <c r="AO201" i="10"/>
  <c r="AP201" i="10"/>
  <c r="AQ201" i="10"/>
  <c r="AR201" i="10"/>
  <c r="AN202" i="10" a="1"/>
  <c r="AN202" i="10"/>
  <c r="AO202" i="10"/>
  <c r="AP202" i="10"/>
  <c r="AQ202" i="10"/>
  <c r="AR202" i="10"/>
  <c r="AN203" i="10" a="1"/>
  <c r="AN203" i="10"/>
  <c r="AO203" i="10"/>
  <c r="AP203" i="10"/>
  <c r="AQ203" i="10"/>
  <c r="AR203" i="10"/>
  <c r="AN204" i="10" a="1"/>
  <c r="AN204" i="10"/>
  <c r="AO204" i="10"/>
  <c r="AP204" i="10"/>
  <c r="AQ204" i="10"/>
  <c r="AR204" i="10"/>
  <c r="AN205" i="10" a="1"/>
  <c r="AN205" i="10"/>
  <c r="AO205" i="10"/>
  <c r="AP205" i="10"/>
  <c r="AQ205" i="10"/>
  <c r="AR205" i="10"/>
  <c r="AN206" i="10" a="1"/>
  <c r="AN206" i="10"/>
  <c r="AO206" i="10"/>
  <c r="AP206" i="10"/>
  <c r="AQ206" i="10"/>
  <c r="AR206" i="10"/>
  <c r="AN207" i="10" a="1"/>
  <c r="AN207" i="10"/>
  <c r="AO207" i="10"/>
  <c r="AP207" i="10"/>
  <c r="AQ207" i="10"/>
  <c r="AR207" i="10"/>
  <c r="AN208" i="10" a="1"/>
  <c r="AN208" i="10"/>
  <c r="AO208" i="10"/>
  <c r="AP208" i="10"/>
  <c r="AQ208" i="10"/>
  <c r="AR208" i="10"/>
  <c r="AN209" i="10" a="1"/>
  <c r="AN209" i="10"/>
  <c r="AO209" i="10"/>
  <c r="AP209" i="10"/>
  <c r="AQ209" i="10"/>
  <c r="AR209" i="10"/>
  <c r="AN210" i="10" a="1"/>
  <c r="AN210" i="10"/>
  <c r="AO210" i="10"/>
  <c r="AP210" i="10"/>
  <c r="AQ210" i="10"/>
  <c r="AR210" i="10"/>
  <c r="AN211" i="10" a="1"/>
  <c r="AN211" i="10"/>
  <c r="AO211" i="10"/>
  <c r="AP211" i="10"/>
  <c r="AQ211" i="10"/>
  <c r="AR211" i="10"/>
  <c r="AN212" i="10" a="1"/>
  <c r="AN212" i="10"/>
  <c r="AO212" i="10"/>
  <c r="AP212" i="10"/>
  <c r="AQ212" i="10"/>
  <c r="AR212" i="10"/>
  <c r="AN213" i="10" a="1"/>
  <c r="AN213" i="10"/>
  <c r="AO213" i="10"/>
  <c r="AP213" i="10"/>
  <c r="AQ213" i="10"/>
  <c r="AR213" i="10"/>
  <c r="AN214" i="10" a="1"/>
  <c r="AN214" i="10"/>
  <c r="AO214" i="10"/>
  <c r="AP214" i="10"/>
  <c r="AQ214" i="10"/>
  <c r="AR214" i="10"/>
  <c r="AN215" i="10" a="1"/>
  <c r="AN215" i="10"/>
  <c r="AO215" i="10"/>
  <c r="AP215" i="10"/>
  <c r="AQ215" i="10"/>
  <c r="AR215" i="10"/>
  <c r="AN216" i="10" a="1"/>
  <c r="AN216" i="10"/>
  <c r="AO216" i="10"/>
  <c r="AP216" i="10"/>
  <c r="AQ216" i="10"/>
  <c r="AR216" i="10"/>
  <c r="AN217" i="10" a="1"/>
  <c r="AN217" i="10"/>
  <c r="AO217" i="10"/>
  <c r="AP217" i="10"/>
  <c r="AQ217" i="10"/>
  <c r="AR217" i="10"/>
  <c r="AN218" i="10" a="1"/>
  <c r="AN218" i="10"/>
  <c r="AO218" i="10"/>
  <c r="AP218" i="10"/>
  <c r="AQ218" i="10"/>
  <c r="AR218" i="10"/>
  <c r="AN219" i="10" a="1"/>
  <c r="AN219" i="10"/>
  <c r="AO219" i="10"/>
  <c r="AP219" i="10"/>
  <c r="AQ219" i="10"/>
  <c r="AR219" i="10"/>
  <c r="AN220" i="10" a="1"/>
  <c r="AN220" i="10"/>
  <c r="AO220" i="10"/>
  <c r="AP220" i="10"/>
  <c r="AQ220" i="10"/>
  <c r="AR220" i="10"/>
  <c r="AN221" i="10" a="1"/>
  <c r="AN221" i="10"/>
  <c r="AO221" i="10"/>
  <c r="AP221" i="10"/>
  <c r="AQ221" i="10"/>
  <c r="AR221" i="10"/>
  <c r="AN222" i="10" a="1"/>
  <c r="AN222" i="10"/>
  <c r="AO222" i="10"/>
  <c r="AP222" i="10"/>
  <c r="AQ222" i="10"/>
  <c r="AR222" i="10"/>
  <c r="AN223" i="10" a="1"/>
  <c r="AN223" i="10"/>
  <c r="AO223" i="10"/>
  <c r="AP223" i="10"/>
  <c r="AQ223" i="10"/>
  <c r="AR223" i="10"/>
  <c r="AN224" i="10" a="1"/>
  <c r="AN224" i="10"/>
  <c r="AO224" i="10"/>
  <c r="AP224" i="10"/>
  <c r="AQ224" i="10"/>
  <c r="AR224" i="10"/>
  <c r="AN225" i="10" a="1"/>
  <c r="AN225" i="10"/>
  <c r="AO225" i="10"/>
  <c r="AP225" i="10"/>
  <c r="AQ225" i="10"/>
  <c r="AR225" i="10"/>
  <c r="AN226" i="10" a="1"/>
  <c r="AN226" i="10"/>
  <c r="AO226" i="10"/>
  <c r="AP226" i="10"/>
  <c r="AQ226" i="10"/>
  <c r="AR226" i="10"/>
  <c r="AN227" i="10" a="1"/>
  <c r="AN227" i="10"/>
  <c r="AO227" i="10"/>
  <c r="AP227" i="10"/>
  <c r="AQ227" i="10"/>
  <c r="AR227" i="10"/>
  <c r="AN228" i="10" a="1"/>
  <c r="AN228" i="10"/>
  <c r="AO228" i="10"/>
  <c r="AP228" i="10"/>
  <c r="AQ228" i="10"/>
  <c r="AR228" i="10"/>
  <c r="AN229" i="10" a="1"/>
  <c r="AN229" i="10"/>
  <c r="AO229" i="10"/>
  <c r="AP229" i="10"/>
  <c r="AQ229" i="10"/>
  <c r="AR229" i="10"/>
  <c r="AN230" i="10" a="1"/>
  <c r="AN230" i="10"/>
  <c r="AO230" i="10"/>
  <c r="AP230" i="10"/>
  <c r="AQ230" i="10"/>
  <c r="AR230" i="10"/>
  <c r="AN231" i="10" a="1"/>
  <c r="AN231" i="10"/>
  <c r="AO231" i="10"/>
  <c r="AP231" i="10"/>
  <c r="AQ231" i="10"/>
  <c r="AR231" i="10"/>
  <c r="AN232" i="10" a="1"/>
  <c r="AN232" i="10"/>
  <c r="AO232" i="10"/>
  <c r="AP232" i="10"/>
  <c r="AQ232" i="10"/>
  <c r="AR232" i="10"/>
  <c r="AN233" i="10" a="1"/>
  <c r="AN233" i="10"/>
  <c r="AO233" i="10"/>
  <c r="AP233" i="10"/>
  <c r="AQ233" i="10"/>
  <c r="AR233" i="10"/>
  <c r="AN234" i="10" a="1"/>
  <c r="AN234" i="10"/>
  <c r="AO234" i="10"/>
  <c r="AP234" i="10"/>
  <c r="AQ234" i="10"/>
  <c r="AR234" i="10"/>
  <c r="AN235" i="10" a="1"/>
  <c r="AN235" i="10"/>
  <c r="AO235" i="10"/>
  <c r="AP235" i="10"/>
  <c r="AQ235" i="10"/>
  <c r="AR235" i="10"/>
  <c r="AN236" i="10" a="1"/>
  <c r="AN236" i="10"/>
  <c r="AO236" i="10"/>
  <c r="AP236" i="10"/>
  <c r="AQ236" i="10"/>
  <c r="AR236" i="10"/>
  <c r="AN237" i="10" a="1"/>
  <c r="AN237" i="10"/>
  <c r="AO237" i="10"/>
  <c r="AP237" i="10"/>
  <c r="AQ237" i="10"/>
  <c r="AR237" i="10"/>
  <c r="AN238" i="10" a="1"/>
  <c r="AN238" i="10"/>
  <c r="AO238" i="10"/>
  <c r="AP238" i="10"/>
  <c r="AQ238" i="10"/>
  <c r="AR238" i="10"/>
  <c r="AN239" i="10" a="1"/>
  <c r="AN239" i="10"/>
  <c r="AO239" i="10"/>
  <c r="AP239" i="10"/>
  <c r="AQ239" i="10"/>
  <c r="AR239" i="10"/>
  <c r="AN240" i="10" a="1"/>
  <c r="AN240" i="10"/>
  <c r="AO240" i="10"/>
  <c r="AP240" i="10"/>
  <c r="AQ240" i="10"/>
  <c r="AR240" i="10"/>
  <c r="AN241" i="10" a="1"/>
  <c r="AN241" i="10"/>
  <c r="AO241" i="10"/>
  <c r="AP241" i="10"/>
  <c r="AQ241" i="10"/>
  <c r="AR241" i="10"/>
  <c r="AN242" i="10" a="1"/>
  <c r="AN242" i="10"/>
  <c r="AO242" i="10"/>
  <c r="AP242" i="10"/>
  <c r="AQ242" i="10"/>
  <c r="AR242" i="10"/>
  <c r="AN243" i="10" a="1"/>
  <c r="AN243" i="10"/>
  <c r="AO243" i="10"/>
  <c r="AP243" i="10"/>
  <c r="AQ243" i="10"/>
  <c r="AR243" i="10"/>
  <c r="AN244" i="10" a="1"/>
  <c r="AN244" i="10"/>
  <c r="AO244" i="10"/>
  <c r="AP244" i="10"/>
  <c r="AQ244" i="10"/>
  <c r="AR244" i="10"/>
  <c r="AN245" i="10" a="1"/>
  <c r="AN245" i="10"/>
  <c r="AO245" i="10"/>
  <c r="AP245" i="10"/>
  <c r="AQ245" i="10"/>
  <c r="AR245" i="10"/>
  <c r="AN246" i="10" a="1"/>
  <c r="AN246" i="10"/>
  <c r="AO246" i="10"/>
  <c r="AP246" i="10"/>
  <c r="AQ246" i="10"/>
  <c r="AR246" i="10"/>
  <c r="AN247" i="10" a="1"/>
  <c r="AN247" i="10"/>
  <c r="AO247" i="10"/>
  <c r="AP247" i="10"/>
  <c r="AQ247" i="10"/>
  <c r="AR247" i="10"/>
  <c r="AN248" i="10" a="1"/>
  <c r="AN248" i="10"/>
  <c r="AO248" i="10"/>
  <c r="AP248" i="10"/>
  <c r="AQ248" i="10"/>
  <c r="AR248" i="10"/>
  <c r="AN249" i="10" a="1"/>
  <c r="AN249" i="10"/>
  <c r="AO249" i="10"/>
  <c r="AP249" i="10"/>
  <c r="AQ249" i="10"/>
  <c r="AR249" i="10"/>
  <c r="AN250" i="10" a="1"/>
  <c r="AN250" i="10"/>
  <c r="AO250" i="10"/>
  <c r="AP250" i="10"/>
  <c r="AQ250" i="10"/>
  <c r="AR250" i="10"/>
  <c r="AN251" i="10" a="1"/>
  <c r="AN251" i="10"/>
  <c r="AO251" i="10"/>
  <c r="AP251" i="10"/>
  <c r="AQ251" i="10"/>
  <c r="AR251" i="10"/>
  <c r="AN252" i="10" a="1"/>
  <c r="AN252" i="10"/>
  <c r="AO252" i="10"/>
  <c r="AP252" i="10"/>
  <c r="AQ252" i="10"/>
  <c r="AR252" i="10"/>
  <c r="AN253" i="10" a="1"/>
  <c r="AN253" i="10"/>
  <c r="AO253" i="10"/>
  <c r="AP253" i="10"/>
  <c r="AQ253" i="10"/>
  <c r="AR253" i="10"/>
  <c r="AN254" i="10" a="1"/>
  <c r="AN254" i="10"/>
  <c r="AO254" i="10"/>
  <c r="AP254" i="10"/>
  <c r="AQ254" i="10"/>
  <c r="AR254" i="10"/>
  <c r="AN255" i="10" a="1"/>
  <c r="AN255" i="10"/>
  <c r="AO255" i="10"/>
  <c r="AP255" i="10"/>
  <c r="AQ255" i="10"/>
  <c r="AR255" i="10"/>
  <c r="AN256" i="10" a="1"/>
  <c r="AN256" i="10"/>
  <c r="AO256" i="10"/>
  <c r="AP256" i="10"/>
  <c r="AQ256" i="10"/>
  <c r="AR256" i="10"/>
  <c r="AN257" i="10" a="1"/>
  <c r="AN257" i="10"/>
  <c r="AO257" i="10"/>
  <c r="AP257" i="10"/>
  <c r="AQ257" i="10"/>
  <c r="AR257" i="10"/>
  <c r="AN258" i="10" a="1"/>
  <c r="AN258" i="10"/>
  <c r="AO258" i="10"/>
  <c r="AP258" i="10"/>
  <c r="AQ258" i="10"/>
  <c r="AR258" i="10"/>
  <c r="AN259" i="10" a="1"/>
  <c r="AN259" i="10"/>
  <c r="AO259" i="10"/>
  <c r="AP259" i="10"/>
  <c r="AQ259" i="10"/>
  <c r="AR259" i="10"/>
  <c r="AN260" i="10" a="1"/>
  <c r="AN260" i="10"/>
  <c r="AO260" i="10"/>
  <c r="AP260" i="10"/>
  <c r="AQ260" i="10"/>
  <c r="AR260" i="10"/>
  <c r="AN261" i="10" a="1"/>
  <c r="AN261" i="10"/>
  <c r="AO261" i="10"/>
  <c r="AP261" i="10"/>
  <c r="AQ261" i="10"/>
  <c r="AR261" i="10"/>
  <c r="AN262" i="10" a="1"/>
  <c r="AN262" i="10"/>
  <c r="AO262" i="10"/>
  <c r="AP262" i="10"/>
  <c r="AQ262" i="10"/>
  <c r="AR262" i="10"/>
  <c r="AN263" i="10" a="1"/>
  <c r="AN263" i="10"/>
  <c r="AO263" i="10"/>
  <c r="AP263" i="10"/>
  <c r="AQ263" i="10"/>
  <c r="AR263" i="10"/>
  <c r="AN264" i="10" a="1"/>
  <c r="AN264" i="10"/>
  <c r="AO264" i="10"/>
  <c r="AP264" i="10"/>
  <c r="AQ264" i="10"/>
  <c r="AR264" i="10"/>
  <c r="AN265" i="10" a="1"/>
  <c r="AN265" i="10"/>
  <c r="AO265" i="10"/>
  <c r="AP265" i="10"/>
  <c r="AQ265" i="10"/>
  <c r="AR265" i="10"/>
  <c r="AN266" i="10" a="1"/>
  <c r="AN266" i="10"/>
  <c r="AO266" i="10"/>
  <c r="AP266" i="10"/>
  <c r="AQ266" i="10"/>
  <c r="AR266" i="10"/>
  <c r="AN267" i="10" a="1"/>
  <c r="AN267" i="10"/>
  <c r="AO267" i="10"/>
  <c r="AP267" i="10"/>
  <c r="AQ267" i="10"/>
  <c r="AR267" i="10"/>
  <c r="AN268" i="10" a="1"/>
  <c r="AN268" i="10"/>
  <c r="AO268" i="10"/>
  <c r="AP268" i="10"/>
  <c r="AQ268" i="10"/>
  <c r="AR268" i="10"/>
  <c r="AN269" i="10" a="1"/>
  <c r="AN269" i="10"/>
  <c r="AO269" i="10"/>
  <c r="AP269" i="10"/>
  <c r="AQ269" i="10"/>
  <c r="AR269" i="10"/>
  <c r="AN270" i="10" a="1"/>
  <c r="AN270" i="10"/>
  <c r="AO270" i="10"/>
  <c r="AP270" i="10"/>
  <c r="AQ270" i="10"/>
  <c r="AR270" i="10"/>
  <c r="AN271" i="10" a="1"/>
  <c r="AN271" i="10"/>
  <c r="AO271" i="10"/>
  <c r="AP271" i="10"/>
  <c r="AQ271" i="10"/>
  <c r="AR271" i="10"/>
  <c r="AN272" i="10" a="1"/>
  <c r="AN272" i="10"/>
  <c r="AO272" i="10"/>
  <c r="AP272" i="10"/>
  <c r="AQ272" i="10"/>
  <c r="AR272" i="10"/>
  <c r="AN273" i="10" a="1"/>
  <c r="AN273" i="10"/>
  <c r="AO273" i="10"/>
  <c r="AP273" i="10"/>
  <c r="AQ273" i="10"/>
  <c r="AR273" i="10"/>
  <c r="AN9" i="10" a="1"/>
  <c r="AN9" i="10"/>
  <c r="AO9" i="10"/>
  <c r="AP9" i="10"/>
  <c r="AQ9" i="10"/>
  <c r="AR9" i="10"/>
  <c r="B9" i="4"/>
  <c r="B17" i="4"/>
  <c r="B3" i="3"/>
  <c r="H18" i="4" a="1"/>
  <c r="H18" i="4"/>
  <c r="I18" i="4"/>
  <c r="J18" i="4"/>
  <c r="K18" i="4"/>
  <c r="L18" i="4"/>
  <c r="H9" i="4" a="1"/>
  <c r="H9" i="4"/>
  <c r="I9" i="4"/>
  <c r="J9" i="4"/>
  <c r="K9" i="4"/>
  <c r="L9" i="4"/>
  <c r="E17" i="4"/>
  <c r="E9" i="4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AB0167EC-7419-4341-B612-962AA8DC8274}" keepAlive="1" name="ModelConnection_ExternalData_1" description="Data Model" type="5" refreshedVersion="7" minRefreshableVersion="5" saveData="1">
    <dbPr connection="Data Model Connection" command="data" commandType="3"/>
    <extLst>
      <ext xmlns:x15="http://schemas.microsoft.com/office/spreadsheetml/2010/11/main" uri="{DE250136-89BD-433C-8126-D09CA5730AF9}">
        <x15:connection id="" model="1"/>
      </ext>
    </extLst>
  </connection>
  <connection id="2" xr16:uid="{F02F43D6-98C1-4D53-AADD-9DDDC7D6241A}" interval="10" name="Query - data" description="Connection to the 'data' query in the workbook." type="100" refreshedVersion="7" minRefreshableVersion="5" refreshOnLoad="1" saveData="1">
    <extLst>
      <ext xmlns:x15="http://schemas.microsoft.com/office/spreadsheetml/2010/11/main" uri="{DE250136-89BD-433C-8126-D09CA5730AF9}">
        <x15:connection id="35642b8f-f80c-45fc-a51f-82d792fcab97"/>
      </ext>
    </extLst>
  </connection>
  <connection id="3" xr16:uid="{5B6FAC64-72B2-4E00-8BE2-E7768DDBB238}" keepAlive="1" name="ThisWorkbookDataModel" description="Data Model" type="5" refreshedVersion="7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</connections>
</file>

<file path=xl/sharedStrings.xml><?xml version="1.0" encoding="utf-8"?>
<sst xmlns="http://schemas.openxmlformats.org/spreadsheetml/2006/main" count="53126" uniqueCount="10368">
  <si>
    <t>PYTHONPATH</t>
  </si>
  <si>
    <t>UDF Modules</t>
  </si>
  <si>
    <t>Debug UDFs</t>
  </si>
  <si>
    <t>Use UDF Server</t>
  </si>
  <si>
    <t>Instructions:</t>
  </si>
  <si>
    <t>Conda Env</t>
  </si>
  <si>
    <t>When activated, these settings override the settings in the addin (.xlwings/xlwings.conf file in the user directory) and xlwings.conf in the same directory as this Excel file.</t>
  </si>
  <si>
    <t>Conda Path</t>
  </si>
  <si>
    <t>Interpreter_Win</t>
  </si>
  <si>
    <t>Interpreter_Mac</t>
  </si>
  <si>
    <t>If you want to rely on the settings in the addin or an xlwings.conf file, you can delete this sheet.</t>
  </si>
  <si>
    <t>Rename this sheet to "xlwings.conf" to activate it.  The settings have to start in cell A1.</t>
  </si>
  <si>
    <t>If you delete a row from here, it will fall back to the first non-empty value xlwings finds in an xlwings.conf file and otherwise use the default values.</t>
  </si>
  <si>
    <t>python</t>
  </si>
  <si>
    <t>Show Console</t>
  </si>
  <si>
    <t>Ticker</t>
  </si>
  <si>
    <t>Tradier</t>
  </si>
  <si>
    <t>Delta</t>
  </si>
  <si>
    <t>Gamma</t>
  </si>
  <si>
    <t>Vega</t>
  </si>
  <si>
    <t>Theta</t>
  </si>
  <si>
    <t>Rho</t>
  </si>
  <si>
    <t>Today</t>
  </si>
  <si>
    <t>EndPoint</t>
  </si>
  <si>
    <t>Access Token</t>
  </si>
  <si>
    <t>AAPL</t>
  </si>
  <si>
    <t>Put</t>
  </si>
  <si>
    <t>Call</t>
  </si>
  <si>
    <t>Call Price</t>
  </si>
  <si>
    <t>Put Price</t>
  </si>
  <si>
    <t>put</t>
  </si>
  <si>
    <t>LXVkmzoytEbdiNQc6gcmOkF1rMxH</t>
  </si>
  <si>
    <t>Python Function testing</t>
  </si>
  <si>
    <t>Implied Vol</t>
  </si>
  <si>
    <t>K</t>
  </si>
  <si>
    <t>T</t>
  </si>
  <si>
    <t>r</t>
  </si>
  <si>
    <t>C</t>
  </si>
  <si>
    <t>Type</t>
  </si>
  <si>
    <t>c</t>
  </si>
  <si>
    <t>Greeks</t>
  </si>
  <si>
    <t>Price</t>
  </si>
  <si>
    <t>sigma</t>
  </si>
  <si>
    <t>Spot</t>
  </si>
  <si>
    <t xml:space="preserve">r </t>
  </si>
  <si>
    <t>p</t>
  </si>
  <si>
    <t>https://api.tradier.com/v1/</t>
  </si>
  <si>
    <t>EndPoints</t>
  </si>
  <si>
    <t>https://sandbox.tradier.com/v1/</t>
  </si>
  <si>
    <t>AuthCode</t>
  </si>
  <si>
    <t>SPX</t>
  </si>
  <si>
    <t>MSFT</t>
  </si>
  <si>
    <t>DTE</t>
  </si>
  <si>
    <t>Expiry</t>
  </si>
  <si>
    <t>Option Expiry (DTE)</t>
  </si>
  <si>
    <t>Strike</t>
  </si>
  <si>
    <t>Spot Price</t>
  </si>
  <si>
    <t>option</t>
  </si>
  <si>
    <t>call</t>
  </si>
  <si>
    <t>Option Chain</t>
  </si>
  <si>
    <t>Symbol</t>
  </si>
  <si>
    <t>Description</t>
  </si>
  <si>
    <t>Last</t>
  </si>
  <si>
    <t>Volume</t>
  </si>
  <si>
    <t>Close</t>
  </si>
  <si>
    <t>Bid</t>
  </si>
  <si>
    <t>Ask</t>
  </si>
  <si>
    <t>Column1.type</t>
  </si>
  <si>
    <t>Column1.change</t>
  </si>
  <si>
    <t>Column1.open</t>
  </si>
  <si>
    <t>Column1.high</t>
  </si>
  <si>
    <t>Column1.low</t>
  </si>
  <si>
    <t>Column1.underlying</t>
  </si>
  <si>
    <t>Column1.change_percentage</t>
  </si>
  <si>
    <t>Column1.average_volume</t>
  </si>
  <si>
    <t>Column1.last_volume</t>
  </si>
  <si>
    <t>Column1.trade_date</t>
  </si>
  <si>
    <t>Column1.prevclose</t>
  </si>
  <si>
    <t>Column1.week_52_high</t>
  </si>
  <si>
    <t>Column1.week_52_low</t>
  </si>
  <si>
    <t>Column1.bidexch</t>
  </si>
  <si>
    <t>Column1.bid_date</t>
  </si>
  <si>
    <t>Column1.askexch</t>
  </si>
  <si>
    <t>Column1.ask_date</t>
  </si>
  <si>
    <t>Column1.expiration_type</t>
  </si>
  <si>
    <t>Column1.root_symbol</t>
  </si>
  <si>
    <t>12</t>
  </si>
  <si>
    <t>0</t>
  </si>
  <si>
    <t>1</t>
  </si>
  <si>
    <t>266</t>
  </si>
  <si>
    <t>100</t>
  </si>
  <si>
    <t>2400</t>
  </si>
  <si>
    <t>1.65151E+12</t>
  </si>
  <si>
    <t>103</t>
  </si>
  <si>
    <t>1.6516E+12</t>
  </si>
  <si>
    <t>39</t>
  </si>
  <si>
    <t>3000</t>
  </si>
  <si>
    <t>42</t>
  </si>
  <si>
    <t>71</t>
  </si>
  <si>
    <t>3050</t>
  </si>
  <si>
    <t>1.65159E+12</t>
  </si>
  <si>
    <t>68</t>
  </si>
  <si>
    <t>54</t>
  </si>
  <si>
    <t>3200</t>
  </si>
  <si>
    <t>30</t>
  </si>
  <si>
    <t>56</t>
  </si>
  <si>
    <t>60</t>
  </si>
  <si>
    <t>3250</t>
  </si>
  <si>
    <t>52</t>
  </si>
  <si>
    <t>149</t>
  </si>
  <si>
    <t>59.3</t>
  </si>
  <si>
    <t>1.65099E+12</t>
  </si>
  <si>
    <t>50</t>
  </si>
  <si>
    <t>63</t>
  </si>
  <si>
    <t>3350</t>
  </si>
  <si>
    <t>94</t>
  </si>
  <si>
    <t>43</t>
  </si>
  <si>
    <t>88</t>
  </si>
  <si>
    <t>70</t>
  </si>
  <si>
    <t>40</t>
  </si>
  <si>
    <t>3400</t>
  </si>
  <si>
    <t>62</t>
  </si>
  <si>
    <t>37</t>
  </si>
  <si>
    <t>36</t>
  </si>
  <si>
    <t>61</t>
  </si>
  <si>
    <t>35</t>
  </si>
  <si>
    <t>156</t>
  </si>
  <si>
    <t>26</t>
  </si>
  <si>
    <t>2</t>
  </si>
  <si>
    <t>25</t>
  </si>
  <si>
    <t>157</t>
  </si>
  <si>
    <t>82</t>
  </si>
  <si>
    <t>82.4</t>
  </si>
  <si>
    <t>1.65152E+12</t>
  </si>
  <si>
    <t>24</t>
  </si>
  <si>
    <t>44</t>
  </si>
  <si>
    <t>29</t>
  </si>
  <si>
    <t>6</t>
  </si>
  <si>
    <t>9</t>
  </si>
  <si>
    <t>91</t>
  </si>
  <si>
    <t>3550</t>
  </si>
  <si>
    <t>23</t>
  </si>
  <si>
    <t>8</t>
  </si>
  <si>
    <t>95</t>
  </si>
  <si>
    <t>5</t>
  </si>
  <si>
    <t>3575</t>
  </si>
  <si>
    <t>22</t>
  </si>
  <si>
    <t>3600</t>
  </si>
  <si>
    <t>3625</t>
  </si>
  <si>
    <t>21</t>
  </si>
  <si>
    <t>48</t>
  </si>
  <si>
    <t>20</t>
  </si>
  <si>
    <t>117</t>
  </si>
  <si>
    <t>19</t>
  </si>
  <si>
    <t>3775</t>
  </si>
  <si>
    <t>16</t>
  </si>
  <si>
    <t>136</t>
  </si>
  <si>
    <t>3800</t>
  </si>
  <si>
    <t>3</t>
  </si>
  <si>
    <t>1.65092E+12</t>
  </si>
  <si>
    <t>14</t>
  </si>
  <si>
    <t>15</t>
  </si>
  <si>
    <t>3900</t>
  </si>
  <si>
    <t>13</t>
  </si>
  <si>
    <t>167</t>
  </si>
  <si>
    <t>1.65117E+12</t>
  </si>
  <si>
    <t>11</t>
  </si>
  <si>
    <t>4050</t>
  </si>
  <si>
    <t>10</t>
  </si>
  <si>
    <t>214.6</t>
  </si>
  <si>
    <t>1.65126E+12</t>
  </si>
  <si>
    <t>7</t>
  </si>
  <si>
    <t>4125</t>
  </si>
  <si>
    <t>4200</t>
  </si>
  <si>
    <t>4225</t>
  </si>
  <si>
    <t>33</t>
  </si>
  <si>
    <t>18</t>
  </si>
  <si>
    <t>4250</t>
  </si>
  <si>
    <t>206</t>
  </si>
  <si>
    <t>28</t>
  </si>
  <si>
    <t>4</t>
  </si>
  <si>
    <t>4375</t>
  </si>
  <si>
    <t>4450</t>
  </si>
  <si>
    <t>27</t>
  </si>
  <si>
    <t>32</t>
  </si>
  <si>
    <t>4475</t>
  </si>
  <si>
    <t>123</t>
  </si>
  <si>
    <t>31</t>
  </si>
  <si>
    <t>4500</t>
  </si>
  <si>
    <t>1.65064E+12</t>
  </si>
  <si>
    <t>4575</t>
  </si>
  <si>
    <t>4625</t>
  </si>
  <si>
    <t>34</t>
  </si>
  <si>
    <t>4650</t>
  </si>
  <si>
    <t>4675</t>
  </si>
  <si>
    <t>4700</t>
  </si>
  <si>
    <t>90</t>
  </si>
  <si>
    <t>4750</t>
  </si>
  <si>
    <t>1.65038E+12</t>
  </si>
  <si>
    <t>4850</t>
  </si>
  <si>
    <t>4900</t>
  </si>
  <si>
    <t>80</t>
  </si>
  <si>
    <t>73</t>
  </si>
  <si>
    <t>101</t>
  </si>
  <si>
    <t>5200</t>
  </si>
  <si>
    <t>5800</t>
  </si>
  <si>
    <t>2000</t>
  </si>
  <si>
    <t>2600</t>
  </si>
  <si>
    <t>3300</t>
  </si>
  <si>
    <t>3500</t>
  </si>
  <si>
    <t>3650</t>
  </si>
  <si>
    <t>3750</t>
  </si>
  <si>
    <t>3850</t>
  </si>
  <si>
    <t>3875</t>
  </si>
  <si>
    <t>1.65098E+12</t>
  </si>
  <si>
    <t>3925</t>
  </si>
  <si>
    <t>3950</t>
  </si>
  <si>
    <t>3975</t>
  </si>
  <si>
    <t>4000</t>
  </si>
  <si>
    <t>4025</t>
  </si>
  <si>
    <t>4075</t>
  </si>
  <si>
    <t>4275</t>
  </si>
  <si>
    <t>159.3</t>
  </si>
  <si>
    <t>4400</t>
  </si>
  <si>
    <t>4600</t>
  </si>
  <si>
    <t>59</t>
  </si>
  <si>
    <t>46</t>
  </si>
  <si>
    <t>41</t>
  </si>
  <si>
    <t>35.8</t>
  </si>
  <si>
    <t>42.6</t>
  </si>
  <si>
    <t>38.6</t>
  </si>
  <si>
    <t>45</t>
  </si>
  <si>
    <t>49</t>
  </si>
  <si>
    <t>4800</t>
  </si>
  <si>
    <t>17.3</t>
  </si>
  <si>
    <t>47</t>
  </si>
  <si>
    <t>55</t>
  </si>
  <si>
    <t>85</t>
  </si>
  <si>
    <t>106</t>
  </si>
  <si>
    <t>4.5</t>
  </si>
  <si>
    <t>301</t>
  </si>
  <si>
    <t>1.75</t>
  </si>
  <si>
    <t>1000</t>
  </si>
  <si>
    <t>8.9</t>
  </si>
  <si>
    <t>199</t>
  </si>
  <si>
    <t>84</t>
  </si>
  <si>
    <t>1200</t>
  </si>
  <si>
    <t>3.7</t>
  </si>
  <si>
    <t>1400</t>
  </si>
  <si>
    <t>1500</t>
  </si>
  <si>
    <t>7.6</t>
  </si>
  <si>
    <t>1600</t>
  </si>
  <si>
    <t>177</t>
  </si>
  <si>
    <t>77</t>
  </si>
  <si>
    <t>0.8</t>
  </si>
  <si>
    <t>1.1</t>
  </si>
  <si>
    <t>5400</t>
  </si>
  <si>
    <t>0.65</t>
  </si>
  <si>
    <t>53</t>
  </si>
  <si>
    <t>5600</t>
  </si>
  <si>
    <t>102</t>
  </si>
  <si>
    <t>0.4</t>
  </si>
  <si>
    <t>86</t>
  </si>
  <si>
    <t>0.3</t>
  </si>
  <si>
    <t>0.25</t>
  </si>
  <si>
    <t>216</t>
  </si>
  <si>
    <t>0.2</t>
  </si>
  <si>
    <t>8.1</t>
  </si>
  <si>
    <t>5000</t>
  </si>
  <si>
    <t>105</t>
  </si>
  <si>
    <t>7.2</t>
  </si>
  <si>
    <t>114</t>
  </si>
  <si>
    <t>2200</t>
  </si>
  <si>
    <t>14.8</t>
  </si>
  <si>
    <t>51</t>
  </si>
  <si>
    <t>3450</t>
  </si>
  <si>
    <t>3700</t>
  </si>
  <si>
    <t>147</t>
  </si>
  <si>
    <t>200</t>
  </si>
  <si>
    <t>4100</t>
  </si>
  <si>
    <t>4175</t>
  </si>
  <si>
    <t>229.6</t>
  </si>
  <si>
    <t>4300</t>
  </si>
  <si>
    <t>4325</t>
  </si>
  <si>
    <t>333</t>
  </si>
  <si>
    <t>4425</t>
  </si>
  <si>
    <t>184</t>
  </si>
  <si>
    <t>99</t>
  </si>
  <si>
    <t>79</t>
  </si>
  <si>
    <t>75</t>
  </si>
  <si>
    <t>98</t>
  </si>
  <si>
    <t>4550</t>
  </si>
  <si>
    <t>38</t>
  </si>
  <si>
    <t>4725</t>
  </si>
  <si>
    <t>107</t>
  </si>
  <si>
    <t>10.2</t>
  </si>
  <si>
    <t>1800</t>
  </si>
  <si>
    <t>800</t>
  </si>
  <si>
    <t>7.4</t>
  </si>
  <si>
    <t>190</t>
  </si>
  <si>
    <t>2700</t>
  </si>
  <si>
    <t>2800</t>
  </si>
  <si>
    <t>2900</t>
  </si>
  <si>
    <t>2950</t>
  </si>
  <si>
    <t>394</t>
  </si>
  <si>
    <t>3100</t>
  </si>
  <si>
    <t>3150</t>
  </si>
  <si>
    <t>178</t>
  </si>
  <si>
    <t>3675</t>
  </si>
  <si>
    <t>3725</t>
  </si>
  <si>
    <t>3825</t>
  </si>
  <si>
    <t>429.3</t>
  </si>
  <si>
    <t>171</t>
  </si>
  <si>
    <t>4150</t>
  </si>
  <si>
    <t>67</t>
  </si>
  <si>
    <t>110</t>
  </si>
  <si>
    <t>4350</t>
  </si>
  <si>
    <t>4525</t>
  </si>
  <si>
    <t>44.7</t>
  </si>
  <si>
    <t>12.5</t>
  </si>
  <si>
    <t>10.8</t>
  </si>
  <si>
    <t>125</t>
  </si>
  <si>
    <t>150</t>
  </si>
  <si>
    <t>172.8</t>
  </si>
  <si>
    <t>302</t>
  </si>
  <si>
    <t>300</t>
  </si>
  <si>
    <t>297</t>
  </si>
  <si>
    <t>2.65</t>
  </si>
  <si>
    <t>8.3</t>
  </si>
  <si>
    <t>88.8</t>
  </si>
  <si>
    <t>366</t>
  </si>
  <si>
    <t>211</t>
  </si>
  <si>
    <t>194</t>
  </si>
  <si>
    <t>13.7</t>
  </si>
  <si>
    <t>1.3</t>
  </si>
  <si>
    <t>1.25</t>
  </si>
  <si>
    <t>173</t>
  </si>
  <si>
    <t>2.25</t>
  </si>
  <si>
    <t>205</t>
  </si>
  <si>
    <t>7.1</t>
  </si>
  <si>
    <t>82.6</t>
  </si>
  <si>
    <t>140.8</t>
  </si>
  <si>
    <t>50.6</t>
  </si>
  <si>
    <t>4.1</t>
  </si>
  <si>
    <t>0.55</t>
  </si>
  <si>
    <t>226</t>
  </si>
  <si>
    <t>291</t>
  </si>
  <si>
    <t>1.65168E+12</t>
  </si>
  <si>
    <t>219</t>
  </si>
  <si>
    <t>6.9</t>
  </si>
  <si>
    <t>79.6</t>
  </si>
  <si>
    <t>197</t>
  </si>
  <si>
    <t>287</t>
  </si>
  <si>
    <t>1.65167E+12</t>
  </si>
  <si>
    <t>39.5</t>
  </si>
  <si>
    <t>-4.4</t>
  </si>
  <si>
    <t>19.1</t>
  </si>
  <si>
    <t>112</t>
  </si>
  <si>
    <t>5.3</t>
  </si>
  <si>
    <t>220</t>
  </si>
  <si>
    <t>10.6</t>
  </si>
  <si>
    <t>227</t>
  </si>
  <si>
    <t>15.5</t>
  </si>
  <si>
    <t>30.5</t>
  </si>
  <si>
    <t>48.5</t>
  </si>
  <si>
    <t>39.3</t>
  </si>
  <si>
    <t>31.9</t>
  </si>
  <si>
    <t>24.5</t>
  </si>
  <si>
    <t>2.1</t>
  </si>
  <si>
    <t>2.05</t>
  </si>
  <si>
    <t>1.45</t>
  </si>
  <si>
    <t>33.9</t>
  </si>
  <si>
    <t>23.3</t>
  </si>
  <si>
    <t>118.6</t>
  </si>
  <si>
    <t>104.8</t>
  </si>
  <si>
    <t>108.3</t>
  </si>
  <si>
    <t>JSON</t>
  </si>
  <si>
    <t>Location</t>
  </si>
  <si>
    <t>Contract Size</t>
  </si>
  <si>
    <t>Option Type</t>
  </si>
  <si>
    <t>55.8</t>
  </si>
  <si>
    <t>28.1</t>
  </si>
  <si>
    <t>21.9</t>
  </si>
  <si>
    <t>600</t>
  </si>
  <si>
    <t>Exch</t>
  </si>
  <si>
    <t>Bidsize</t>
  </si>
  <si>
    <t>Asksize</t>
  </si>
  <si>
    <t>1.65169E+12</t>
  </si>
  <si>
    <t>9.4</t>
  </si>
  <si>
    <t>249.9</t>
  </si>
  <si>
    <t>322</t>
  </si>
  <si>
    <t>196.9</t>
  </si>
  <si>
    <t>194.5</t>
  </si>
  <si>
    <t>260</t>
  </si>
  <si>
    <t>212</t>
  </si>
  <si>
    <t>70.6</t>
  </si>
  <si>
    <t>75.4</t>
  </si>
  <si>
    <t>1.47</t>
  </si>
  <si>
    <t>Expiry Date</t>
  </si>
  <si>
    <t>Open Interest</t>
  </si>
  <si>
    <t>Maturity ( Days)</t>
  </si>
  <si>
    <t>IV</t>
  </si>
  <si>
    <t>OptType</t>
  </si>
  <si>
    <t>Dividend</t>
  </si>
  <si>
    <t>1.65177E+12</t>
  </si>
  <si>
    <t>20.2</t>
  </si>
  <si>
    <t>26.7</t>
  </si>
  <si>
    <t>125.9</t>
  </si>
  <si>
    <t>154.4</t>
  </si>
  <si>
    <t>343.2</t>
  </si>
  <si>
    <t>276</t>
  </si>
  <si>
    <t>1.65176E+12</t>
  </si>
  <si>
    <t>34.7</t>
  </si>
  <si>
    <t>35.6</t>
  </si>
  <si>
    <t>-7.5</t>
  </si>
  <si>
    <t>179.4</t>
  </si>
  <si>
    <t>253</t>
  </si>
  <si>
    <t>GOOG</t>
  </si>
  <si>
    <t>0.7</t>
  </si>
  <si>
    <t>1.2</t>
  </si>
  <si>
    <t>11.6</t>
  </si>
  <si>
    <t>133</t>
  </si>
  <si>
    <t>46.6</t>
  </si>
  <si>
    <t>17</t>
  </si>
  <si>
    <t>57</t>
  </si>
  <si>
    <t>80.8</t>
  </si>
  <si>
    <t>82.7</t>
  </si>
  <si>
    <t>103.4</t>
  </si>
  <si>
    <t>1.05</t>
  </si>
  <si>
    <t>1.9</t>
  </si>
  <si>
    <t>64</t>
  </si>
  <si>
    <t>0.1</t>
  </si>
  <si>
    <t>3.3</t>
  </si>
  <si>
    <t>3.2</t>
  </si>
  <si>
    <t>5.5</t>
  </si>
  <si>
    <t>6.4</t>
  </si>
  <si>
    <t>93</t>
  </si>
  <si>
    <t>8.2</t>
  </si>
  <si>
    <t>9.3</t>
  </si>
  <si>
    <t>65</t>
  </si>
  <si>
    <t>124</t>
  </si>
  <si>
    <t>22.8</t>
  </si>
  <si>
    <t>1.651E+12</t>
  </si>
  <si>
    <t>166</t>
  </si>
  <si>
    <t>83</t>
  </si>
  <si>
    <t>37.8</t>
  </si>
  <si>
    <t>27.6</t>
  </si>
  <si>
    <t>41.2</t>
  </si>
  <si>
    <t>52.7</t>
  </si>
  <si>
    <t>54.3</t>
  </si>
  <si>
    <t>1.65065E+12</t>
  </si>
  <si>
    <t>48.8</t>
  </si>
  <si>
    <t>69</t>
  </si>
  <si>
    <t>76</t>
  </si>
  <si>
    <t>97.3</t>
  </si>
  <si>
    <t>119.1</t>
  </si>
  <si>
    <t>120.7</t>
  </si>
  <si>
    <t>113.2</t>
  </si>
  <si>
    <t>1.65178E+12</t>
  </si>
  <si>
    <t>130.4</t>
  </si>
  <si>
    <t>181.7</t>
  </si>
  <si>
    <t>160</t>
  </si>
  <si>
    <t>190.1</t>
  </si>
  <si>
    <t>104</t>
  </si>
  <si>
    <t>221</t>
  </si>
  <si>
    <t>81</t>
  </si>
  <si>
    <t>317</t>
  </si>
  <si>
    <t>191</t>
  </si>
  <si>
    <t>402</t>
  </si>
  <si>
    <t>119</t>
  </si>
  <si>
    <t>1.65124E+12</t>
  </si>
  <si>
    <t>231.6</t>
  </si>
  <si>
    <t>131</t>
  </si>
  <si>
    <t>173.1</t>
  </si>
  <si>
    <t>148.3</t>
  </si>
  <si>
    <t>111</t>
  </si>
  <si>
    <t>93.5</t>
  </si>
  <si>
    <t>87.3</t>
  </si>
  <si>
    <t>81.4</t>
  </si>
  <si>
    <t>78</t>
  </si>
  <si>
    <t>58</t>
  </si>
  <si>
    <t>233</t>
  </si>
  <si>
    <t>37.1</t>
  </si>
  <si>
    <t>19.5</t>
  </si>
  <si>
    <t>74</t>
  </si>
  <si>
    <t>13.2</t>
  </si>
  <si>
    <t>14.7</t>
  </si>
  <si>
    <t>11.4</t>
  </si>
  <si>
    <t>3.8</t>
  </si>
  <si>
    <t>16.5</t>
  </si>
  <si>
    <t>109</t>
  </si>
  <si>
    <t>2.45</t>
  </si>
  <si>
    <t>3.5</t>
  </si>
  <si>
    <t>1.6</t>
  </si>
  <si>
    <t>2.55</t>
  </si>
  <si>
    <t>1.85</t>
  </si>
  <si>
    <t>0.32</t>
  </si>
  <si>
    <t>140</t>
  </si>
  <si>
    <t>141</t>
  </si>
  <si>
    <t>6.1</t>
  </si>
  <si>
    <t>137</t>
  </si>
  <si>
    <t>155</t>
  </si>
  <si>
    <t>5.65</t>
  </si>
  <si>
    <t>9.5</t>
  </si>
  <si>
    <t>138</t>
  </si>
  <si>
    <t>6.5</t>
  </si>
  <si>
    <t>9.2</t>
  </si>
  <si>
    <t>170</t>
  </si>
  <si>
    <t>121.5</t>
  </si>
  <si>
    <t>126</t>
  </si>
  <si>
    <t>128</t>
  </si>
  <si>
    <t>1.65116E+12</t>
  </si>
  <si>
    <t>193</t>
  </si>
  <si>
    <t>13.5</t>
  </si>
  <si>
    <t>1.65161E+12</t>
  </si>
  <si>
    <t>96</t>
  </si>
  <si>
    <t>20.5</t>
  </si>
  <si>
    <t>97</t>
  </si>
  <si>
    <t>215</t>
  </si>
  <si>
    <t>23.5</t>
  </si>
  <si>
    <t>90.5</t>
  </si>
  <si>
    <t>27.3</t>
  </si>
  <si>
    <t>25.5</t>
  </si>
  <si>
    <t>121</t>
  </si>
  <si>
    <t>245</t>
  </si>
  <si>
    <t>72</t>
  </si>
  <si>
    <t>69.9</t>
  </si>
  <si>
    <t>270</t>
  </si>
  <si>
    <t>42.5</t>
  </si>
  <si>
    <t>280</t>
  </si>
  <si>
    <t>198</t>
  </si>
  <si>
    <t>49.5</t>
  </si>
  <si>
    <t>47.5</t>
  </si>
  <si>
    <t>295</t>
  </si>
  <si>
    <t>158</t>
  </si>
  <si>
    <t>57.5</t>
  </si>
  <si>
    <t>60.5</t>
  </si>
  <si>
    <t>315</t>
  </si>
  <si>
    <t>69.5</t>
  </si>
  <si>
    <t>1.65091E+12</t>
  </si>
  <si>
    <t>31.5</t>
  </si>
  <si>
    <t>81.5</t>
  </si>
  <si>
    <t>29.9</t>
  </si>
  <si>
    <t>350</t>
  </si>
  <si>
    <t>85.5</t>
  </si>
  <si>
    <t>27.1</t>
  </si>
  <si>
    <t>21.5</t>
  </si>
  <si>
    <t>139</t>
  </si>
  <si>
    <t>11.5</t>
  </si>
  <si>
    <t>161.5</t>
  </si>
  <si>
    <t>10.1</t>
  </si>
  <si>
    <t>SPXW</t>
  </si>
  <si>
    <t>3680</t>
  </si>
  <si>
    <t>3730</t>
  </si>
  <si>
    <t>3740</t>
  </si>
  <si>
    <t>3760</t>
  </si>
  <si>
    <t>3770</t>
  </si>
  <si>
    <t>3780</t>
  </si>
  <si>
    <t>3830</t>
  </si>
  <si>
    <t>3870</t>
  </si>
  <si>
    <t>3885</t>
  </si>
  <si>
    <t>3915</t>
  </si>
  <si>
    <t>3930</t>
  </si>
  <si>
    <t>3935</t>
  </si>
  <si>
    <t>3945</t>
  </si>
  <si>
    <t>3955</t>
  </si>
  <si>
    <t>3660</t>
  </si>
  <si>
    <t>3670</t>
  </si>
  <si>
    <t>3690</t>
  </si>
  <si>
    <t>477</t>
  </si>
  <si>
    <t>3710</t>
  </si>
  <si>
    <t>3720</t>
  </si>
  <si>
    <t>3790</t>
  </si>
  <si>
    <t>3810</t>
  </si>
  <si>
    <t>3820</t>
  </si>
  <si>
    <t>3840</t>
  </si>
  <si>
    <t>3860</t>
  </si>
  <si>
    <t>3880</t>
  </si>
  <si>
    <t>3890</t>
  </si>
  <si>
    <t>3895</t>
  </si>
  <si>
    <t>3905</t>
  </si>
  <si>
    <t>3910</t>
  </si>
  <si>
    <t>3920</t>
  </si>
  <si>
    <t>3940</t>
  </si>
  <si>
    <t>3960</t>
  </si>
  <si>
    <t>3965</t>
  </si>
  <si>
    <t>4320</t>
  </si>
  <si>
    <t>4330</t>
  </si>
  <si>
    <t>4335</t>
  </si>
  <si>
    <t>4340</t>
  </si>
  <si>
    <t>283</t>
  </si>
  <si>
    <t>4345</t>
  </si>
  <si>
    <t>4355</t>
  </si>
  <si>
    <t>4360</t>
  </si>
  <si>
    <t>174</t>
  </si>
  <si>
    <t>4365</t>
  </si>
  <si>
    <t>4370</t>
  </si>
  <si>
    <t>4380</t>
  </si>
  <si>
    <t>4385</t>
  </si>
  <si>
    <t>4390</t>
  </si>
  <si>
    <t>4395</t>
  </si>
  <si>
    <t>4405</t>
  </si>
  <si>
    <t>4410</t>
  </si>
  <si>
    <t>4415</t>
  </si>
  <si>
    <t>4420</t>
  </si>
  <si>
    <t>202</t>
  </si>
  <si>
    <t>4430</t>
  </si>
  <si>
    <t>4435</t>
  </si>
  <si>
    <t>4440</t>
  </si>
  <si>
    <t>4445</t>
  </si>
  <si>
    <t>4455</t>
  </si>
  <si>
    <t>4460</t>
  </si>
  <si>
    <t>4465</t>
  </si>
  <si>
    <t>4470</t>
  </si>
  <si>
    <t>4480</t>
  </si>
  <si>
    <t>4485</t>
  </si>
  <si>
    <t>4490</t>
  </si>
  <si>
    <t>4495</t>
  </si>
  <si>
    <t>4505</t>
  </si>
  <si>
    <t>4510</t>
  </si>
  <si>
    <t>189</t>
  </si>
  <si>
    <t>4515</t>
  </si>
  <si>
    <t>4520</t>
  </si>
  <si>
    <t>4530</t>
  </si>
  <si>
    <t>4540</t>
  </si>
  <si>
    <t>4560</t>
  </si>
  <si>
    <t>4570</t>
  </si>
  <si>
    <t>4580</t>
  </si>
  <si>
    <t>4590</t>
  </si>
  <si>
    <t>87</t>
  </si>
  <si>
    <t>4610</t>
  </si>
  <si>
    <t>4620</t>
  </si>
  <si>
    <t>4630</t>
  </si>
  <si>
    <t>4640</t>
  </si>
  <si>
    <t>66</t>
  </si>
  <si>
    <t>4660</t>
  </si>
  <si>
    <t>4670</t>
  </si>
  <si>
    <t>4680</t>
  </si>
  <si>
    <t>132</t>
  </si>
  <si>
    <t>4120</t>
  </si>
  <si>
    <t>115.3</t>
  </si>
  <si>
    <t>4135</t>
  </si>
  <si>
    <t>4190</t>
  </si>
  <si>
    <t>4195</t>
  </si>
  <si>
    <t>4305</t>
  </si>
  <si>
    <t>41.9</t>
  </si>
  <si>
    <t>4310</t>
  </si>
  <si>
    <t>3985</t>
  </si>
  <si>
    <t>4005</t>
  </si>
  <si>
    <t>4015</t>
  </si>
  <si>
    <t>4035</t>
  </si>
  <si>
    <t>0.05</t>
  </si>
  <si>
    <t>0.45</t>
  </si>
  <si>
    <t>0.15</t>
  </si>
  <si>
    <t>455</t>
  </si>
  <si>
    <t>0.35</t>
  </si>
  <si>
    <t>0.85</t>
  </si>
  <si>
    <t>1.8</t>
  </si>
  <si>
    <t>1.5</t>
  </si>
  <si>
    <t>159</t>
  </si>
  <si>
    <t>4.3</t>
  </si>
  <si>
    <t>4.6</t>
  </si>
  <si>
    <t>5.1</t>
  </si>
  <si>
    <t>5.4</t>
  </si>
  <si>
    <t>3.9</t>
  </si>
  <si>
    <t>7.3</t>
  </si>
  <si>
    <t>5.8</t>
  </si>
  <si>
    <t>9.8</t>
  </si>
  <si>
    <t>12.1</t>
  </si>
  <si>
    <t>4.8</t>
  </si>
  <si>
    <t>11.9</t>
  </si>
  <si>
    <t>12.7</t>
  </si>
  <si>
    <t>13.1</t>
  </si>
  <si>
    <t>13.4</t>
  </si>
  <si>
    <t>16.2</t>
  </si>
  <si>
    <t>16.3</t>
  </si>
  <si>
    <t>16.7</t>
  </si>
  <si>
    <t>18.4</t>
  </si>
  <si>
    <t>20.8</t>
  </si>
  <si>
    <t>19.9</t>
  </si>
  <si>
    <t>20.4</t>
  </si>
  <si>
    <t>21.1</t>
  </si>
  <si>
    <t>21.8</t>
  </si>
  <si>
    <t>25.6</t>
  </si>
  <si>
    <t>26.1</t>
  </si>
  <si>
    <t>116</t>
  </si>
  <si>
    <t>27.9</t>
  </si>
  <si>
    <t>30.6</t>
  </si>
  <si>
    <t>32.4</t>
  </si>
  <si>
    <t>31.7</t>
  </si>
  <si>
    <t>39.9</t>
  </si>
  <si>
    <t>528</t>
  </si>
  <si>
    <t>40.7</t>
  </si>
  <si>
    <t>41.4</t>
  </si>
  <si>
    <t>30.4</t>
  </si>
  <si>
    <t>55.2</t>
  </si>
  <si>
    <t>4010</t>
  </si>
  <si>
    <t>4030</t>
  </si>
  <si>
    <t>66.6</t>
  </si>
  <si>
    <t>161</t>
  </si>
  <si>
    <t>4040</t>
  </si>
  <si>
    <t>4045</t>
  </si>
  <si>
    <t>88.9</t>
  </si>
  <si>
    <t>89.8</t>
  </si>
  <si>
    <t>4055</t>
  </si>
  <si>
    <t>4060</t>
  </si>
  <si>
    <t>4065</t>
  </si>
  <si>
    <t>95.4</t>
  </si>
  <si>
    <t>4080</t>
  </si>
  <si>
    <t>4085</t>
  </si>
  <si>
    <t>153.7</t>
  </si>
  <si>
    <t>159.4</t>
  </si>
  <si>
    <t>4090</t>
  </si>
  <si>
    <t>4105</t>
  </si>
  <si>
    <t>93.9</t>
  </si>
  <si>
    <t>4110</t>
  </si>
  <si>
    <t>4115</t>
  </si>
  <si>
    <t>131.8</t>
  </si>
  <si>
    <t>4145</t>
  </si>
  <si>
    <t>4170</t>
  </si>
  <si>
    <t>4180</t>
  </si>
  <si>
    <t>88.5</t>
  </si>
  <si>
    <t>4215</t>
  </si>
  <si>
    <t>4230</t>
  </si>
  <si>
    <t>4240</t>
  </si>
  <si>
    <t>172.2</t>
  </si>
  <si>
    <t>4245</t>
  </si>
  <si>
    <t>4260</t>
  </si>
  <si>
    <t>4265</t>
  </si>
  <si>
    <t>4270</t>
  </si>
  <si>
    <t>4280</t>
  </si>
  <si>
    <t>4285</t>
  </si>
  <si>
    <t>4290</t>
  </si>
  <si>
    <t>4295</t>
  </si>
  <si>
    <t>36.9</t>
  </si>
  <si>
    <t>22.2</t>
  </si>
  <si>
    <t>22.9</t>
  </si>
  <si>
    <t>15.6</t>
  </si>
  <si>
    <t>12.4</t>
  </si>
  <si>
    <t>10.5</t>
  </si>
  <si>
    <t>8.8</t>
  </si>
  <si>
    <t>7.8</t>
  </si>
  <si>
    <t>4.9</t>
  </si>
  <si>
    <t>248</t>
  </si>
  <si>
    <t>2.9</t>
  </si>
  <si>
    <t>3.55</t>
  </si>
  <si>
    <t>2.15</t>
  </si>
  <si>
    <t>2.35</t>
  </si>
  <si>
    <t>4.54</t>
  </si>
  <si>
    <t>1.65</t>
  </si>
  <si>
    <t>2.3</t>
  </si>
  <si>
    <t>0.95</t>
  </si>
  <si>
    <t>1.15</t>
  </si>
  <si>
    <t>0.9</t>
  </si>
  <si>
    <t>92</t>
  </si>
  <si>
    <t>0.75</t>
  </si>
  <si>
    <t>0.5</t>
  </si>
  <si>
    <t>0.6</t>
  </si>
  <si>
    <t>0.72</t>
  </si>
  <si>
    <t>144</t>
  </si>
  <si>
    <t>429</t>
  </si>
  <si>
    <t>229</t>
  </si>
  <si>
    <t>321</t>
  </si>
  <si>
    <t>377</t>
  </si>
  <si>
    <t>0.18</t>
  </si>
  <si>
    <t>247</t>
  </si>
  <si>
    <t>0.43</t>
  </si>
  <si>
    <t>0.62</t>
  </si>
  <si>
    <t>143</t>
  </si>
  <si>
    <t>2.85</t>
  </si>
  <si>
    <t>3.6</t>
  </si>
  <si>
    <t>6.8</t>
  </si>
  <si>
    <t>8.7</t>
  </si>
  <si>
    <t>168</t>
  </si>
  <si>
    <t>10.3</t>
  </si>
  <si>
    <t>9.7</t>
  </si>
  <si>
    <t>17.4</t>
  </si>
  <si>
    <t>22.6</t>
  </si>
  <si>
    <t>33.7</t>
  </si>
  <si>
    <t>51.2</t>
  </si>
  <si>
    <t>54.6</t>
  </si>
  <si>
    <t>59.2</t>
  </si>
  <si>
    <t>56.8</t>
  </si>
  <si>
    <t>64.9</t>
  </si>
  <si>
    <t>61.6</t>
  </si>
  <si>
    <t>3980</t>
  </si>
  <si>
    <t>70.3</t>
  </si>
  <si>
    <t>3990</t>
  </si>
  <si>
    <t>3995</t>
  </si>
  <si>
    <t>76.5</t>
  </si>
  <si>
    <t>77.7</t>
  </si>
  <si>
    <t>83.6</t>
  </si>
  <si>
    <t>4070</t>
  </si>
  <si>
    <t>108.7</t>
  </si>
  <si>
    <t>4140</t>
  </si>
  <si>
    <t>4160</t>
  </si>
  <si>
    <t>4185</t>
  </si>
  <si>
    <t>150.4</t>
  </si>
  <si>
    <t>4205</t>
  </si>
  <si>
    <t>4210</t>
  </si>
  <si>
    <t>81.1</t>
  </si>
  <si>
    <t>4220</t>
  </si>
  <si>
    <t>4235</t>
  </si>
  <si>
    <t>66.8</t>
  </si>
  <si>
    <t>60.4</t>
  </si>
  <si>
    <t>4255</t>
  </si>
  <si>
    <t>178.2</t>
  </si>
  <si>
    <t>17.2</t>
  </si>
  <si>
    <t>14.9</t>
  </si>
  <si>
    <t>2.75</t>
  </si>
  <si>
    <t>118</t>
  </si>
  <si>
    <t>1.35</t>
  </si>
  <si>
    <t>486</t>
  </si>
  <si>
    <t>1.11</t>
  </si>
  <si>
    <t>281</t>
  </si>
  <si>
    <t>690</t>
  </si>
  <si>
    <t>318</t>
  </si>
  <si>
    <t>10.9</t>
  </si>
  <si>
    <t>11.3</t>
  </si>
  <si>
    <t>11.2</t>
  </si>
  <si>
    <t>16.8</t>
  </si>
  <si>
    <t>19.2</t>
  </si>
  <si>
    <t>24.1</t>
  </si>
  <si>
    <t>24.7</t>
  </si>
  <si>
    <t>23.6</t>
  </si>
  <si>
    <t>25.2</t>
  </si>
  <si>
    <t>26.4</t>
  </si>
  <si>
    <t>29.1</t>
  </si>
  <si>
    <t>30.1</t>
  </si>
  <si>
    <t>29.2</t>
  </si>
  <si>
    <t>33.28</t>
  </si>
  <si>
    <t>45.6</t>
  </si>
  <si>
    <t>46.4</t>
  </si>
  <si>
    <t>60.3</t>
  </si>
  <si>
    <t>65.3</t>
  </si>
  <si>
    <t>3970</t>
  </si>
  <si>
    <t>89.6</t>
  </si>
  <si>
    <t>4020</t>
  </si>
  <si>
    <t>99.7</t>
  </si>
  <si>
    <t>4095</t>
  </si>
  <si>
    <t>147.3</t>
  </si>
  <si>
    <t>112.3</t>
  </si>
  <si>
    <t>4130</t>
  </si>
  <si>
    <t>110.8</t>
  </si>
  <si>
    <t>4155</t>
  </si>
  <si>
    <t>129.4</t>
  </si>
  <si>
    <t>4165</t>
  </si>
  <si>
    <t>127</t>
  </si>
  <si>
    <t>169.4</t>
  </si>
  <si>
    <t>65.5</t>
  </si>
  <si>
    <t>62.3</t>
  </si>
  <si>
    <t>186.6</t>
  </si>
  <si>
    <t>4315</t>
  </si>
  <si>
    <t>37.9</t>
  </si>
  <si>
    <t>28.9</t>
  </si>
  <si>
    <t>26.3</t>
  </si>
  <si>
    <t>25.1</t>
  </si>
  <si>
    <t>25.7</t>
  </si>
  <si>
    <t>23.9</t>
  </si>
  <si>
    <t>22.7</t>
  </si>
  <si>
    <t>20.1</t>
  </si>
  <si>
    <t>18.1</t>
  </si>
  <si>
    <t>14.1</t>
  </si>
  <si>
    <t>12.6</t>
  </si>
  <si>
    <t>6.6</t>
  </si>
  <si>
    <t>7.55</t>
  </si>
  <si>
    <t>6.2</t>
  </si>
  <si>
    <t>4.2</t>
  </si>
  <si>
    <t>3.4</t>
  </si>
  <si>
    <t>1.55</t>
  </si>
  <si>
    <t>0.87</t>
  </si>
  <si>
    <t>196</t>
  </si>
  <si>
    <t>507</t>
  </si>
  <si>
    <t>0.07</t>
  </si>
  <si>
    <t>392</t>
  </si>
  <si>
    <t>2.7</t>
  </si>
  <si>
    <t>1.95</t>
  </si>
  <si>
    <t>279</t>
  </si>
  <si>
    <t>33.3</t>
  </si>
  <si>
    <t>1.65094E+12</t>
  </si>
  <si>
    <t>1.64945E+12</t>
  </si>
  <si>
    <t>401.4</t>
  </si>
  <si>
    <t>12.2</t>
  </si>
  <si>
    <t>108</t>
  </si>
  <si>
    <t>15.8</t>
  </si>
  <si>
    <t>21.2</t>
  </si>
  <si>
    <t>29.7</t>
  </si>
  <si>
    <t>31.4</t>
  </si>
  <si>
    <t>36.4</t>
  </si>
  <si>
    <t>42.4</t>
  </si>
  <si>
    <t>308</t>
  </si>
  <si>
    <t>48.4</t>
  </si>
  <si>
    <t>208.3</t>
  </si>
  <si>
    <t>101.6</t>
  </si>
  <si>
    <t>110.6</t>
  </si>
  <si>
    <t>133.7</t>
  </si>
  <si>
    <t>115.8</t>
  </si>
  <si>
    <t>102.7</t>
  </si>
  <si>
    <t>145.8</t>
  </si>
  <si>
    <t>58.9</t>
  </si>
  <si>
    <t>36.1</t>
  </si>
  <si>
    <t>253.7</t>
  </si>
  <si>
    <t>5.2</t>
  </si>
  <si>
    <t>7.7</t>
  </si>
  <si>
    <t>16.1</t>
  </si>
  <si>
    <t>61.9</t>
  </si>
  <si>
    <t>63.1</t>
  </si>
  <si>
    <t>64.2</t>
  </si>
  <si>
    <t>73.1</t>
  </si>
  <si>
    <t>76.6</t>
  </si>
  <si>
    <t>77.2</t>
  </si>
  <si>
    <t>82.9</t>
  </si>
  <si>
    <t>87.5</t>
  </si>
  <si>
    <t>94.8</t>
  </si>
  <si>
    <t>107.3</t>
  </si>
  <si>
    <t>161.7</t>
  </si>
  <si>
    <t>66.7</t>
  </si>
  <si>
    <t>4.4</t>
  </si>
  <si>
    <t>15.3</t>
  </si>
  <si>
    <t>19.8</t>
  </si>
  <si>
    <t>26.5</t>
  </si>
  <si>
    <t>35.7</t>
  </si>
  <si>
    <t>66.2</t>
  </si>
  <si>
    <t>67.9</t>
  </si>
  <si>
    <t>225.5</t>
  </si>
  <si>
    <t>192.9</t>
  </si>
  <si>
    <t>116.4</t>
  </si>
  <si>
    <t>119.4</t>
  </si>
  <si>
    <t>119.7</t>
  </si>
  <si>
    <t>63.2</t>
  </si>
  <si>
    <t>45.3</t>
  </si>
  <si>
    <t>41.8</t>
  </si>
  <si>
    <t>218.2</t>
  </si>
  <si>
    <t>28.8</t>
  </si>
  <si>
    <t>23.8</t>
  </si>
  <si>
    <t>2.6</t>
  </si>
  <si>
    <t>18.2</t>
  </si>
  <si>
    <t>27.7</t>
  </si>
  <si>
    <t>24.82</t>
  </si>
  <si>
    <t>38.1</t>
  </si>
  <si>
    <t>38.7</t>
  </si>
  <si>
    <t>37.2</t>
  </si>
  <si>
    <t>53.2</t>
  </si>
  <si>
    <t>54.7</t>
  </si>
  <si>
    <t>172</t>
  </si>
  <si>
    <t>142.5</t>
  </si>
  <si>
    <t>174.2</t>
  </si>
  <si>
    <t>70.2</t>
  </si>
  <si>
    <t>183.8</t>
  </si>
  <si>
    <t>34.2</t>
  </si>
  <si>
    <t>35.1</t>
  </si>
  <si>
    <t>38.9</t>
  </si>
  <si>
    <t>32.2</t>
  </si>
  <si>
    <t>9.6</t>
  </si>
  <si>
    <t>5.6</t>
  </si>
  <si>
    <t>1.18</t>
  </si>
  <si>
    <t>1.08</t>
  </si>
  <si>
    <t>470</t>
  </si>
  <si>
    <t>423</t>
  </si>
  <si>
    <t>6.42</t>
  </si>
  <si>
    <t>58.8</t>
  </si>
  <si>
    <t>64.4</t>
  </si>
  <si>
    <t>51.8</t>
  </si>
  <si>
    <t>95.7</t>
  </si>
  <si>
    <t>117.2</t>
  </si>
  <si>
    <t>109.2</t>
  </si>
  <si>
    <t>101.1</t>
  </si>
  <si>
    <t>43.7</t>
  </si>
  <si>
    <t>237.1</t>
  </si>
  <si>
    <t>247.5</t>
  </si>
  <si>
    <t>1.65118E+12</t>
  </si>
  <si>
    <t>306</t>
  </si>
  <si>
    <t>361.8</t>
  </si>
  <si>
    <t>6.3</t>
  </si>
  <si>
    <t>1.65047E+12</t>
  </si>
  <si>
    <t>524.3</t>
  </si>
  <si>
    <t>1.52</t>
  </si>
  <si>
    <t>518</t>
  </si>
  <si>
    <t>316.6</t>
  </si>
  <si>
    <t>180.9</t>
  </si>
  <si>
    <t>723</t>
  </si>
  <si>
    <t>1041</t>
  </si>
  <si>
    <t>2.2</t>
  </si>
  <si>
    <t>2.34</t>
  </si>
  <si>
    <t>24.9</t>
  </si>
  <si>
    <t>31.1</t>
  </si>
  <si>
    <t>33.5</t>
  </si>
  <si>
    <t>34.8</t>
  </si>
  <si>
    <t>40.9</t>
  </si>
  <si>
    <t>49.9</t>
  </si>
  <si>
    <t>56.9</t>
  </si>
  <si>
    <t>44.4</t>
  </si>
  <si>
    <t>69.96</t>
  </si>
  <si>
    <t>68.7</t>
  </si>
  <si>
    <t>96.7</t>
  </si>
  <si>
    <t>148.7</t>
  </si>
  <si>
    <t>144.3</t>
  </si>
  <si>
    <t>138.2</t>
  </si>
  <si>
    <t>120.5</t>
  </si>
  <si>
    <t>117.6</t>
  </si>
  <si>
    <t>116.03</t>
  </si>
  <si>
    <t>140.6</t>
  </si>
  <si>
    <t>211.33</t>
  </si>
  <si>
    <t>40.3</t>
  </si>
  <si>
    <t>240.2</t>
  </si>
  <si>
    <t>15.9</t>
  </si>
  <si>
    <t>8.75</t>
  </si>
  <si>
    <t>0.81</t>
  </si>
  <si>
    <t>289</t>
  </si>
  <si>
    <t>V</t>
  </si>
  <si>
    <t>Cnt Price</t>
  </si>
  <si>
    <t>Task</t>
  </si>
  <si>
    <t>Option Expiry</t>
  </si>
  <si>
    <t>1.65187E+12</t>
  </si>
  <si>
    <t>3096.9</t>
  </si>
  <si>
    <t>1301</t>
  </si>
  <si>
    <t>1023.6</t>
  </si>
  <si>
    <t>441.3</t>
  </si>
  <si>
    <t>447.4</t>
  </si>
  <si>
    <t>411.3</t>
  </si>
  <si>
    <t>370.4</t>
  </si>
  <si>
    <t>333.1</t>
  </si>
  <si>
    <t>287.7</t>
  </si>
  <si>
    <t>283.7</t>
  </si>
  <si>
    <t>271.1</t>
  </si>
  <si>
    <t>275.7</t>
  </si>
  <si>
    <t>271.8</t>
  </si>
  <si>
    <t>259.5</t>
  </si>
  <si>
    <t>256.1</t>
  </si>
  <si>
    <t>236.6</t>
  </si>
  <si>
    <t>221.9</t>
  </si>
  <si>
    <t>225.9</t>
  </si>
  <si>
    <t>218.5</t>
  </si>
  <si>
    <t>183.2</t>
  </si>
  <si>
    <t>141.6</t>
  </si>
  <si>
    <t>120.9</t>
  </si>
  <si>
    <t>52.4</t>
  </si>
  <si>
    <t>47.7</t>
  </si>
  <si>
    <t>137.6</t>
  </si>
  <si>
    <t>186.8</t>
  </si>
  <si>
    <t>199.2</t>
  </si>
  <si>
    <t>204.5</t>
  </si>
  <si>
    <t>217.8</t>
  </si>
  <si>
    <t>273.1</t>
  </si>
  <si>
    <t>295.3</t>
  </si>
  <si>
    <t>306.2</t>
  </si>
  <si>
    <t>332.3</t>
  </si>
  <si>
    <t>334.2</t>
  </si>
  <si>
    <t>341.3</t>
  </si>
  <si>
    <t>413</t>
  </si>
  <si>
    <t>420.5</t>
  </si>
  <si>
    <t>425.3</t>
  </si>
  <si>
    <t>497.1</t>
  </si>
  <si>
    <t>526</t>
  </si>
  <si>
    <t>580.6</t>
  </si>
  <si>
    <t>1.65185E+12</t>
  </si>
  <si>
    <t>76.3</t>
  </si>
  <si>
    <t>-12.5</t>
  </si>
  <si>
    <t>21.48</t>
  </si>
  <si>
    <t>188.3</t>
  </si>
  <si>
    <t>1.65184E+12</t>
  </si>
  <si>
    <t>123.7</t>
  </si>
  <si>
    <t>115.5</t>
  </si>
  <si>
    <t>5.12</t>
  </si>
  <si>
    <t>108.1</t>
  </si>
  <si>
    <t>158.7</t>
  </si>
  <si>
    <t>153.3</t>
  </si>
  <si>
    <t>157.8</t>
  </si>
  <si>
    <t>1340</t>
  </si>
  <si>
    <t>201.3</t>
  </si>
  <si>
    <t>238.7</t>
  </si>
  <si>
    <t>243.9</t>
  </si>
  <si>
    <t>265.2</t>
  </si>
  <si>
    <t>291.1</t>
  </si>
  <si>
    <t>352.3</t>
  </si>
  <si>
    <t>-2</t>
  </si>
  <si>
    <t>6.7</t>
  </si>
  <si>
    <t>-2.6</t>
  </si>
  <si>
    <t>6.48</t>
  </si>
  <si>
    <t>4.95</t>
  </si>
  <si>
    <t>-1.35</t>
  </si>
  <si>
    <t>-2.4</t>
  </si>
  <si>
    <t>511.4</t>
  </si>
  <si>
    <t>-0.36</t>
  </si>
  <si>
    <t>-33.34</t>
  </si>
  <si>
    <t>662</t>
  </si>
  <si>
    <t>-0.15</t>
  </si>
  <si>
    <t>1.65186E+12</t>
  </si>
  <si>
    <t>9.55</t>
  </si>
  <si>
    <t>13.45</t>
  </si>
  <si>
    <t>6.75</t>
  </si>
  <si>
    <t>29.25</t>
  </si>
  <si>
    <t>32.1</t>
  </si>
  <si>
    <t>26.8</t>
  </si>
  <si>
    <t>-2.8</t>
  </si>
  <si>
    <t>46.28</t>
  </si>
  <si>
    <t>40.4</t>
  </si>
  <si>
    <t>14.69</t>
  </si>
  <si>
    <t>330.2</t>
  </si>
  <si>
    <t>52.96</t>
  </si>
  <si>
    <t>-3.79</t>
  </si>
  <si>
    <t>51.5</t>
  </si>
  <si>
    <t>44.36</t>
  </si>
  <si>
    <t>61.7</t>
  </si>
  <si>
    <t>62.8</t>
  </si>
  <si>
    <t>207.7</t>
  </si>
  <si>
    <t>78.1</t>
  </si>
  <si>
    <t>176.3</t>
  </si>
  <si>
    <t>102.6</t>
  </si>
  <si>
    <t>6.05</t>
  </si>
  <si>
    <t>100.4</t>
  </si>
  <si>
    <t>166.4</t>
  </si>
  <si>
    <t>92.2</t>
  </si>
  <si>
    <t>96.1</t>
  </si>
  <si>
    <t>623</t>
  </si>
  <si>
    <t>152.8</t>
  </si>
  <si>
    <t>2.18</t>
  </si>
  <si>
    <t>121.2</t>
  </si>
  <si>
    <t>-39.05</t>
  </si>
  <si>
    <t>136.1</t>
  </si>
  <si>
    <t>140.2</t>
  </si>
  <si>
    <t>127.42</t>
  </si>
  <si>
    <t>143.3</t>
  </si>
  <si>
    <t>28.7</t>
  </si>
  <si>
    <t>87.9</t>
  </si>
  <si>
    <t>71.9</t>
  </si>
  <si>
    <t>70.9</t>
  </si>
  <si>
    <t>555</t>
  </si>
  <si>
    <t>-31.4</t>
  </si>
  <si>
    <t>202.4</t>
  </si>
  <si>
    <t>207.8</t>
  </si>
  <si>
    <t>2.63</t>
  </si>
  <si>
    <t>512</t>
  </si>
  <si>
    <t>-14.18</t>
  </si>
  <si>
    <t>35.75</t>
  </si>
  <si>
    <t>-8.95</t>
  </si>
  <si>
    <t>22.4</t>
  </si>
  <si>
    <t>594</t>
  </si>
  <si>
    <t>-8.2</t>
  </si>
  <si>
    <t>15.35</t>
  </si>
  <si>
    <t>7.5</t>
  </si>
  <si>
    <t>-5.7</t>
  </si>
  <si>
    <t>-3</t>
  </si>
  <si>
    <t>-1.7</t>
  </si>
  <si>
    <t>3.28</t>
  </si>
  <si>
    <t>-2.72</t>
  </si>
  <si>
    <t>-0.95</t>
  </si>
  <si>
    <t>4.15</t>
  </si>
  <si>
    <t>2.81</t>
  </si>
  <si>
    <t>-23.52</t>
  </si>
  <si>
    <t>-1.15</t>
  </si>
  <si>
    <t>0.92</t>
  </si>
  <si>
    <t>0.52</t>
  </si>
  <si>
    <t>-0.29</t>
  </si>
  <si>
    <t>-0.4</t>
  </si>
  <si>
    <t>-50</t>
  </si>
  <si>
    <t>-16.67</t>
  </si>
  <si>
    <t>207.4</t>
  </si>
  <si>
    <t>211.3</t>
  </si>
  <si>
    <t>135.5</t>
  </si>
  <si>
    <t>157.3</t>
  </si>
  <si>
    <t>115.1</t>
  </si>
  <si>
    <t>-14.78</t>
  </si>
  <si>
    <t>126.54</t>
  </si>
  <si>
    <t>114.73</t>
  </si>
  <si>
    <t>78.2</t>
  </si>
  <si>
    <t>1775</t>
  </si>
  <si>
    <t>-7.19</t>
  </si>
  <si>
    <t>-9.1</t>
  </si>
  <si>
    <t>-11.5</t>
  </si>
  <si>
    <t>-6.25</t>
  </si>
  <si>
    <t>44.2</t>
  </si>
  <si>
    <t>48.9</t>
  </si>
  <si>
    <t>-5.88</t>
  </si>
  <si>
    <t>-12.6</t>
  </si>
  <si>
    <t>-32.4</t>
  </si>
  <si>
    <t>25.3</t>
  </si>
  <si>
    <t>-14.2</t>
  </si>
  <si>
    <t>20.7</t>
  </si>
  <si>
    <t>17.7</t>
  </si>
  <si>
    <t>22.25</t>
  </si>
  <si>
    <t>-10.1</t>
  </si>
  <si>
    <t>-40</t>
  </si>
  <si>
    <t>-8.1</t>
  </si>
  <si>
    <t>-7.6</t>
  </si>
  <si>
    <t>-6.8</t>
  </si>
  <si>
    <t>537</t>
  </si>
  <si>
    <t>-4.7</t>
  </si>
  <si>
    <t>8.55</t>
  </si>
  <si>
    <t>9.1</t>
  </si>
  <si>
    <t>5.86</t>
  </si>
  <si>
    <t>-33.86</t>
  </si>
  <si>
    <t>-2.1</t>
  </si>
  <si>
    <t>1086</t>
  </si>
  <si>
    <t>-0.35</t>
  </si>
  <si>
    <t>0.67</t>
  </si>
  <si>
    <t>-0.1</t>
  </si>
  <si>
    <t>1.61</t>
  </si>
  <si>
    <t>-0.84</t>
  </si>
  <si>
    <t>-0.8</t>
  </si>
  <si>
    <t>-0.5</t>
  </si>
  <si>
    <t>-1.8</t>
  </si>
  <si>
    <t>-0.7</t>
  </si>
  <si>
    <t>-14.59</t>
  </si>
  <si>
    <t>-0.9</t>
  </si>
  <si>
    <t>437</t>
  </si>
  <si>
    <t>-2.2</t>
  </si>
  <si>
    <t>6662</t>
  </si>
  <si>
    <t>-3.2</t>
  </si>
  <si>
    <t>-4.48</t>
  </si>
  <si>
    <t>33.75</t>
  </si>
  <si>
    <t>-4</t>
  </si>
  <si>
    <t>37.4</t>
  </si>
  <si>
    <t>36.6</t>
  </si>
  <si>
    <t>45.9</t>
  </si>
  <si>
    <t>39.6</t>
  </si>
  <si>
    <t>39.8</t>
  </si>
  <si>
    <t>-0.6</t>
  </si>
  <si>
    <t>1329</t>
  </si>
  <si>
    <t>51.6</t>
  </si>
  <si>
    <t>-1.07</t>
  </si>
  <si>
    <t>52.5</t>
  </si>
  <si>
    <t>404</t>
  </si>
  <si>
    <t>70.7</t>
  </si>
  <si>
    <t>932</t>
  </si>
  <si>
    <t>-2.63</t>
  </si>
  <si>
    <t>68.1</t>
  </si>
  <si>
    <t>70.8</t>
  </si>
  <si>
    <t>73.4</t>
  </si>
  <si>
    <t>77.8</t>
  </si>
  <si>
    <t>-8.57</t>
  </si>
  <si>
    <t>-1.2</t>
  </si>
  <si>
    <t>83.9</t>
  </si>
  <si>
    <t>-10.19</t>
  </si>
  <si>
    <t>3.72</t>
  </si>
  <si>
    <t>-3.38</t>
  </si>
  <si>
    <t>95.3</t>
  </si>
  <si>
    <t>50.7</t>
  </si>
  <si>
    <t>97.9</t>
  </si>
  <si>
    <t>9.52</t>
  </si>
  <si>
    <t>105.3</t>
  </si>
  <si>
    <t>108.9</t>
  </si>
  <si>
    <t>-5.15</t>
  </si>
  <si>
    <t>-11</t>
  </si>
  <si>
    <t>31.09</t>
  </si>
  <si>
    <t>744</t>
  </si>
  <si>
    <t>114.2</t>
  </si>
  <si>
    <t>-9.53</t>
  </si>
  <si>
    <t>0.76</t>
  </si>
  <si>
    <t>128.5</t>
  </si>
  <si>
    <t>2274</t>
  </si>
  <si>
    <t>-16.43</t>
  </si>
  <si>
    <t>144.9</t>
  </si>
  <si>
    <t>1744</t>
  </si>
  <si>
    <t>-10.13</t>
  </si>
  <si>
    <t>152.6</t>
  </si>
  <si>
    <t>3.52</t>
  </si>
  <si>
    <t>34.15</t>
  </si>
  <si>
    <t>185.7</t>
  </si>
  <si>
    <t>179.03</t>
  </si>
  <si>
    <t>188.9</t>
  </si>
  <si>
    <t>1384</t>
  </si>
  <si>
    <t>208.9</t>
  </si>
  <si>
    <t>C:\work\freelance\Excel\GreekCalculator\</t>
  </si>
  <si>
    <t>Auto Refresh</t>
  </si>
  <si>
    <t>On</t>
  </si>
  <si>
    <t>Updated On</t>
  </si>
  <si>
    <t>Off</t>
  </si>
  <si>
    <t>Wait for Timer to refresh data</t>
  </si>
  <si>
    <t>Interest Rate</t>
  </si>
  <si>
    <t>standard</t>
  </si>
  <si>
    <t>400</t>
  </si>
  <si>
    <t>3714</t>
  </si>
  <si>
    <t>2542.9</t>
  </si>
  <si>
    <t>1700</t>
  </si>
  <si>
    <t>21.4</t>
  </si>
  <si>
    <t>1900</t>
  </si>
  <si>
    <t>2100</t>
  </si>
  <si>
    <t>2300</t>
  </si>
  <si>
    <t>2500</t>
  </si>
  <si>
    <t>2550</t>
  </si>
  <si>
    <t>57.3</t>
  </si>
  <si>
    <t>2650</t>
  </si>
  <si>
    <t>67.3</t>
  </si>
  <si>
    <t>2750</t>
  </si>
  <si>
    <t>73.2</t>
  </si>
  <si>
    <t>75.9</t>
  </si>
  <si>
    <t>80.6</t>
  </si>
  <si>
    <t>2850</t>
  </si>
  <si>
    <t>2925</t>
  </si>
  <si>
    <t>90.6</t>
  </si>
  <si>
    <t>96.4</t>
  </si>
  <si>
    <t>2975</t>
  </si>
  <si>
    <t>3025</t>
  </si>
  <si>
    <t>102.3</t>
  </si>
  <si>
    <t>3075</t>
  </si>
  <si>
    <t>112.1</t>
  </si>
  <si>
    <t>3125</t>
  </si>
  <si>
    <t>118.8</t>
  </si>
  <si>
    <t>122.4</t>
  </si>
  <si>
    <t>3175</t>
  </si>
  <si>
    <t>3225</t>
  </si>
  <si>
    <t>1079.6</t>
  </si>
  <si>
    <t>134.3</t>
  </si>
  <si>
    <t>137.9</t>
  </si>
  <si>
    <t>3275</t>
  </si>
  <si>
    <t>138.4</t>
  </si>
  <si>
    <t>142</t>
  </si>
  <si>
    <t>1032.5</t>
  </si>
  <si>
    <t>3325</t>
  </si>
  <si>
    <t>3375</t>
  </si>
  <si>
    <t>3425</t>
  </si>
  <si>
    <t>169.6</t>
  </si>
  <si>
    <t>3475</t>
  </si>
  <si>
    <t>185.1</t>
  </si>
  <si>
    <t>3525</t>
  </si>
  <si>
    <t>190.6</t>
  </si>
  <si>
    <t>201.9</t>
  </si>
  <si>
    <t>819.3</t>
  </si>
  <si>
    <t>213.8</t>
  </si>
  <si>
    <t>752.9</t>
  </si>
  <si>
    <t>226.4</t>
  </si>
  <si>
    <t>234.5</t>
  </si>
  <si>
    <t>709.1</t>
  </si>
  <si>
    <t>683.3</t>
  </si>
  <si>
    <t>290.4</t>
  </si>
  <si>
    <t>516.6</t>
  </si>
  <si>
    <t>508.1</t>
  </si>
  <si>
    <t>325.5</t>
  </si>
  <si>
    <t>353.4</t>
  </si>
  <si>
    <t>452.9</t>
  </si>
  <si>
    <t>499</t>
  </si>
  <si>
    <t>250.4</t>
  </si>
  <si>
    <t>256.5</t>
  </si>
  <si>
    <t>4825</t>
  </si>
  <si>
    <t>712.2</t>
  </si>
  <si>
    <t>4875</t>
  </si>
  <si>
    <t>4925</t>
  </si>
  <si>
    <t>4950</t>
  </si>
  <si>
    <t>4975</t>
  </si>
  <si>
    <t>852.6</t>
  </si>
  <si>
    <t>5025</t>
  </si>
  <si>
    <t>5050</t>
  </si>
  <si>
    <t>5075</t>
  </si>
  <si>
    <t>5125</t>
  </si>
  <si>
    <t>5150</t>
  </si>
  <si>
    <t>5250</t>
  </si>
  <si>
    <t>5300</t>
  </si>
  <si>
    <t>5350</t>
  </si>
  <si>
    <t>5500</t>
  </si>
  <si>
    <t>5700</t>
  </si>
  <si>
    <t>6000</t>
  </si>
  <si>
    <t>6200</t>
  </si>
  <si>
    <t>6400</t>
  </si>
  <si>
    <t>6600</t>
  </si>
  <si>
    <t>6800</t>
  </si>
  <si>
    <t>2.8</t>
  </si>
  <si>
    <t>7000</t>
  </si>
  <si>
    <t>2.4</t>
  </si>
  <si>
    <t>7200</t>
  </si>
  <si>
    <t>18.5</t>
  </si>
  <si>
    <t>1.6515E+12</t>
  </si>
  <si>
    <t>28.3</t>
  </si>
  <si>
    <t>30.7</t>
  </si>
  <si>
    <t>44.3</t>
  </si>
  <si>
    <t>90.8</t>
  </si>
  <si>
    <t>1.65029E+12</t>
  </si>
  <si>
    <t>105.5</t>
  </si>
  <si>
    <t>122.7</t>
  </si>
  <si>
    <t>126.1</t>
  </si>
  <si>
    <t>1.65125E+12</t>
  </si>
  <si>
    <t>126.5</t>
  </si>
  <si>
    <t>129.9</t>
  </si>
  <si>
    <t>146.3</t>
  </si>
  <si>
    <t>1.65109E+12</t>
  </si>
  <si>
    <t>150.7</t>
  </si>
  <si>
    <t>146</t>
  </si>
  <si>
    <t>480</t>
  </si>
  <si>
    <t>150.6</t>
  </si>
  <si>
    <t>196.2</t>
  </si>
  <si>
    <t>1.6509E+12</t>
  </si>
  <si>
    <t>227.9</t>
  </si>
  <si>
    <t>232.8</t>
  </si>
  <si>
    <t>246.3</t>
  </si>
  <si>
    <t>175</t>
  </si>
  <si>
    <t>1.64996E+12</t>
  </si>
  <si>
    <t>255</t>
  </si>
  <si>
    <t>234</t>
  </si>
  <si>
    <t>277</t>
  </si>
  <si>
    <t>282.7</t>
  </si>
  <si>
    <t>300.5</t>
  </si>
  <si>
    <t>314.5</t>
  </si>
  <si>
    <t>323</t>
  </si>
  <si>
    <t>349.3</t>
  </si>
  <si>
    <t>391.9</t>
  </si>
  <si>
    <t>402.6</t>
  </si>
  <si>
    <t>390</t>
  </si>
  <si>
    <t>374.2</t>
  </si>
  <si>
    <t>427</t>
  </si>
  <si>
    <t>438</t>
  </si>
  <si>
    <t>327</t>
  </si>
  <si>
    <t>287.4</t>
  </si>
  <si>
    <t>281.1</t>
  </si>
  <si>
    <t>195</t>
  </si>
  <si>
    <t>227.1</t>
  </si>
  <si>
    <t>233.1</t>
  </si>
  <si>
    <t>221.7</t>
  </si>
  <si>
    <t>224.9</t>
  </si>
  <si>
    <t>201.21</t>
  </si>
  <si>
    <t>164</t>
  </si>
  <si>
    <t>137.5</t>
  </si>
  <si>
    <t>142.4</t>
  </si>
  <si>
    <t>4775</t>
  </si>
  <si>
    <t>134</t>
  </si>
  <si>
    <t>113.8</t>
  </si>
  <si>
    <t>118.3</t>
  </si>
  <si>
    <t>106.6</t>
  </si>
  <si>
    <t>1.65057E+12</t>
  </si>
  <si>
    <t>99.8</t>
  </si>
  <si>
    <t>104.1</t>
  </si>
  <si>
    <t>91.3</t>
  </si>
  <si>
    <t>85.4</t>
  </si>
  <si>
    <t>79.9</t>
  </si>
  <si>
    <t>66.1</t>
  </si>
  <si>
    <t>57.4</t>
  </si>
  <si>
    <t>5100</t>
  </si>
  <si>
    <t>53.5</t>
  </si>
  <si>
    <t>917.5</t>
  </si>
  <si>
    <t>932.9</t>
  </si>
  <si>
    <t>46.5</t>
  </si>
  <si>
    <t>38.3</t>
  </si>
  <si>
    <t>23.4</t>
  </si>
  <si>
    <t>26.2</t>
  </si>
  <si>
    <t>20.6</t>
  </si>
  <si>
    <t>16.4</t>
  </si>
  <si>
    <t>8.4</t>
  </si>
  <si>
    <t>10.14</t>
  </si>
  <si>
    <t>3.1</t>
  </si>
  <si>
    <t>2095.3</t>
  </si>
  <si>
    <t>1899</t>
  </si>
  <si>
    <t>1923</t>
  </si>
  <si>
    <t>526.1</t>
  </si>
  <si>
    <t>390.4</t>
  </si>
  <si>
    <t>396</t>
  </si>
  <si>
    <t>247.3</t>
  </si>
  <si>
    <t>207.2</t>
  </si>
  <si>
    <t>210.9</t>
  </si>
  <si>
    <t>77.9</t>
  </si>
  <si>
    <t>203.8</t>
  </si>
  <si>
    <t>79.5</t>
  </si>
  <si>
    <t>92.1</t>
  </si>
  <si>
    <t>166.5</t>
  </si>
  <si>
    <t>96.9</t>
  </si>
  <si>
    <t>148</t>
  </si>
  <si>
    <t>110.2</t>
  </si>
  <si>
    <t>137.2</t>
  </si>
  <si>
    <t>125.4</t>
  </si>
  <si>
    <t>91.6</t>
  </si>
  <si>
    <t>92.9</t>
  </si>
  <si>
    <t>86.6</t>
  </si>
  <si>
    <t>81.8</t>
  </si>
  <si>
    <t>182.7</t>
  </si>
  <si>
    <t>192.6</t>
  </si>
  <si>
    <t>224.8</t>
  </si>
  <si>
    <t>573.3</t>
  </si>
  <si>
    <t>2.5</t>
  </si>
  <si>
    <t>2.58</t>
  </si>
  <si>
    <t>5.9</t>
  </si>
  <si>
    <t>17.8</t>
  </si>
  <si>
    <t>25.8</t>
  </si>
  <si>
    <t>31.3</t>
  </si>
  <si>
    <t>39.1</t>
  </si>
  <si>
    <t>47.4</t>
  </si>
  <si>
    <t>120</t>
  </si>
  <si>
    <t>68.3</t>
  </si>
  <si>
    <t>69.6</t>
  </si>
  <si>
    <t>76.4</t>
  </si>
  <si>
    <t>82.5</t>
  </si>
  <si>
    <t>87.8</t>
  </si>
  <si>
    <t>97.8</t>
  </si>
  <si>
    <t>106.4</t>
  </si>
  <si>
    <t>115.6</t>
  </si>
  <si>
    <t>131.2</t>
  </si>
  <si>
    <t>118.2</t>
  </si>
  <si>
    <t>126.6</t>
  </si>
  <si>
    <t>132.4</t>
  </si>
  <si>
    <t>134.6</t>
  </si>
  <si>
    <t>101.8</t>
  </si>
  <si>
    <t>103.3</t>
  </si>
  <si>
    <t>78.5</t>
  </si>
  <si>
    <t>72.7</t>
  </si>
  <si>
    <t>73.9</t>
  </si>
  <si>
    <t>79.2</t>
  </si>
  <si>
    <t>67.4</t>
  </si>
  <si>
    <t>57.2</t>
  </si>
  <si>
    <t>52.3</t>
  </si>
  <si>
    <t>39.7</t>
  </si>
  <si>
    <t>46.7</t>
  </si>
  <si>
    <t>15.7</t>
  </si>
  <si>
    <t>14.61</t>
  </si>
  <si>
    <t>5.7</t>
  </si>
  <si>
    <t>236</t>
  </si>
  <si>
    <t>2022-06-17</t>
  </si>
  <si>
    <t>SPX220617C00200000</t>
  </si>
  <si>
    <t>SPX Jun 17 2022 $200.00 Call</t>
  </si>
  <si>
    <t>3901.4</t>
  </si>
  <si>
    <t>3910.5</t>
  </si>
  <si>
    <t>3945.21</t>
  </si>
  <si>
    <t>152</t>
  </si>
  <si>
    <t>SPX220617C00400000</t>
  </si>
  <si>
    <t>SPX Jun 17 2022 $400.00 Call</t>
  </si>
  <si>
    <t>3701.7</t>
  </si>
  <si>
    <t>3710.8</t>
  </si>
  <si>
    <t>3745.51</t>
  </si>
  <si>
    <t>SPX220617C00800000</t>
  </si>
  <si>
    <t>SPX Jun 17 2022 $800.00 Call</t>
  </si>
  <si>
    <t>3302.2</t>
  </si>
  <si>
    <t>3311.3</t>
  </si>
  <si>
    <t>3620.04</t>
  </si>
  <si>
    <t>1.64502E+12</t>
  </si>
  <si>
    <t>SPX220617C00900000</t>
  </si>
  <si>
    <t>SPX Jun 17 2022 $900.00 Call</t>
  </si>
  <si>
    <t>900</t>
  </si>
  <si>
    <t>3202.4</t>
  </si>
  <si>
    <t>3211.5</t>
  </si>
  <si>
    <t>3383.44</t>
  </si>
  <si>
    <t>SPX220617C01200000</t>
  </si>
  <si>
    <t>SPX Jun 17 2022 $1200.00 Call</t>
  </si>
  <si>
    <t>2902.9</t>
  </si>
  <si>
    <t>2912</t>
  </si>
  <si>
    <t>3127.69</t>
  </si>
  <si>
    <t>1.64615E+12</t>
  </si>
  <si>
    <t>SPX220617C01300000</t>
  </si>
  <si>
    <t>SPX Jun 17 2022 $1300.00 Call</t>
  </si>
  <si>
    <t>1300</t>
  </si>
  <si>
    <t>2802.9</t>
  </si>
  <si>
    <t>2812.2</t>
  </si>
  <si>
    <t>3290.81</t>
  </si>
  <si>
    <t>1.64252E+12</t>
  </si>
  <si>
    <t>SPX220617C02100000</t>
  </si>
  <si>
    <t>SPX Jun 17 2022 $2100.00 Call</t>
  </si>
  <si>
    <t>2005.3</t>
  </si>
  <si>
    <t>2014.3</t>
  </si>
  <si>
    <t>2013.02</t>
  </si>
  <si>
    <t>SPX220617C02200000</t>
  </si>
  <si>
    <t>SPX Jun 17 2022 $2200.00 Call</t>
  </si>
  <si>
    <t>1905.8</t>
  </si>
  <si>
    <t>1914.7</t>
  </si>
  <si>
    <t>2348.58</t>
  </si>
  <si>
    <t>1.64451E+12</t>
  </si>
  <si>
    <t>SPX220617C02250000</t>
  </si>
  <si>
    <t>SPX Jun 17 2022 $2250.00 Call</t>
  </si>
  <si>
    <t>2250</t>
  </si>
  <si>
    <t>1855.8</t>
  </si>
  <si>
    <t>1864.5</t>
  </si>
  <si>
    <t>2208.86</t>
  </si>
  <si>
    <t>1.6504E+12</t>
  </si>
  <si>
    <t>SPX220617C02300000</t>
  </si>
  <si>
    <t>SPX Jun 17 2022 $2300.00 Call</t>
  </si>
  <si>
    <t>1806.2</t>
  </si>
  <si>
    <t>1815.1</t>
  </si>
  <si>
    <t>2261.44</t>
  </si>
  <si>
    <t>492</t>
  </si>
  <si>
    <t>SPX220617C02325000</t>
  </si>
  <si>
    <t>SPX Jun 17 2022 $2325.00 Call</t>
  </si>
  <si>
    <t>2325</t>
  </si>
  <si>
    <t>1781.4</t>
  </si>
  <si>
    <t>1790.3</t>
  </si>
  <si>
    <t>2236.41</t>
  </si>
  <si>
    <t>SPX220617C02350000</t>
  </si>
  <si>
    <t>SPX Jun 17 2022 $2350.00 Call</t>
  </si>
  <si>
    <t>2350</t>
  </si>
  <si>
    <t>1756.5</t>
  </si>
  <si>
    <t>1765.4</t>
  </si>
  <si>
    <t>1799.63</t>
  </si>
  <si>
    <t>SPX220617C02400000</t>
  </si>
  <si>
    <t>SPX Jun 17 2022 $2400.00 Call</t>
  </si>
  <si>
    <t>1706.8</t>
  </si>
  <si>
    <t>1715.6</t>
  </si>
  <si>
    <t>2149.46</t>
  </si>
  <si>
    <t>SPX220617C02450000</t>
  </si>
  <si>
    <t>SPX Jun 17 2022 $2450.00 Call</t>
  </si>
  <si>
    <t>2450</t>
  </si>
  <si>
    <t>1657</t>
  </si>
  <si>
    <t>1665.9</t>
  </si>
  <si>
    <t>2109.43</t>
  </si>
  <si>
    <t>SPX220617C02525000</t>
  </si>
  <si>
    <t>SPX Jun 17 2022 $2525.00 Call</t>
  </si>
  <si>
    <t>2525</t>
  </si>
  <si>
    <t>1582.5</t>
  </si>
  <si>
    <t>1591.4</t>
  </si>
  <si>
    <t>2042.3</t>
  </si>
  <si>
    <t>1.64876E+12</t>
  </si>
  <si>
    <t>SPX220617C02550000</t>
  </si>
  <si>
    <t>SPX Jun 17 2022 $2550.00 Call</t>
  </si>
  <si>
    <t>1557.5</t>
  </si>
  <si>
    <t>1566.6</t>
  </si>
  <si>
    <t>2127.48</t>
  </si>
  <si>
    <t>1.63777E+12</t>
  </si>
  <si>
    <t>SPX220617C02650000</t>
  </si>
  <si>
    <t>SPX Jun 17 2022 $2650.00 Call</t>
  </si>
  <si>
    <t>1458.4</t>
  </si>
  <si>
    <t>1467.2</t>
  </si>
  <si>
    <t>1803.89</t>
  </si>
  <si>
    <t>1.64807E+12</t>
  </si>
  <si>
    <t>SPX220617C02700000</t>
  </si>
  <si>
    <t>SPX Jun 17 2022 $2700.00 Call</t>
  </si>
  <si>
    <t>1408.8</t>
  </si>
  <si>
    <t>1417.6</t>
  </si>
  <si>
    <t>1736.93</t>
  </si>
  <si>
    <t>1.64788E+12</t>
  </si>
  <si>
    <t>SPX220617C02725000</t>
  </si>
  <si>
    <t>SPX Jun 17 2022 $2725.00 Call</t>
  </si>
  <si>
    <t>2725</t>
  </si>
  <si>
    <t>1392.8</t>
  </si>
  <si>
    <t>635</t>
  </si>
  <si>
    <t>1.59441E+12</t>
  </si>
  <si>
    <t>SPX220617C02750000</t>
  </si>
  <si>
    <t>SPX Jun 17 2022 $2750.00 Call</t>
  </si>
  <si>
    <t>1359.1</t>
  </si>
  <si>
    <t>1368.1</t>
  </si>
  <si>
    <t>1418.27</t>
  </si>
  <si>
    <t>SPX220617C02800000</t>
  </si>
  <si>
    <t>SPX Jun 17 2022 $2800.00 Call</t>
  </si>
  <si>
    <t>1309.7</t>
  </si>
  <si>
    <t>1318.5</t>
  </si>
  <si>
    <t>1766.22</t>
  </si>
  <si>
    <t>SPX220617C02925000</t>
  </si>
  <si>
    <t>SPX Jun 17 2022 $2925.00 Call</t>
  </si>
  <si>
    <t>1186.2</t>
  </si>
  <si>
    <t>1194.8</t>
  </si>
  <si>
    <t>1242.63</t>
  </si>
  <si>
    <t>1.65107E+12</t>
  </si>
  <si>
    <t>SPX220617C02950000</t>
  </si>
  <si>
    <t>SPX Jun 17 2022 $2950.00 Call</t>
  </si>
  <si>
    <t>1161.5</t>
  </si>
  <si>
    <t>1170.2</t>
  </si>
  <si>
    <t>1204.66</t>
  </si>
  <si>
    <t>SPX220617C03075000</t>
  </si>
  <si>
    <t>SPX Jun 17 2022 $3075.00 Call</t>
  </si>
  <si>
    <t>1038.5</t>
  </si>
  <si>
    <t>1047</t>
  </si>
  <si>
    <t>1721.3</t>
  </si>
  <si>
    <t>1.64081E+12</t>
  </si>
  <si>
    <t>SPX220617C03100000</t>
  </si>
  <si>
    <t>SPX Jun 17 2022 $3100.00 Call</t>
  </si>
  <si>
    <t>1014</t>
  </si>
  <si>
    <t>1022.5</t>
  </si>
  <si>
    <t>1057.42</t>
  </si>
  <si>
    <t>399</t>
  </si>
  <si>
    <t>SPX220617C03125000</t>
  </si>
  <si>
    <t>SPX Jun 17 2022 $3125.00 Call</t>
  </si>
  <si>
    <t>989.5</t>
  </si>
  <si>
    <t>998</t>
  </si>
  <si>
    <t>1038.25</t>
  </si>
  <si>
    <t>SPX220617C03200000</t>
  </si>
  <si>
    <t>SPX Jun 17 2022 $3200.00 Call</t>
  </si>
  <si>
    <t>916.3</t>
  </si>
  <si>
    <t>924.6</t>
  </si>
  <si>
    <t>1028</t>
  </si>
  <si>
    <t>707</t>
  </si>
  <si>
    <t>SPX220617C03225000</t>
  </si>
  <si>
    <t>SPX Jun 17 2022 $3225.00 Call</t>
  </si>
  <si>
    <t>891.9</t>
  </si>
  <si>
    <t>900.2</t>
  </si>
  <si>
    <t>778.72</t>
  </si>
  <si>
    <t>1.61135E+12</t>
  </si>
  <si>
    <t>SPX220617C03300000</t>
  </si>
  <si>
    <t>SPX Jun 17 2022 $3300.00 Call</t>
  </si>
  <si>
    <t>827.4</t>
  </si>
  <si>
    <t>1158.48</t>
  </si>
  <si>
    <t>1699</t>
  </si>
  <si>
    <t>1.64969E+12</t>
  </si>
  <si>
    <t>SPX220617C03325000</t>
  </si>
  <si>
    <t>SPX Jun 17 2022 $3325.00 Call</t>
  </si>
  <si>
    <t>795.2</t>
  </si>
  <si>
    <t>803.3</t>
  </si>
  <si>
    <t>1294</t>
  </si>
  <si>
    <t>1.63831E+12</t>
  </si>
  <si>
    <t>SPX220617C03350000</t>
  </si>
  <si>
    <t>SPX Jun 17 2022 $3350.00 Call</t>
  </si>
  <si>
    <t>771.2</t>
  </si>
  <si>
    <t>779.2</t>
  </si>
  <si>
    <t>1123.1</t>
  </si>
  <si>
    <t>1.64926E+12</t>
  </si>
  <si>
    <t>SPX220617C03375000</t>
  </si>
  <si>
    <t>SPX Jun 17 2022 $3375.00 Call</t>
  </si>
  <si>
    <t>747.2</t>
  </si>
  <si>
    <t>755.2</t>
  </si>
  <si>
    <t>1293.62</t>
  </si>
  <si>
    <t>1.64217E+12</t>
  </si>
  <si>
    <t>SPX220617C03400000</t>
  </si>
  <si>
    <t>SPX Jun 17 2022 $3400.00 Call</t>
  </si>
  <si>
    <t>723.4</t>
  </si>
  <si>
    <t>731.3</t>
  </si>
  <si>
    <t>831.9</t>
  </si>
  <si>
    <t>711</t>
  </si>
  <si>
    <t>SPX220617C03425000</t>
  </si>
  <si>
    <t>SPX Jun 17 2022 $3425.00 Call</t>
  </si>
  <si>
    <t>699.5</t>
  </si>
  <si>
    <t>707.1</t>
  </si>
  <si>
    <t>810.3</t>
  </si>
  <si>
    <t>135</t>
  </si>
  <si>
    <t>SPX220617C03450000</t>
  </si>
  <si>
    <t>SPX Jun 17 2022 $3450.00 Call</t>
  </si>
  <si>
    <t>676</t>
  </si>
  <si>
    <t>683.7</t>
  </si>
  <si>
    <t>853.64</t>
  </si>
  <si>
    <t>617</t>
  </si>
  <si>
    <t>SPX220617C03460000</t>
  </si>
  <si>
    <t>SPX Jun 17 2022 $3460.00 Call</t>
  </si>
  <si>
    <t>3460</t>
  </si>
  <si>
    <t>666.6</t>
  </si>
  <si>
    <t>674.3</t>
  </si>
  <si>
    <t>696.7</t>
  </si>
  <si>
    <t>SPX220617C03470000</t>
  </si>
  <si>
    <t>SPX Jun 17 2022 $3470.00 Call</t>
  </si>
  <si>
    <t>3470</t>
  </si>
  <si>
    <t>657.2</t>
  </si>
  <si>
    <t>664.8</t>
  </si>
  <si>
    <t>687.29</t>
  </si>
  <si>
    <t>SPX220617C03550000</t>
  </si>
  <si>
    <t>SPX Jun 17 2022 $3550.00 Call</t>
  </si>
  <si>
    <t>582.8</t>
  </si>
  <si>
    <t>590.1</t>
  </si>
  <si>
    <t>871.42</t>
  </si>
  <si>
    <t>699</t>
  </si>
  <si>
    <t>1.64312E+12</t>
  </si>
  <si>
    <t>SPX220617C03650000</t>
  </si>
  <si>
    <t>SPX Jun 17 2022 $3650.00 Call</t>
  </si>
  <si>
    <t>492.4</t>
  </si>
  <si>
    <t>499.1</t>
  </si>
  <si>
    <t>872.27</t>
  </si>
  <si>
    <t>382</t>
  </si>
  <si>
    <t>1.62912E+12</t>
  </si>
  <si>
    <t>SPX220617C03675000</t>
  </si>
  <si>
    <t>SPX Jun 17 2022 $3675.00 Call</t>
  </si>
  <si>
    <t>470.4</t>
  </si>
  <si>
    <t>476.9</t>
  </si>
  <si>
    <t>719.64</t>
  </si>
  <si>
    <t>1.64606E+12</t>
  </si>
  <si>
    <t>SPX220617C03700000</t>
  </si>
  <si>
    <t>SPX Jun 17 2022 $3700.00 Call</t>
  </si>
  <si>
    <t>448.6</t>
  </si>
  <si>
    <t>530.47</t>
  </si>
  <si>
    <t>2490</t>
  </si>
  <si>
    <t>SPX220617C03730000</t>
  </si>
  <si>
    <t>SPX Jun 17 2022 $3730.00 Call</t>
  </si>
  <si>
    <t>422.8</t>
  </si>
  <si>
    <t>873.33</t>
  </si>
  <si>
    <t>1.64269E+12</t>
  </si>
  <si>
    <t>SPX220617C03740000</t>
  </si>
  <si>
    <t>SPX Jun 17 2022 $3740.00 Call</t>
  </si>
  <si>
    <t>414.3</t>
  </si>
  <si>
    <t>420.4</t>
  </si>
  <si>
    <t>946.79</t>
  </si>
  <si>
    <t>1.64218E+12</t>
  </si>
  <si>
    <t>SPX220617C03770000</t>
  </si>
  <si>
    <t>SPX Jun 17 2022 $3770.00 Call</t>
  </si>
  <si>
    <t>389</t>
  </si>
  <si>
    <t>394.7</t>
  </si>
  <si>
    <t>630.25</t>
  </si>
  <si>
    <t>1.64753E+12</t>
  </si>
  <si>
    <t>SPX220617C03780000</t>
  </si>
  <si>
    <t>SPX Jun 17 2022 $3780.00 Call</t>
  </si>
  <si>
    <t>380.7</t>
  </si>
  <si>
    <t>386.3</t>
  </si>
  <si>
    <t>473.93</t>
  </si>
  <si>
    <t>SPX220617C03790000</t>
  </si>
  <si>
    <t>SPX Jun 17 2022 $3790.00 Call</t>
  </si>
  <si>
    <t>372.6</t>
  </si>
  <si>
    <t>378.3</t>
  </si>
  <si>
    <t>450.87</t>
  </si>
  <si>
    <t>SPX220617C03810000</t>
  </si>
  <si>
    <t>SPX Jun 17 2022 $3810.00 Call</t>
  </si>
  <si>
    <t>356.3</t>
  </si>
  <si>
    <t>361.9</t>
  </si>
  <si>
    <t>695.93</t>
  </si>
  <si>
    <t>1.64806E+12</t>
  </si>
  <si>
    <t>SPX220617C03820000</t>
  </si>
  <si>
    <t>SPX Jun 17 2022 $3820.00 Call</t>
  </si>
  <si>
    <t>348.1</t>
  </si>
  <si>
    <t>686.01</t>
  </si>
  <si>
    <t>SPX220617C03825000</t>
  </si>
  <si>
    <t>SPX Jun 17 2022 $3825.00 Call</t>
  </si>
  <si>
    <t>344.1</t>
  </si>
  <si>
    <t>349.4</t>
  </si>
  <si>
    <t>383.09</t>
  </si>
  <si>
    <t>536</t>
  </si>
  <si>
    <t>SPX220617C03835000</t>
  </si>
  <si>
    <t>SPX Jun 17 2022 $3835.00 Call</t>
  </si>
  <si>
    <t>3835</t>
  </si>
  <si>
    <t>336.1</t>
  </si>
  <si>
    <t>808.39</t>
  </si>
  <si>
    <t>1.64858E+12</t>
  </si>
  <si>
    <t>SPX220617C03840000</t>
  </si>
  <si>
    <t>SPX Jun 17 2022 $3840.00 Call</t>
  </si>
  <si>
    <t>337.6</t>
  </si>
  <si>
    <t>667.14</t>
  </si>
  <si>
    <t>SPX220617C03855000</t>
  </si>
  <si>
    <t>SPX Jun 17 2022 $3855.00 Call</t>
  </si>
  <si>
    <t>3855</t>
  </si>
  <si>
    <t>320.5</t>
  </si>
  <si>
    <t>325.7</t>
  </si>
  <si>
    <t>654.3</t>
  </si>
  <si>
    <t>SPX220617C03865000</t>
  </si>
  <si>
    <t>SPX Jun 17 2022 $3865.00 Call</t>
  </si>
  <si>
    <t>3865</t>
  </si>
  <si>
    <t>312.7</t>
  </si>
  <si>
    <t>317.8</t>
  </si>
  <si>
    <t>645.69</t>
  </si>
  <si>
    <t>SPX220617C03870000</t>
  </si>
  <si>
    <t>SPX Jun 17 2022 $3870.00 Call</t>
  </si>
  <si>
    <t>308.9</t>
  </si>
  <si>
    <t>313.9</t>
  </si>
  <si>
    <t>456.23</t>
  </si>
  <si>
    <t>SPX220617C03880000</t>
  </si>
  <si>
    <t>SPX Jun 17 2022 $3880.00 Call</t>
  </si>
  <si>
    <t>305.9</t>
  </si>
  <si>
    <t>765.22</t>
  </si>
  <si>
    <t>SPX220617C03890000</t>
  </si>
  <si>
    <t>SPX Jun 17 2022 $3890.00 Call</t>
  </si>
  <si>
    <t>293.6</t>
  </si>
  <si>
    <t>298.4</t>
  </si>
  <si>
    <t>643.69</t>
  </si>
  <si>
    <t>1.64496E+12</t>
  </si>
  <si>
    <t>SPX220617C03895000</t>
  </si>
  <si>
    <t>SPX Jun 17 2022 $3895.00 Call</t>
  </si>
  <si>
    <t>289.8</t>
  </si>
  <si>
    <t>294.6</t>
  </si>
  <si>
    <t>331.89</t>
  </si>
  <si>
    <t>SPX220617C03925000</t>
  </si>
  <si>
    <t>SPX Jun 17 2022 $3925.00 Call</t>
  </si>
  <si>
    <t>267.4</t>
  </si>
  <si>
    <t>272</t>
  </si>
  <si>
    <t>270.73</t>
  </si>
  <si>
    <t>285</t>
  </si>
  <si>
    <t>SPX220617C03930000</t>
  </si>
  <si>
    <t>SPX Jun 17 2022 $3930.00 Call</t>
  </si>
  <si>
    <t>263.8</t>
  </si>
  <si>
    <t>268.3</t>
  </si>
  <si>
    <t>293.91</t>
  </si>
  <si>
    <t>SPX220617C03980000</t>
  </si>
  <si>
    <t>SPX Jun 17 2022 $3980.00 Call</t>
  </si>
  <si>
    <t>228.3</t>
  </si>
  <si>
    <t>232.4</t>
  </si>
  <si>
    <t>722.49</t>
  </si>
  <si>
    <t>1.64219E+12</t>
  </si>
  <si>
    <t>SPX220617C04005000</t>
  </si>
  <si>
    <t>SPX Jun 17 2022 $4005.00 Call</t>
  </si>
  <si>
    <t>215.1</t>
  </si>
  <si>
    <t>244.62</t>
  </si>
  <si>
    <t>SPX220617C04010000</t>
  </si>
  <si>
    <t>SPX Jun 17 2022 $4010.00 Call</t>
  </si>
  <si>
    <t>207.9</t>
  </si>
  <si>
    <t>211.7</t>
  </si>
  <si>
    <t>550.43</t>
  </si>
  <si>
    <t>1.64883E+12</t>
  </si>
  <si>
    <t>SPX220617C04020000</t>
  </si>
  <si>
    <t>SPX Jun 17 2022 $4020.00 Call</t>
  </si>
  <si>
    <t>542.17</t>
  </si>
  <si>
    <t>1.64796E+12</t>
  </si>
  <si>
    <t>SPX220617C04030000</t>
  </si>
  <si>
    <t>SPX Jun 17 2022 $4030.00 Call</t>
  </si>
  <si>
    <t>194.8</t>
  </si>
  <si>
    <t>198.4</t>
  </si>
  <si>
    <t>520.56</t>
  </si>
  <si>
    <t>1.64495E+12</t>
  </si>
  <si>
    <t>SPX220617C04165000</t>
  </si>
  <si>
    <t>SPX Jun 17 2022 $4165.00 Call</t>
  </si>
  <si>
    <t>127.8</t>
  </si>
  <si>
    <t>3722</t>
  </si>
  <si>
    <t>SPX220617C04180000</t>
  </si>
  <si>
    <t>SPX Jun 17 2022 $4180.00 Call</t>
  </si>
  <si>
    <t>108.2</t>
  </si>
  <si>
    <t>136.49</t>
  </si>
  <si>
    <t>6626</t>
  </si>
  <si>
    <t>SPX220617P04310000</t>
  </si>
  <si>
    <t>SPX Jun 17 2022 $4310.00 Put</t>
  </si>
  <si>
    <t>248.82</t>
  </si>
  <si>
    <t>3216</t>
  </si>
  <si>
    <t>SPX220617P04315000</t>
  </si>
  <si>
    <t>SPX Jun 17 2022 $4315.00 Put</t>
  </si>
  <si>
    <t>253.2</t>
  </si>
  <si>
    <t>206.62</t>
  </si>
  <si>
    <t>1456</t>
  </si>
  <si>
    <t>SPX220617P04320000</t>
  </si>
  <si>
    <t>SPX Jun 17 2022 $4320.00 Put</t>
  </si>
  <si>
    <t>262.8</t>
  </si>
  <si>
    <t>224.95</t>
  </si>
  <si>
    <t>3117</t>
  </si>
  <si>
    <t>SPX220617P04330000</t>
  </si>
  <si>
    <t>SPX Jun 17 2022 $4330.00 Put</t>
  </si>
  <si>
    <t>263.2</t>
  </si>
  <si>
    <t>269.7</t>
  </si>
  <si>
    <t>242.52</t>
  </si>
  <si>
    <t>1951</t>
  </si>
  <si>
    <t>SPX220617P04340000</t>
  </si>
  <si>
    <t>SPX Jun 17 2022 $4340.00 Put</t>
  </si>
  <si>
    <t>270.1</t>
  </si>
  <si>
    <t>276.6</t>
  </si>
  <si>
    <t>189.6</t>
  </si>
  <si>
    <t>2328</t>
  </si>
  <si>
    <t>SPX220617P04345000</t>
  </si>
  <si>
    <t>SPX Jun 17 2022 $4345.00 Put</t>
  </si>
  <si>
    <t>273.5</t>
  </si>
  <si>
    <t>280.2</t>
  </si>
  <si>
    <t>225.44</t>
  </si>
  <si>
    <t>5686</t>
  </si>
  <si>
    <t>SPX220617P04355000</t>
  </si>
  <si>
    <t>SPX Jun 17 2022 $4355.00 Put</t>
  </si>
  <si>
    <t>280.6</t>
  </si>
  <si>
    <t>287.3</t>
  </si>
  <si>
    <t>241.74</t>
  </si>
  <si>
    <t>2428</t>
  </si>
  <si>
    <t>SPX220617P04360000</t>
  </si>
  <si>
    <t>SPX Jun 17 2022 $4360.00 Put</t>
  </si>
  <si>
    <t>284.2</t>
  </si>
  <si>
    <t>200.69</t>
  </si>
  <si>
    <t>2394</t>
  </si>
  <si>
    <t>SPX220617P04365000</t>
  </si>
  <si>
    <t>SPX Jun 17 2022 $4365.00 Put</t>
  </si>
  <si>
    <t>287.8</t>
  </si>
  <si>
    <t>259.24</t>
  </si>
  <si>
    <t>586</t>
  </si>
  <si>
    <t>SPX220617P04380000</t>
  </si>
  <si>
    <t>SPX Jun 17 2022 $4380.00 Put</t>
  </si>
  <si>
    <t>298.8</t>
  </si>
  <si>
    <t>305.8</t>
  </si>
  <si>
    <t>212.5</t>
  </si>
  <si>
    <t>3339</t>
  </si>
  <si>
    <t>SPX220617P04395000</t>
  </si>
  <si>
    <t>SPX Jun 17 2022 $4395.00 Put</t>
  </si>
  <si>
    <t>310.1</t>
  </si>
  <si>
    <t>317.5</t>
  </si>
  <si>
    <t>335.74</t>
  </si>
  <si>
    <t>SPX220617P04405000</t>
  </si>
  <si>
    <t>SPX Jun 17 2022 $4405.00 Put</t>
  </si>
  <si>
    <t>325.1</t>
  </si>
  <si>
    <t>278.07</t>
  </si>
  <si>
    <t>SPX220617P04415000</t>
  </si>
  <si>
    <t>SPX Jun 17 2022 $4415.00 Put</t>
  </si>
  <si>
    <t>336.76</t>
  </si>
  <si>
    <t>2665</t>
  </si>
  <si>
    <t>SPX220617P04455000</t>
  </si>
  <si>
    <t>SPX Jun 17 2022 $4455.00 Put</t>
  </si>
  <si>
    <t>358.3</t>
  </si>
  <si>
    <t>304.61</t>
  </si>
  <si>
    <t>3818</t>
  </si>
  <si>
    <t>SPX220617P04460000</t>
  </si>
  <si>
    <t>SPX Jun 17 2022 $4460.00 Put</t>
  </si>
  <si>
    <t>362.5</t>
  </si>
  <si>
    <t>370.3</t>
  </si>
  <si>
    <t>331.31</t>
  </si>
  <si>
    <t>6940</t>
  </si>
  <si>
    <t>SPX220617P04465000</t>
  </si>
  <si>
    <t>SPX Jun 17 2022 $4465.00 Put</t>
  </si>
  <si>
    <t>366.7</t>
  </si>
  <si>
    <t>374.5</t>
  </si>
  <si>
    <t>375.62</t>
  </si>
  <si>
    <t>4474</t>
  </si>
  <si>
    <t>SPX220617P04485000</t>
  </si>
  <si>
    <t>SPX Jun 17 2022 $4485.00 Put</t>
  </si>
  <si>
    <t>384.2</t>
  </si>
  <si>
    <t>245.2</t>
  </si>
  <si>
    <t>4861</t>
  </si>
  <si>
    <t>SPX220617P04525000</t>
  </si>
  <si>
    <t>SPX Jun 17 2022 $4525.00 Put</t>
  </si>
  <si>
    <t>419.3</t>
  </si>
  <si>
    <t>427.6</t>
  </si>
  <si>
    <t>264.39</t>
  </si>
  <si>
    <t>8829</t>
  </si>
  <si>
    <t>SPX220617P04530000</t>
  </si>
  <si>
    <t>SPX Jun 17 2022 $4530.00 Put</t>
  </si>
  <si>
    <t>423.8</t>
  </si>
  <si>
    <t>432.1</t>
  </si>
  <si>
    <t>373.93</t>
  </si>
  <si>
    <t>8485</t>
  </si>
  <si>
    <t>SPX220617P04535000</t>
  </si>
  <si>
    <t>SPX Jun 17 2022 $4535.00 Put</t>
  </si>
  <si>
    <t>4535</t>
  </si>
  <si>
    <t>428.7</t>
  </si>
  <si>
    <t>436.9</t>
  </si>
  <si>
    <t>400.74</t>
  </si>
  <si>
    <t>4793</t>
  </si>
  <si>
    <t>SPX220617P04540000</t>
  </si>
  <si>
    <t>SPX Jun 17 2022 $4540.00 Put</t>
  </si>
  <si>
    <t>432.9</t>
  </si>
  <si>
    <t>374.19</t>
  </si>
  <si>
    <t>4258</t>
  </si>
  <si>
    <t>SPX220617P04545000</t>
  </si>
  <si>
    <t>SPX Jun 17 2022 $4545.00 Put</t>
  </si>
  <si>
    <t>4545</t>
  </si>
  <si>
    <t>437.9</t>
  </si>
  <si>
    <t>446</t>
  </si>
  <si>
    <t>282.78</t>
  </si>
  <si>
    <t>970</t>
  </si>
  <si>
    <t>SPX220617P04565000</t>
  </si>
  <si>
    <t>SPX Jun 17 2022 $4565.00 Put</t>
  </si>
  <si>
    <t>4565</t>
  </si>
  <si>
    <t>456</t>
  </si>
  <si>
    <t>464.5</t>
  </si>
  <si>
    <t>427.7</t>
  </si>
  <si>
    <t>2477</t>
  </si>
  <si>
    <t>SPX220617P04570000</t>
  </si>
  <si>
    <t>SPX Jun 17 2022 $4570.00 Put</t>
  </si>
  <si>
    <t>460.6</t>
  </si>
  <si>
    <t>469.2</t>
  </si>
  <si>
    <t>413.23</t>
  </si>
  <si>
    <t>3733</t>
  </si>
  <si>
    <t>SPX220617P04575000</t>
  </si>
  <si>
    <t>SPX Jun 17 2022 $4575.00 Put</t>
  </si>
  <si>
    <t>465.3</t>
  </si>
  <si>
    <t>473.9</t>
  </si>
  <si>
    <t>474.67</t>
  </si>
  <si>
    <t>5837</t>
  </si>
  <si>
    <t>SPX220617P04585000</t>
  </si>
  <si>
    <t>SPX Jun 17 2022 $4585.00 Put</t>
  </si>
  <si>
    <t>4585</t>
  </si>
  <si>
    <t>474.7</t>
  </si>
  <si>
    <t>483.3</t>
  </si>
  <si>
    <t>321.67</t>
  </si>
  <si>
    <t>4862</t>
  </si>
  <si>
    <t>SPX220617P04595000</t>
  </si>
  <si>
    <t>SPX Jun 17 2022 $4595.00 Put</t>
  </si>
  <si>
    <t>4595</t>
  </si>
  <si>
    <t>484.5</t>
  </si>
  <si>
    <t>492.9</t>
  </si>
  <si>
    <t>397.68</t>
  </si>
  <si>
    <t>3527</t>
  </si>
  <si>
    <t>SPX220617P04610000</t>
  </si>
  <si>
    <t>SPX Jun 17 2022 $4610.00 Put</t>
  </si>
  <si>
    <t>498.3</t>
  </si>
  <si>
    <t>495.99</t>
  </si>
  <si>
    <t>SPX220617P04620000</t>
  </si>
  <si>
    <t>SPX Jun 17 2022 $4620.00 Put</t>
  </si>
  <si>
    <t>507.9</t>
  </si>
  <si>
    <t>270.06</t>
  </si>
  <si>
    <t>1618</t>
  </si>
  <si>
    <t>1.64979E+12</t>
  </si>
  <si>
    <t>SPX220617P04625000</t>
  </si>
  <si>
    <t>SPX Jun 17 2022 $4625.00 Put</t>
  </si>
  <si>
    <t>512.7</t>
  </si>
  <si>
    <t>521.4</t>
  </si>
  <si>
    <t>510.19</t>
  </si>
  <si>
    <t>5838</t>
  </si>
  <si>
    <t>SPX220617P04630000</t>
  </si>
  <si>
    <t>SPX Jun 17 2022 $4630.00 Put</t>
  </si>
  <si>
    <t>517.5</t>
  </si>
  <si>
    <t>526.2</t>
  </si>
  <si>
    <t>424.5</t>
  </si>
  <si>
    <t>498</t>
  </si>
  <si>
    <t>1.65108E+12</t>
  </si>
  <si>
    <t>SPX220617P04660000</t>
  </si>
  <si>
    <t>SPX Jun 17 2022 $4660.00 Put</t>
  </si>
  <si>
    <t>546.4</t>
  </si>
  <si>
    <t>555.3</t>
  </si>
  <si>
    <t>262.98</t>
  </si>
  <si>
    <t>SPX220617P04670000</t>
  </si>
  <si>
    <t>SPX Jun 17 2022 $4670.00 Put</t>
  </si>
  <si>
    <t>556.2</t>
  </si>
  <si>
    <t>565</t>
  </si>
  <si>
    <t>471.01</t>
  </si>
  <si>
    <t>SPX220617P04675000</t>
  </si>
  <si>
    <t>SPX Jun 17 2022 $4675.00 Put</t>
  </si>
  <si>
    <t>561</t>
  </si>
  <si>
    <t>569.9</t>
  </si>
  <si>
    <t>474.52</t>
  </si>
  <si>
    <t>2726</t>
  </si>
  <si>
    <t>SPX220617P04680000</t>
  </si>
  <si>
    <t>SPX Jun 17 2022 $4680.00 Put</t>
  </si>
  <si>
    <t>565.9</t>
  </si>
  <si>
    <t>574.8</t>
  </si>
  <si>
    <t>248.76</t>
  </si>
  <si>
    <t>SPX220617P04690000</t>
  </si>
  <si>
    <t>SPX Jun 17 2022 $4690.00 Put</t>
  </si>
  <si>
    <t>4690</t>
  </si>
  <si>
    <t>576.1</t>
  </si>
  <si>
    <t>584.7</t>
  </si>
  <si>
    <t>489.7</t>
  </si>
  <si>
    <t>SPX220617P04695000</t>
  </si>
  <si>
    <t>SPX Jun 17 2022 $4695.00 Put</t>
  </si>
  <si>
    <t>4695</t>
  </si>
  <si>
    <t>589.5</t>
  </si>
  <si>
    <t>448.44</t>
  </si>
  <si>
    <t>SPX220617P04700000</t>
  </si>
  <si>
    <t>SPX Jun 17 2022 $4700.00 Put</t>
  </si>
  <si>
    <t>585.5</t>
  </si>
  <si>
    <t>594.4</t>
  </si>
  <si>
    <t>453.01</t>
  </si>
  <si>
    <t>10699</t>
  </si>
  <si>
    <t>SPX220617P04710000</t>
  </si>
  <si>
    <t>SPX Jun 17 2022 $4710.00 Put</t>
  </si>
  <si>
    <t>4710</t>
  </si>
  <si>
    <t>595.3</t>
  </si>
  <si>
    <t>604.2</t>
  </si>
  <si>
    <t>238.82</t>
  </si>
  <si>
    <t>1.64848E+12</t>
  </si>
  <si>
    <t>SPX220617P04720000</t>
  </si>
  <si>
    <t>SPX Jun 17 2022 $4720.00 Put</t>
  </si>
  <si>
    <t>4720</t>
  </si>
  <si>
    <t>605.1</t>
  </si>
  <si>
    <t>614</t>
  </si>
  <si>
    <t>394.3</t>
  </si>
  <si>
    <t>257</t>
  </si>
  <si>
    <t>SPX220617P04725000</t>
  </si>
  <si>
    <t>SPX Jun 17 2022 $4725.00 Put</t>
  </si>
  <si>
    <t>610</t>
  </si>
  <si>
    <t>619</t>
  </si>
  <si>
    <t>521.22</t>
  </si>
  <si>
    <t>1782</t>
  </si>
  <si>
    <t>SPX220617P04740000</t>
  </si>
  <si>
    <t>SPX Jun 17 2022 $4740.00 Put</t>
  </si>
  <si>
    <t>4740</t>
  </si>
  <si>
    <t>624.8</t>
  </si>
  <si>
    <t>633.8</t>
  </si>
  <si>
    <t>412.76</t>
  </si>
  <si>
    <t>SPX220617P04780000</t>
  </si>
  <si>
    <t>SPX Jun 17 2022 $4780.00 Put</t>
  </si>
  <si>
    <t>4780</t>
  </si>
  <si>
    <t>664.4</t>
  </si>
  <si>
    <t>673.4</t>
  </si>
  <si>
    <t>379.7</t>
  </si>
  <si>
    <t>341</t>
  </si>
  <si>
    <t>SPX220617P04790000</t>
  </si>
  <si>
    <t>SPX Jun 17 2022 $4790.00 Put</t>
  </si>
  <si>
    <t>4790</t>
  </si>
  <si>
    <t>667.91</t>
  </si>
  <si>
    <t>SPX220617P04825000</t>
  </si>
  <si>
    <t>SPX Jun 17 2022 $4825.00 Put</t>
  </si>
  <si>
    <t>718.1</t>
  </si>
  <si>
    <t>290.88</t>
  </si>
  <si>
    <t>583</t>
  </si>
  <si>
    <t>1.64909E+12</t>
  </si>
  <si>
    <t>SPX220617P04830000</t>
  </si>
  <si>
    <t>SPX Jun 17 2022 $4830.00 Put</t>
  </si>
  <si>
    <t>4830</t>
  </si>
  <si>
    <t>714</t>
  </si>
  <si>
    <t>385.5</t>
  </si>
  <si>
    <t>1.6439E+12</t>
  </si>
  <si>
    <t>SPX220617P04840000</t>
  </si>
  <si>
    <t>SPX Jun 17 2022 $4840.00 Put</t>
  </si>
  <si>
    <t>4840</t>
  </si>
  <si>
    <t>724</t>
  </si>
  <si>
    <t>733</t>
  </si>
  <si>
    <t>546.94</t>
  </si>
  <si>
    <t>1.64555E+12</t>
  </si>
  <si>
    <t>SPX220617P04850000</t>
  </si>
  <si>
    <t>SPX Jun 17 2022 $4850.00 Put</t>
  </si>
  <si>
    <t>733.9</t>
  </si>
  <si>
    <t>742.9</t>
  </si>
  <si>
    <t>629.93</t>
  </si>
  <si>
    <t>SPX220617P04875000</t>
  </si>
  <si>
    <t>SPX Jun 17 2022 $4875.00 Put</t>
  </si>
  <si>
    <t>758.8</t>
  </si>
  <si>
    <t>767.8</t>
  </si>
  <si>
    <t>335.68</t>
  </si>
  <si>
    <t>1.64917E+12</t>
  </si>
  <si>
    <t>SPX220617P04880000</t>
  </si>
  <si>
    <t>SPX Jun 17 2022 $4880.00 Put</t>
  </si>
  <si>
    <t>4880</t>
  </si>
  <si>
    <t>764.2</t>
  </si>
  <si>
    <t>773</t>
  </si>
  <si>
    <t>454.63</t>
  </si>
  <si>
    <t>1.64399E+12</t>
  </si>
  <si>
    <t>SPX220617P04890000</t>
  </si>
  <si>
    <t>SPX Jun 17 2022 $4890.00 Put</t>
  </si>
  <si>
    <t>4890</t>
  </si>
  <si>
    <t>773.8</t>
  </si>
  <si>
    <t>782.8</t>
  </si>
  <si>
    <t>609.43</t>
  </si>
  <si>
    <t>1.64338E+12</t>
  </si>
  <si>
    <t>SPX220617P04900000</t>
  </si>
  <si>
    <t>SPX Jun 17 2022 $4900.00 Put</t>
  </si>
  <si>
    <t>783.7</t>
  </si>
  <si>
    <t>792.8</t>
  </si>
  <si>
    <t>679.46</t>
  </si>
  <si>
    <t>2927</t>
  </si>
  <si>
    <t>SPX220617P04925000</t>
  </si>
  <si>
    <t>SPX Jun 17 2022 $4925.00 Put</t>
  </si>
  <si>
    <t>808.7</t>
  </si>
  <si>
    <t>817.7</t>
  </si>
  <si>
    <t>380.88</t>
  </si>
  <si>
    <t>342</t>
  </si>
  <si>
    <t>SPX220617P04930000</t>
  </si>
  <si>
    <t>SPX Jun 17 2022 $4930.00 Put</t>
  </si>
  <si>
    <t>4930</t>
  </si>
  <si>
    <t>814.1</t>
  </si>
  <si>
    <t>822.8</t>
  </si>
  <si>
    <t>623.04</t>
  </si>
  <si>
    <t>1.64339E+12</t>
  </si>
  <si>
    <t>SPX220617P04950000</t>
  </si>
  <si>
    <t>SPX Jun 17 2022 $4950.00 Put</t>
  </si>
  <si>
    <t>833.6</t>
  </si>
  <si>
    <t>842.6</t>
  </si>
  <si>
    <t>442.27</t>
  </si>
  <si>
    <t>1.64884E+12</t>
  </si>
  <si>
    <t>SPX220617P04970000</t>
  </si>
  <si>
    <t>SPX Jun 17 2022 $4970.00 Put</t>
  </si>
  <si>
    <t>4970</t>
  </si>
  <si>
    <t>853.6</t>
  </si>
  <si>
    <t>862.6</t>
  </si>
  <si>
    <t>616.38</t>
  </si>
  <si>
    <t>1.6433E+12</t>
  </si>
  <si>
    <t>SPX220617P04980000</t>
  </si>
  <si>
    <t>SPX Jun 17 2022 $4980.00 Put</t>
  </si>
  <si>
    <t>4980</t>
  </si>
  <si>
    <t>863.5</t>
  </si>
  <si>
    <t>872.6</t>
  </si>
  <si>
    <t>840.7</t>
  </si>
  <si>
    <t>SPX220617P04990000</t>
  </si>
  <si>
    <t>SPX Jun 17 2022 $4990.00 Put</t>
  </si>
  <si>
    <t>4990</t>
  </si>
  <si>
    <t>873.5</t>
  </si>
  <si>
    <t>882.6</t>
  </si>
  <si>
    <t>563.84</t>
  </si>
  <si>
    <t>1.64763E+12</t>
  </si>
  <si>
    <t>SPX220617P05010000</t>
  </si>
  <si>
    <t>SPX Jun 17 2022 $5010.00 Put</t>
  </si>
  <si>
    <t>5010</t>
  </si>
  <si>
    <t>893.5</t>
  </si>
  <si>
    <t>902.5</t>
  </si>
  <si>
    <t>488.09</t>
  </si>
  <si>
    <t>1.64261E+12</t>
  </si>
  <si>
    <t>SPX220617P05025000</t>
  </si>
  <si>
    <t>SPX Jun 17 2022 $5025.00 Put</t>
  </si>
  <si>
    <t>908.4</t>
  </si>
  <si>
    <t>476.31</t>
  </si>
  <si>
    <t>SPX220617P05030000</t>
  </si>
  <si>
    <t>SPX Jun 17 2022 $5030.00 Put</t>
  </si>
  <si>
    <t>5030</t>
  </si>
  <si>
    <t>913.4</t>
  </si>
  <si>
    <t>922.5</t>
  </si>
  <si>
    <t>484.92</t>
  </si>
  <si>
    <t>SPX220617P05050000</t>
  </si>
  <si>
    <t>SPX Jun 17 2022 $5050.00 Put</t>
  </si>
  <si>
    <t>933.4</t>
  </si>
  <si>
    <t>942.5</t>
  </si>
  <si>
    <t>828</t>
  </si>
  <si>
    <t>351</t>
  </si>
  <si>
    <t>SPX220617P05070000</t>
  </si>
  <si>
    <t>SPX Jun 17 2022 $5070.00 Put</t>
  </si>
  <si>
    <t>5070</t>
  </si>
  <si>
    <t>953.8</t>
  </si>
  <si>
    <t>962.6</t>
  </si>
  <si>
    <t>520.58</t>
  </si>
  <si>
    <t>SPX220617P05075000</t>
  </si>
  <si>
    <t>SPX Jun 17 2022 $5075.00 Put</t>
  </si>
  <si>
    <t>958.8</t>
  </si>
  <si>
    <t>967.6</t>
  </si>
  <si>
    <t>544.06</t>
  </si>
  <si>
    <t>1.64262E+12</t>
  </si>
  <si>
    <t>SPX220617P05080000</t>
  </si>
  <si>
    <t>SPX Jun 17 2022 $5080.00 Put</t>
  </si>
  <si>
    <t>5080</t>
  </si>
  <si>
    <t>963.4</t>
  </si>
  <si>
    <t>972.4</t>
  </si>
  <si>
    <t>542.59</t>
  </si>
  <si>
    <t>SPX220617P05090000</t>
  </si>
  <si>
    <t>SPX Jun 17 2022 $5090.00 Put</t>
  </si>
  <si>
    <t>5090</t>
  </si>
  <si>
    <t>973.3</t>
  </si>
  <si>
    <t>982.4</t>
  </si>
  <si>
    <t>513.12</t>
  </si>
  <si>
    <t>SPX220617P05110000</t>
  </si>
  <si>
    <t>SPX Jun 17 2022 $5110.00 Put</t>
  </si>
  <si>
    <t>5110</t>
  </si>
  <si>
    <t>993.3</t>
  </si>
  <si>
    <t>1002.4</t>
  </si>
  <si>
    <t>558.86</t>
  </si>
  <si>
    <t>1.6427E+12</t>
  </si>
  <si>
    <t>SPX220617P05125000</t>
  </si>
  <si>
    <t>SPX Jun 17 2022 $5125.00 Put</t>
  </si>
  <si>
    <t>1008.3</t>
  </si>
  <si>
    <t>1017.3</t>
  </si>
  <si>
    <t>730.61</t>
  </si>
  <si>
    <t>1.64512E+12</t>
  </si>
  <si>
    <t>SPX220617P05130000</t>
  </si>
  <si>
    <t>SPX Jun 17 2022 $5130.00 Put</t>
  </si>
  <si>
    <t>5130</t>
  </si>
  <si>
    <t>1013.7</t>
  </si>
  <si>
    <t>576.48</t>
  </si>
  <si>
    <t>SPX220617P05150000</t>
  </si>
  <si>
    <t>SPX Jun 17 2022 $5150.00 Put</t>
  </si>
  <si>
    <t>1033.2</t>
  </si>
  <si>
    <t>1042.3</t>
  </si>
  <si>
    <t>809.86</t>
  </si>
  <si>
    <t>1.6434E+12</t>
  </si>
  <si>
    <t>SPX220617P05180000</t>
  </si>
  <si>
    <t>SPX Jun 17 2022 $5180.00 Put</t>
  </si>
  <si>
    <t>5180</t>
  </si>
  <si>
    <t>1063.2</t>
  </si>
  <si>
    <t>1072.2</t>
  </si>
  <si>
    <t>559.06</t>
  </si>
  <si>
    <t>SPX220617P05220000</t>
  </si>
  <si>
    <t>SPX Jun 17 2022 $5220.00 Put</t>
  </si>
  <si>
    <t>5220</t>
  </si>
  <si>
    <t>1103.1</t>
  </si>
  <si>
    <t>1112.2</t>
  </si>
  <si>
    <t>585.71</t>
  </si>
  <si>
    <t>SPX220617P05225000</t>
  </si>
  <si>
    <t>SPX Jun 17 2022 $5225.00 Put</t>
  </si>
  <si>
    <t>5225</t>
  </si>
  <si>
    <t>1108.1</t>
  </si>
  <si>
    <t>1117.2</t>
  </si>
  <si>
    <t>812.53</t>
  </si>
  <si>
    <t>1.64278E+12</t>
  </si>
  <si>
    <t>SPX220617P05250000</t>
  </si>
  <si>
    <t>SPX Jun 17 2022 $5250.00 Put</t>
  </si>
  <si>
    <t>1133.1</t>
  </si>
  <si>
    <t>1142.1</t>
  </si>
  <si>
    <t>784.74</t>
  </si>
  <si>
    <t>SPX220617P05260000</t>
  </si>
  <si>
    <t>SPX Jun 17 2022 $5260.00 Put</t>
  </si>
  <si>
    <t>5260</t>
  </si>
  <si>
    <t>1143.1</t>
  </si>
  <si>
    <t>1152.1</t>
  </si>
  <si>
    <t>997.03</t>
  </si>
  <si>
    <t>SPX220617P05270000</t>
  </si>
  <si>
    <t>SPX Jun 17 2022 $5270.00 Put</t>
  </si>
  <si>
    <t>5270</t>
  </si>
  <si>
    <t>1153.4</t>
  </si>
  <si>
    <t>1162.3</t>
  </si>
  <si>
    <t>1006.98</t>
  </si>
  <si>
    <t>SPX220617P05275000</t>
  </si>
  <si>
    <t>SPX Jun 17 2022 $5275.00 Put</t>
  </si>
  <si>
    <t>5275</t>
  </si>
  <si>
    <t>1158.4</t>
  </si>
  <si>
    <t>1167.3</t>
  </si>
  <si>
    <t>722.24</t>
  </si>
  <si>
    <t>SPX220617P05300000</t>
  </si>
  <si>
    <t>SPX Jun 17 2022 $5300.00 Put</t>
  </si>
  <si>
    <t>1183</t>
  </si>
  <si>
    <t>1192.1</t>
  </si>
  <si>
    <t>1123.15</t>
  </si>
  <si>
    <t>581</t>
  </si>
  <si>
    <t>SPX220617P05325000</t>
  </si>
  <si>
    <t>SPX Jun 17 2022 $5325.00 Put</t>
  </si>
  <si>
    <t>5325</t>
  </si>
  <si>
    <t>1208</t>
  </si>
  <si>
    <t>1217</t>
  </si>
  <si>
    <t>711.5</t>
  </si>
  <si>
    <t>SPX220617P05350000</t>
  </si>
  <si>
    <t>SPX Jun 17 2022 $5350.00 Put</t>
  </si>
  <si>
    <t>1232.9</t>
  </si>
  <si>
    <t>1242</t>
  </si>
  <si>
    <t>1172.47</t>
  </si>
  <si>
    <t>SPX220617P05375000</t>
  </si>
  <si>
    <t>SPX Jun 17 2022 $5375.00 Put</t>
  </si>
  <si>
    <t>5375</t>
  </si>
  <si>
    <t>1257.9</t>
  </si>
  <si>
    <t>1267</t>
  </si>
  <si>
    <t>1146.42</t>
  </si>
  <si>
    <t>SPX220617P05400000</t>
  </si>
  <si>
    <t>SPX Jun 17 2022 $5400.00 Put</t>
  </si>
  <si>
    <t>1282.9</t>
  </si>
  <si>
    <t>1291.9</t>
  </si>
  <si>
    <t>1171.32</t>
  </si>
  <si>
    <t>SPX220617P05425000</t>
  </si>
  <si>
    <t>SPX Jun 17 2022 $5425.00 Put</t>
  </si>
  <si>
    <t>5425</t>
  </si>
  <si>
    <t>1307.8</t>
  </si>
  <si>
    <t>1316.9</t>
  </si>
  <si>
    <t>983.2</t>
  </si>
  <si>
    <t>SPX220617P05450000</t>
  </si>
  <si>
    <t>SPX Jun 17 2022 $5450.00 Put</t>
  </si>
  <si>
    <t>5450</t>
  </si>
  <si>
    <t>1332.8</t>
  </si>
  <si>
    <t>1341.9</t>
  </si>
  <si>
    <t>838.18</t>
  </si>
  <si>
    <t>SPX220617P05500000</t>
  </si>
  <si>
    <t>SPX Jun 17 2022 $5500.00 Put</t>
  </si>
  <si>
    <t>1382.7</t>
  </si>
  <si>
    <t>1391.8</t>
  </si>
  <si>
    <t>950.17</t>
  </si>
  <si>
    <t>SPX220617P05550000</t>
  </si>
  <si>
    <t>SPX Jun 17 2022 $5550.00 Put</t>
  </si>
  <si>
    <t>5550</t>
  </si>
  <si>
    <t>1433</t>
  </si>
  <si>
    <t>1441.9</t>
  </si>
  <si>
    <t>995.99</t>
  </si>
  <si>
    <t>SPX220617P05750000</t>
  </si>
  <si>
    <t>SPX Jun 17 2022 $5750.00 Put</t>
  </si>
  <si>
    <t>5750</t>
  </si>
  <si>
    <t>1632.4</t>
  </si>
  <si>
    <t>1641.5</t>
  </si>
  <si>
    <t>1197.87</t>
  </si>
  <si>
    <t>SPX220617P05800000</t>
  </si>
  <si>
    <t>SPX Jun 17 2022 $5800.00 Put</t>
  </si>
  <si>
    <t>1682.7</t>
  </si>
  <si>
    <t>1691.5</t>
  </si>
  <si>
    <t>1368.93</t>
  </si>
  <si>
    <t>SPX220617P05900000</t>
  </si>
  <si>
    <t>SPX Jun 17 2022 $5900.00 Put</t>
  </si>
  <si>
    <t>5900</t>
  </si>
  <si>
    <t>1782.2</t>
  </si>
  <si>
    <t>1791.3</t>
  </si>
  <si>
    <t>1464.56</t>
  </si>
  <si>
    <t>1.64503E+12</t>
  </si>
  <si>
    <t>SPX220617P06000000</t>
  </si>
  <si>
    <t>SPX Jun 17 2022 $6000.00 Put</t>
  </si>
  <si>
    <t>1882.1</t>
  </si>
  <si>
    <t>1891.1</t>
  </si>
  <si>
    <t>1725</t>
  </si>
  <si>
    <t>1.64686E+12</t>
  </si>
  <si>
    <t>SPX220617P06100000</t>
  </si>
  <si>
    <t>SPX Jun 17 2022 $6100.00 Put</t>
  </si>
  <si>
    <t>6100</t>
  </si>
  <si>
    <t>1982.3</t>
  </si>
  <si>
    <t>1991.1</t>
  </si>
  <si>
    <t>1668.03</t>
  </si>
  <si>
    <t>SPX220617P06200000</t>
  </si>
  <si>
    <t>SPX Jun 17 2022 $6200.00 Put</t>
  </si>
  <si>
    <t>2081.8</t>
  </si>
  <si>
    <t>2090.9</t>
  </si>
  <si>
    <t>1767.53</t>
  </si>
  <si>
    <t>SPX220617P06400000</t>
  </si>
  <si>
    <t>SPX Jun 17 2022 $6400.00 Put</t>
  </si>
  <si>
    <t>2281.9</t>
  </si>
  <si>
    <t>2290.8</t>
  </si>
  <si>
    <t>1992.01</t>
  </si>
  <si>
    <t>SPX220617P06600000</t>
  </si>
  <si>
    <t>SPX Jun 17 2022 $6600.00 Put</t>
  </si>
  <si>
    <t>2481.3</t>
  </si>
  <si>
    <t>2490.4</t>
  </si>
  <si>
    <t>1909.75</t>
  </si>
  <si>
    <t>1.63727E+12</t>
  </si>
  <si>
    <t>SPX220617P06700000</t>
  </si>
  <si>
    <t>SPX Jun 17 2022 $6700.00 Put</t>
  </si>
  <si>
    <t>6700</t>
  </si>
  <si>
    <t>2581.1</t>
  </si>
  <si>
    <t>2590.2</t>
  </si>
  <si>
    <t>2399.72</t>
  </si>
  <si>
    <t>1.65066E+12</t>
  </si>
  <si>
    <t>SPX220617P06800000</t>
  </si>
  <si>
    <t>SPX Jun 17 2022 $6800.00 Put</t>
  </si>
  <si>
    <t>2681</t>
  </si>
  <si>
    <t>2690.1</t>
  </si>
  <si>
    <t>2347.86</t>
  </si>
  <si>
    <t>1.64978E+12</t>
  </si>
  <si>
    <t>SPX220617P06900000</t>
  </si>
  <si>
    <t>SPX Jun 17 2022 $6900.00 Put</t>
  </si>
  <si>
    <t>6900</t>
  </si>
  <si>
    <t>2780.9</t>
  </si>
  <si>
    <t>2790</t>
  </si>
  <si>
    <t>2489.25</t>
  </si>
  <si>
    <t>SPX220617P07000000</t>
  </si>
  <si>
    <t>SPX Jun 17 2022 $7000.00 Put</t>
  </si>
  <si>
    <t>2880.8</t>
  </si>
  <si>
    <t>2889.8</t>
  </si>
  <si>
    <t>2795.28</t>
  </si>
  <si>
    <t>SPX220617P07100000</t>
  </si>
  <si>
    <t>SPX Jun 17 2022 $7100.00 Put</t>
  </si>
  <si>
    <t>7100</t>
  </si>
  <si>
    <t>2981</t>
  </si>
  <si>
    <t>2989.9</t>
  </si>
  <si>
    <t>2688.15</t>
  </si>
  <si>
    <t>SPX220617P07200000</t>
  </si>
  <si>
    <t>SPX Jun 17 2022 $7200.00 Put</t>
  </si>
  <si>
    <t>3080.5</t>
  </si>
  <si>
    <t>3089.6</t>
  </si>
  <si>
    <t>3036.25</t>
  </si>
  <si>
    <t>SPX220617P07300000</t>
  </si>
  <si>
    <t>SPX Jun 17 2022 $7300.00 Put</t>
  </si>
  <si>
    <t>7300</t>
  </si>
  <si>
    <t>3180.4</t>
  </si>
  <si>
    <t>3189.5</t>
  </si>
  <si>
    <t>2998.76</t>
  </si>
  <si>
    <t>SPX220617C04045000</t>
  </si>
  <si>
    <t>SPX Jun 17 2022 $4045.00 Call</t>
  </si>
  <si>
    <t>185</t>
  </si>
  <si>
    <t>188.4</t>
  </si>
  <si>
    <t>208.7</t>
  </si>
  <si>
    <t>SPXW220617P00900000</t>
  </si>
  <si>
    <t>SPXW Jun 17 2022 $900.00 Put</t>
  </si>
  <si>
    <t>0.22</t>
  </si>
  <si>
    <t>SPXW220617P01300000</t>
  </si>
  <si>
    <t>SPXW Jun 17 2022 $1300.00 Put</t>
  </si>
  <si>
    <t>SPX220617P01650000</t>
  </si>
  <si>
    <t>SPX Jun 17 2022 $1650.00 Put</t>
  </si>
  <si>
    <t>1650</t>
  </si>
  <si>
    <t>1.27</t>
  </si>
  <si>
    <t>337</t>
  </si>
  <si>
    <t>356</t>
  </si>
  <si>
    <t>SPXW220617C01700000</t>
  </si>
  <si>
    <t>SPXW Jun 17 2022 $1700.00 Call</t>
  </si>
  <si>
    <t>2396.5</t>
  </si>
  <si>
    <t>2420.4</t>
  </si>
  <si>
    <t>2589.65</t>
  </si>
  <si>
    <t>SPX220617P01850000</t>
  </si>
  <si>
    <t>SPX Jun 17 2022 $1850.00 Put</t>
  </si>
  <si>
    <t>1850</t>
  </si>
  <si>
    <t>5192</t>
  </si>
  <si>
    <t>SPXW220617C02000000</t>
  </si>
  <si>
    <t>SPXW Jun 17 2022 $2000.00 Call</t>
  </si>
  <si>
    <t>2097.3</t>
  </si>
  <si>
    <t>2121.2</t>
  </si>
  <si>
    <t>2094.12</t>
  </si>
  <si>
    <t>SPXW220617C02100000</t>
  </si>
  <si>
    <t>SPXW Jun 17 2022 $2100.00 Call</t>
  </si>
  <si>
    <t>1994.6</t>
  </si>
  <si>
    <t>2018.6</t>
  </si>
  <si>
    <t>SPX220617P02225000</t>
  </si>
  <si>
    <t>SPX Jun 17 2022 $2225.00 Put</t>
  </si>
  <si>
    <t>2225</t>
  </si>
  <si>
    <t>262</t>
  </si>
  <si>
    <t>256</t>
  </si>
  <si>
    <t>3688</t>
  </si>
  <si>
    <t>SPX220617P02375000</t>
  </si>
  <si>
    <t>SPX Jun 17 2022 $2375.00 Put</t>
  </si>
  <si>
    <t>2375</t>
  </si>
  <si>
    <t>249</t>
  </si>
  <si>
    <t>239</t>
  </si>
  <si>
    <t>1094</t>
  </si>
  <si>
    <t>SPXW220617P02375000</t>
  </si>
  <si>
    <t>SPXW Jun 17 2022 $2375.00 Put</t>
  </si>
  <si>
    <t>5.21</t>
  </si>
  <si>
    <t>SPXW220617C02500000</t>
  </si>
  <si>
    <t>SPXW Jun 17 2022 $2500.00 Call</t>
  </si>
  <si>
    <t>1596.5</t>
  </si>
  <si>
    <t>1620.5</t>
  </si>
  <si>
    <t>1958.81</t>
  </si>
  <si>
    <t>1.64494E+12</t>
  </si>
  <si>
    <t>SPX220617P02575000</t>
  </si>
  <si>
    <t>SPX Jun 17 2022 $2575.00 Put</t>
  </si>
  <si>
    <t>2575</t>
  </si>
  <si>
    <t>278</t>
  </si>
  <si>
    <t>284</t>
  </si>
  <si>
    <t>786</t>
  </si>
  <si>
    <t>SPXW220617P02675000</t>
  </si>
  <si>
    <t>SPXW Jun 17 2022 $2675.00 Put</t>
  </si>
  <si>
    <t>2675</t>
  </si>
  <si>
    <t>SPX220617P02725000</t>
  </si>
  <si>
    <t>SPX Jun 17 2022 $2725.00 Put</t>
  </si>
  <si>
    <t>252</t>
  </si>
  <si>
    <t>1753</t>
  </si>
  <si>
    <t>SPXW220617P02850000</t>
  </si>
  <si>
    <t>SPXW Jun 17 2022 $2850.00 Put</t>
  </si>
  <si>
    <t>6.55</t>
  </si>
  <si>
    <t>1361</t>
  </si>
  <si>
    <t>SPXW220617C02900000</t>
  </si>
  <si>
    <t>SPXW Jun 17 2022 $2900.00 Call</t>
  </si>
  <si>
    <t>1211.6</t>
  </si>
  <si>
    <t>1218.9</t>
  </si>
  <si>
    <t>1306.98</t>
  </si>
  <si>
    <t>SPX220617P02975000</t>
  </si>
  <si>
    <t>SPX Jun 17 2022 $2975.00 Put</t>
  </si>
  <si>
    <t>981</t>
  </si>
  <si>
    <t>SPXW220617C03000000</t>
  </si>
  <si>
    <t>SPXW Jun 17 2022 $3000.00 Call</t>
  </si>
  <si>
    <t>1113</t>
  </si>
  <si>
    <t>1120.3</t>
  </si>
  <si>
    <t>1173.96</t>
  </si>
  <si>
    <t>SPX220617P03025000</t>
  </si>
  <si>
    <t>SPX Jun 17 2022 $3025.00 Put</t>
  </si>
  <si>
    <t>232</t>
  </si>
  <si>
    <t>SPX220617P03075000</t>
  </si>
  <si>
    <t>SPX Jun 17 2022 $3075.00 Put</t>
  </si>
  <si>
    <t>1847</t>
  </si>
  <si>
    <t>SPXW220617C03200000</t>
  </si>
  <si>
    <t>SPXW Jun 17 2022 $3200.00 Call</t>
  </si>
  <si>
    <t>917.2</t>
  </si>
  <si>
    <t>924.2</t>
  </si>
  <si>
    <t>1163.35</t>
  </si>
  <si>
    <t>1.64303E+12</t>
  </si>
  <si>
    <t>SPXW220617C03275000</t>
  </si>
  <si>
    <t>SPXW Jun 17 2022 $3275.00 Call</t>
  </si>
  <si>
    <t>844.4</t>
  </si>
  <si>
    <t>851.3</t>
  </si>
  <si>
    <t>961.81</t>
  </si>
  <si>
    <t>SPXW220617C03300000</t>
  </si>
  <si>
    <t>SPXW Jun 17 2022 $3300.00 Call</t>
  </si>
  <si>
    <t>820.2</t>
  </si>
  <si>
    <t>827.1</t>
  </si>
  <si>
    <t>937.54</t>
  </si>
  <si>
    <t>SPX220617P03310000</t>
  </si>
  <si>
    <t>SPX Jun 17 2022 $3310.00 Put</t>
  </si>
  <si>
    <t>3310</t>
  </si>
  <si>
    <t>13.3</t>
  </si>
  <si>
    <t>15.34</t>
  </si>
  <si>
    <t>217</t>
  </si>
  <si>
    <t>SPXW220617P03320000</t>
  </si>
  <si>
    <t>SPXW Jun 17 2022 $3320.00 Put</t>
  </si>
  <si>
    <t>3320</t>
  </si>
  <si>
    <t>14.6</t>
  </si>
  <si>
    <t>15.52</t>
  </si>
  <si>
    <t>183</t>
  </si>
  <si>
    <t>SPXW220617P03360000</t>
  </si>
  <si>
    <t>SPXW Jun 17 2022 $3360.00 Put</t>
  </si>
  <si>
    <t>3360</t>
  </si>
  <si>
    <t>SPX220617P03360000</t>
  </si>
  <si>
    <t>SPX Jun 17 2022 $3360.00 Put</t>
  </si>
  <si>
    <t>15.1</t>
  </si>
  <si>
    <t>SPX220617P03380000</t>
  </si>
  <si>
    <t>SPX Jun 17 2022 $3380.00 Put</t>
  </si>
  <si>
    <t>3380</t>
  </si>
  <si>
    <t>16.9</t>
  </si>
  <si>
    <t>268</t>
  </si>
  <si>
    <t>SPXW220617C03400000</t>
  </si>
  <si>
    <t>SPXW Jun 17 2022 $3400.00 Call</t>
  </si>
  <si>
    <t>724.4</t>
  </si>
  <si>
    <t>731.1</t>
  </si>
  <si>
    <t>1051</t>
  </si>
  <si>
    <t>1.65056E+12</t>
  </si>
  <si>
    <t>SPXW220617P03410000</t>
  </si>
  <si>
    <t>SPXW Jun 17 2022 $3410.00 Put</t>
  </si>
  <si>
    <t>3410</t>
  </si>
  <si>
    <t>19.07</t>
  </si>
  <si>
    <t>SPXW220617P03425000</t>
  </si>
  <si>
    <t>SPXW Jun 17 2022 $3425.00 Put</t>
  </si>
  <si>
    <t>22.29</t>
  </si>
  <si>
    <t>346</t>
  </si>
  <si>
    <t>SPXW220617C03580000</t>
  </si>
  <si>
    <t>SPXW Jun 17 2022 $3580.00 Call</t>
  </si>
  <si>
    <t>3580</t>
  </si>
  <si>
    <t>556.5</t>
  </si>
  <si>
    <t>562.5</t>
  </si>
  <si>
    <t>654.02</t>
  </si>
  <si>
    <t>1.64728E+12</t>
  </si>
  <si>
    <t>SPXW220617C03600000</t>
  </si>
  <si>
    <t>SPXW Jun 17 2022 $3600.00 Call</t>
  </si>
  <si>
    <t>538.4</t>
  </si>
  <si>
    <t>544.3</t>
  </si>
  <si>
    <t>590.63</t>
  </si>
  <si>
    <t>SPXW220617C03675000</t>
  </si>
  <si>
    <t>SPXW Jun 17 2022 $3675.00 Call</t>
  </si>
  <si>
    <t>471.6</t>
  </si>
  <si>
    <t>477.1</t>
  </si>
  <si>
    <t>783.84</t>
  </si>
  <si>
    <t>1.64485E+12</t>
  </si>
  <si>
    <t>SPX220617P03715000</t>
  </si>
  <si>
    <t>SPX Jun 17 2022 $3715.00 Put</t>
  </si>
  <si>
    <t>3715</t>
  </si>
  <si>
    <t>40.5</t>
  </si>
  <si>
    <t>SPXW220617C03720000</t>
  </si>
  <si>
    <t>SPXW Jun 17 2022 $3720.00 Call</t>
  </si>
  <si>
    <t>432.6</t>
  </si>
  <si>
    <t>715.33</t>
  </si>
  <si>
    <t>SPX220617P03735000</t>
  </si>
  <si>
    <t>SPX Jun 17 2022 $3735.00 Put</t>
  </si>
  <si>
    <t>3735</t>
  </si>
  <si>
    <t>40.8</t>
  </si>
  <si>
    <t>SPXW220617P03740000</t>
  </si>
  <si>
    <t>SPXW Jun 17 2022 $3740.00 Put</t>
  </si>
  <si>
    <t>47.1</t>
  </si>
  <si>
    <t>54.67</t>
  </si>
  <si>
    <t>398</t>
  </si>
  <si>
    <t>SPX220617P03745000</t>
  </si>
  <si>
    <t>SPX Jun 17 2022 $3745.00 Put</t>
  </si>
  <si>
    <t>3745</t>
  </si>
  <si>
    <t>46.8</t>
  </si>
  <si>
    <t>48.1</t>
  </si>
  <si>
    <t>43.9</t>
  </si>
  <si>
    <t>SPXW220617C03750000</t>
  </si>
  <si>
    <t>SPXW Jun 17 2022 $3750.00 Call</t>
  </si>
  <si>
    <t>407.1</t>
  </si>
  <si>
    <t>412.3</t>
  </si>
  <si>
    <t>527.61</t>
  </si>
  <si>
    <t>SPX220617P03755000</t>
  </si>
  <si>
    <t>SPX Jun 17 2022 $3755.00 Put</t>
  </si>
  <si>
    <t>3755</t>
  </si>
  <si>
    <t>48.3</t>
  </si>
  <si>
    <t>30.58</t>
  </si>
  <si>
    <t>SPXW220617C03770000</t>
  </si>
  <si>
    <t>SPXW Jun 17 2022 $3770.00 Call</t>
  </si>
  <si>
    <t>395.4</t>
  </si>
  <si>
    <t>618.44</t>
  </si>
  <si>
    <t>1.6458E+12</t>
  </si>
  <si>
    <t>SPXW220617C03780000</t>
  </si>
  <si>
    <t>SPXW Jun 17 2022 $3780.00 Call</t>
  </si>
  <si>
    <t>382.1</t>
  </si>
  <si>
    <t>387.1</t>
  </si>
  <si>
    <t>474.73</t>
  </si>
  <si>
    <t>SPXW220617C03790000</t>
  </si>
  <si>
    <t>SPXW Jun 17 2022 $3790.00 Call</t>
  </si>
  <si>
    <t>373.9</t>
  </si>
  <si>
    <t>378.8</t>
  </si>
  <si>
    <t>756.88</t>
  </si>
  <si>
    <t>1.64365E+12</t>
  </si>
  <si>
    <t>SPXW220617C03795000</t>
  </si>
  <si>
    <t>SPXW Jun 17 2022 $3795.00 Call</t>
  </si>
  <si>
    <t>3795</t>
  </si>
  <si>
    <t>369.8</t>
  </si>
  <si>
    <t>374.6</t>
  </si>
  <si>
    <t>487.6</t>
  </si>
  <si>
    <t>1.64729E+12</t>
  </si>
  <si>
    <t>SPXW220617C03800000</t>
  </si>
  <si>
    <t>SPXW Jun 17 2022 $3800.00 Call</t>
  </si>
  <si>
    <t>365.7</t>
  </si>
  <si>
    <t>370.5</t>
  </si>
  <si>
    <t>480.6</t>
  </si>
  <si>
    <t>SPXW220617C03805000</t>
  </si>
  <si>
    <t>SPXW Jun 17 2022 $3805.00 Call</t>
  </si>
  <si>
    <t>3805</t>
  </si>
  <si>
    <t>361.7</t>
  </si>
  <si>
    <t>366.4</t>
  </si>
  <si>
    <t>699.12</t>
  </si>
  <si>
    <t>SPXW220617C03825000</t>
  </si>
  <si>
    <t>SPXW Jun 17 2022 $3825.00 Call</t>
  </si>
  <si>
    <t>345.6</t>
  </si>
  <si>
    <t>350.2</t>
  </si>
  <si>
    <t>416.29</t>
  </si>
  <si>
    <t>SPXW220617C03830000</t>
  </si>
  <si>
    <t>SPXW Jun 17 2022 $3830.00 Call</t>
  </si>
  <si>
    <t>341.6</t>
  </si>
  <si>
    <t>346.2</t>
  </si>
  <si>
    <t>673.51</t>
  </si>
  <si>
    <t>SPXW220617C03835000</t>
  </si>
  <si>
    <t>SPXW Jun 17 2022 $3835.00 Call</t>
  </si>
  <si>
    <t>342.2</t>
  </si>
  <si>
    <t>808.74</t>
  </si>
  <si>
    <t>SPX220617P03840000</t>
  </si>
  <si>
    <t>SPX Jun 17 2022 $3840.00 Put</t>
  </si>
  <si>
    <t>63.3</t>
  </si>
  <si>
    <t>63.75</t>
  </si>
  <si>
    <t>1493</t>
  </si>
  <si>
    <t>SPXW220617C03840000</t>
  </si>
  <si>
    <t>SPXW Jun 17 2022 $3840.00 Call</t>
  </si>
  <si>
    <t>333.6</t>
  </si>
  <si>
    <t>338.2</t>
  </si>
  <si>
    <t>666.71</t>
  </si>
  <si>
    <t>1.64934E+12</t>
  </si>
  <si>
    <t>SPXW220617C03845000</t>
  </si>
  <si>
    <t>SPXW Jun 17 2022 $3845.00 Call</t>
  </si>
  <si>
    <t>3845</t>
  </si>
  <si>
    <t>329.7</t>
  </si>
  <si>
    <t>663.88</t>
  </si>
  <si>
    <t>SPXW220617C03860000</t>
  </si>
  <si>
    <t>SPXW Jun 17 2022 $3860.00 Call</t>
  </si>
  <si>
    <t>322.3</t>
  </si>
  <si>
    <t>755.23</t>
  </si>
  <si>
    <t>1.64382E+12</t>
  </si>
  <si>
    <t>SPXW220617C03875000</t>
  </si>
  <si>
    <t>SPXW Jun 17 2022 $3875.00 Call</t>
  </si>
  <si>
    <t>306.4</t>
  </si>
  <si>
    <t>310.6</t>
  </si>
  <si>
    <t>325.67</t>
  </si>
  <si>
    <t>SPXW220617C03880000</t>
  </si>
  <si>
    <t>SPXW Jun 17 2022 $3880.00 Call</t>
  </si>
  <si>
    <t>302.5</t>
  </si>
  <si>
    <t>306.8</t>
  </si>
  <si>
    <t>765.57</t>
  </si>
  <si>
    <t>SPXW220617C03890000</t>
  </si>
  <si>
    <t>SPXW Jun 17 2022 $3890.00 Call</t>
  </si>
  <si>
    <t>294.9</t>
  </si>
  <si>
    <t>299.1</t>
  </si>
  <si>
    <t>479.77</t>
  </si>
  <si>
    <t>1.64573E+12</t>
  </si>
  <si>
    <t>SPXW220617C03910000</t>
  </si>
  <si>
    <t>SPXW Jun 17 2022 $3910.00 Call</t>
  </si>
  <si>
    <t>279.9</t>
  </si>
  <si>
    <t>283.9</t>
  </si>
  <si>
    <t>634.46</t>
  </si>
  <si>
    <t>1.64364E+12</t>
  </si>
  <si>
    <t>SPXW220617C03925000</t>
  </si>
  <si>
    <t>SPXW Jun 17 2022 $3925.00 Call</t>
  </si>
  <si>
    <t>268.8</t>
  </si>
  <si>
    <t>272.8</t>
  </si>
  <si>
    <t>288</t>
  </si>
  <si>
    <t>SPX220617P03965000</t>
  </si>
  <si>
    <t>SPX Jun 17 2022 $3965.00 Put</t>
  </si>
  <si>
    <t>93.6</t>
  </si>
  <si>
    <t>79.1</t>
  </si>
  <si>
    <t>835</t>
  </si>
  <si>
    <t>SPXW220617C03970000</t>
  </si>
  <si>
    <t>SPXW Jun 17 2022 $3970.00 Call</t>
  </si>
  <si>
    <t>623.76</t>
  </si>
  <si>
    <t>1.64373E+12</t>
  </si>
  <si>
    <t>SPX220617P04030000</t>
  </si>
  <si>
    <t>SPX Jun 17 2022 $4030.00 Put</t>
  </si>
  <si>
    <t>117.4</t>
  </si>
  <si>
    <t>122.06</t>
  </si>
  <si>
    <t>SPXW220617P04165000</t>
  </si>
  <si>
    <t>SPXW Jun 17 2022 $4165.00 Put</t>
  </si>
  <si>
    <t>170.4</t>
  </si>
  <si>
    <t>167.6</t>
  </si>
  <si>
    <t>SPXW220617C04215000</t>
  </si>
  <si>
    <t>SPXW Jun 17 2022 $4215.00 Call</t>
  </si>
  <si>
    <t>107.31</t>
  </si>
  <si>
    <t>310</t>
  </si>
  <si>
    <t>SPX220617C04290000</t>
  </si>
  <si>
    <t>SPX Jun 17 2022 $4290.00 Call</t>
  </si>
  <si>
    <t>62.2</t>
  </si>
  <si>
    <t>79.96</t>
  </si>
  <si>
    <t>SPX220617C04295000</t>
  </si>
  <si>
    <t>SPX Jun 17 2022 $4295.00 Call</t>
  </si>
  <si>
    <t>58.7</t>
  </si>
  <si>
    <t>75.25</t>
  </si>
  <si>
    <t>4439</t>
  </si>
  <si>
    <t>SPXW220617P04345000</t>
  </si>
  <si>
    <t>SPXW Jun 17 2022 $4345.00 Put</t>
  </si>
  <si>
    <t>275.3</t>
  </si>
  <si>
    <t>280.7</t>
  </si>
  <si>
    <t>192.96</t>
  </si>
  <si>
    <t>320</t>
  </si>
  <si>
    <t>SPXW220617P04370000</t>
  </si>
  <si>
    <t>SPXW Jun 17 2022 $4370.00 Put</t>
  </si>
  <si>
    <t>293.1</t>
  </si>
  <si>
    <t>298.9</t>
  </si>
  <si>
    <t>170.6</t>
  </si>
  <si>
    <t>SPXW220617P04385000</t>
  </si>
  <si>
    <t>SPXW Jun 17 2022 $4385.00 Put</t>
  </si>
  <si>
    <t>304.2</t>
  </si>
  <si>
    <t>231.5</t>
  </si>
  <si>
    <t>SPXW220617P04390000</t>
  </si>
  <si>
    <t>SPXW Jun 17 2022 $4390.00 Put</t>
  </si>
  <si>
    <t>307.9</t>
  </si>
  <si>
    <t>307.7</t>
  </si>
  <si>
    <t>SPXW220617P04405000</t>
  </si>
  <si>
    <t>SPXW Jun 17 2022 $4405.00 Put</t>
  </si>
  <si>
    <t>319.4</t>
  </si>
  <si>
    <t>255.91</t>
  </si>
  <si>
    <t>181</t>
  </si>
  <si>
    <t>SPXW220617C04415000</t>
  </si>
  <si>
    <t>SPXW Jun 17 2022 $4415.00 Call</t>
  </si>
  <si>
    <t>SPXW220617P04435000</t>
  </si>
  <si>
    <t>SPXW Jun 17 2022 $4435.00 Put</t>
  </si>
  <si>
    <t>349.6</t>
  </si>
  <si>
    <t>282.47</t>
  </si>
  <si>
    <t>258</t>
  </si>
  <si>
    <t>SPXW220617P04445000</t>
  </si>
  <si>
    <t>SPXW Jun 17 2022 $4445.00 Put</t>
  </si>
  <si>
    <t>351.4</t>
  </si>
  <si>
    <t>357.8</t>
  </si>
  <si>
    <t>298.03</t>
  </si>
  <si>
    <t>311</t>
  </si>
  <si>
    <t>SPXW220617P04455000</t>
  </si>
  <si>
    <t>SPXW Jun 17 2022 $4455.00 Put</t>
  </si>
  <si>
    <t>359.7</t>
  </si>
  <si>
    <t>366.2</t>
  </si>
  <si>
    <t>295.9</t>
  </si>
  <si>
    <t>209</t>
  </si>
  <si>
    <t>SPXW220617P04460000</t>
  </si>
  <si>
    <t>SPXW Jun 17 2022 $4460.00 Put</t>
  </si>
  <si>
    <t>363.8</t>
  </si>
  <si>
    <t>384.7</t>
  </si>
  <si>
    <t>SPXW220617P04465000</t>
  </si>
  <si>
    <t>SPXW Jun 17 2022 $4465.00 Put</t>
  </si>
  <si>
    <t>368</t>
  </si>
  <si>
    <t>374.7</t>
  </si>
  <si>
    <t>396.4</t>
  </si>
  <si>
    <t>SPXW220617P04470000</t>
  </si>
  <si>
    <t>SPXW Jun 17 2022 $4470.00 Put</t>
  </si>
  <si>
    <t>372.3</t>
  </si>
  <si>
    <t>378.9</t>
  </si>
  <si>
    <t>335.45</t>
  </si>
  <si>
    <t>SPXW220617P04475000</t>
  </si>
  <si>
    <t>SPXW Jun 17 2022 $4475.00 Put</t>
  </si>
  <si>
    <t>376.5</t>
  </si>
  <si>
    <t>383.2</t>
  </si>
  <si>
    <t>222.84</t>
  </si>
  <si>
    <t>SPXW220617P04480000</t>
  </si>
  <si>
    <t>SPXW Jun 17 2022 $4480.00 Put</t>
  </si>
  <si>
    <t>380.8</t>
  </si>
  <si>
    <t>387.5</t>
  </si>
  <si>
    <t>379</t>
  </si>
  <si>
    <t>290</t>
  </si>
  <si>
    <t>SPXW220617C04480000</t>
  </si>
  <si>
    <t>SPXW Jun 17 2022 $4480.00 Call</t>
  </si>
  <si>
    <t>15.2</t>
  </si>
  <si>
    <t>24.06</t>
  </si>
  <si>
    <t>SPXW220617P04485000</t>
  </si>
  <si>
    <t>SPXW Jun 17 2022 $4485.00 Put</t>
  </si>
  <si>
    <t>385.1</t>
  </si>
  <si>
    <t>379.3</t>
  </si>
  <si>
    <t>SPXW220617P04490000</t>
  </si>
  <si>
    <t>SPXW Jun 17 2022 $4490.00 Put</t>
  </si>
  <si>
    <t>389.5</t>
  </si>
  <si>
    <t>396.3</t>
  </si>
  <si>
    <t>314.75</t>
  </si>
  <si>
    <t>SPXW220617P04495000</t>
  </si>
  <si>
    <t>SPXW Jun 17 2022 $4495.00 Put</t>
  </si>
  <si>
    <t>393.8</t>
  </si>
  <si>
    <t>400.7</t>
  </si>
  <si>
    <t>439.23</t>
  </si>
  <si>
    <t>SPXW220617P04515000</t>
  </si>
  <si>
    <t>SPXW Jun 17 2022 $4515.00 Put</t>
  </si>
  <si>
    <t>411.6</t>
  </si>
  <si>
    <t>418.3</t>
  </si>
  <si>
    <t>313.7</t>
  </si>
  <si>
    <t>210</t>
  </si>
  <si>
    <t>SPXW220617P04520000</t>
  </si>
  <si>
    <t>SPXW Jun 17 2022 $4520.00 Put</t>
  </si>
  <si>
    <t>416</t>
  </si>
  <si>
    <t>422.9</t>
  </si>
  <si>
    <t>424.9</t>
  </si>
  <si>
    <t>SPXW220617P04525000</t>
  </si>
  <si>
    <t>SPXW Jun 17 2022 $4525.00 Put</t>
  </si>
  <si>
    <t>427.5</t>
  </si>
  <si>
    <t>265.19</t>
  </si>
  <si>
    <t>SPXW220617P04530000</t>
  </si>
  <si>
    <t>SPXW Jun 17 2022 $4530.00 Put</t>
  </si>
  <si>
    <t>425</t>
  </si>
  <si>
    <t>432</t>
  </si>
  <si>
    <t>381.6</t>
  </si>
  <si>
    <t>SPXW220617P04535000</t>
  </si>
  <si>
    <t>SPXW Jun 17 2022 $4535.00 Put</t>
  </si>
  <si>
    <t>429.6</t>
  </si>
  <si>
    <t>436.4</t>
  </si>
  <si>
    <t>425.2</t>
  </si>
  <si>
    <t>SPXW220617P04540000</t>
  </si>
  <si>
    <t>SPXW Jun 17 2022 $4540.00 Put</t>
  </si>
  <si>
    <t>434.1</t>
  </si>
  <si>
    <t>441.1</t>
  </si>
  <si>
    <t>389.87</t>
  </si>
  <si>
    <t>SPXW220617P04550000</t>
  </si>
  <si>
    <t>SPXW Jun 17 2022 $4550.00 Put</t>
  </si>
  <si>
    <t>443.2</t>
  </si>
  <si>
    <t>450.3</t>
  </si>
  <si>
    <t>411.73</t>
  </si>
  <si>
    <t>334</t>
  </si>
  <si>
    <t>SPXW220617P04555000</t>
  </si>
  <si>
    <t>SPXW Jun 17 2022 $4555.00 Put</t>
  </si>
  <si>
    <t>4555</t>
  </si>
  <si>
    <t>447.8</t>
  </si>
  <si>
    <t>454.9</t>
  </si>
  <si>
    <t>344.51</t>
  </si>
  <si>
    <t>SPX220617C04560000</t>
  </si>
  <si>
    <t>SPX Jun 17 2022 $4560.00 Call</t>
  </si>
  <si>
    <t>10.05</t>
  </si>
  <si>
    <t>SPXW220617P04560000</t>
  </si>
  <si>
    <t>SPXW Jun 17 2022 $4560.00 Put</t>
  </si>
  <si>
    <t>452.4</t>
  </si>
  <si>
    <t>459.6</t>
  </si>
  <si>
    <t>363.89</t>
  </si>
  <si>
    <t>SPX220617C04565000</t>
  </si>
  <si>
    <t>SPX Jun 17 2022 $4565.00 Call</t>
  </si>
  <si>
    <t>208</t>
  </si>
  <si>
    <t>2464</t>
  </si>
  <si>
    <t>SPXW220617P04565000</t>
  </si>
  <si>
    <t>SPXW Jun 17 2022 $4565.00 Put</t>
  </si>
  <si>
    <t>457</t>
  </si>
  <si>
    <t>464.2</t>
  </si>
  <si>
    <t>384.37</t>
  </si>
  <si>
    <t>SPX220617C04580000</t>
  </si>
  <si>
    <t>SPX Jun 17 2022 $4580.00 Call</t>
  </si>
  <si>
    <t>9.37</t>
  </si>
  <si>
    <t>242</t>
  </si>
  <si>
    <t>4306</t>
  </si>
  <si>
    <t>SPXW220617P04580000</t>
  </si>
  <si>
    <t>SPXW Jun 17 2022 $4580.00 Put</t>
  </si>
  <si>
    <t>471</t>
  </si>
  <si>
    <t>478.2</t>
  </si>
  <si>
    <t>396.42</t>
  </si>
  <si>
    <t>SPXW220617P04585000</t>
  </si>
  <si>
    <t>SPXW Jun 17 2022 $4585.00 Put</t>
  </si>
  <si>
    <t>475.8</t>
  </si>
  <si>
    <t>482.8</t>
  </si>
  <si>
    <t>397.51</t>
  </si>
  <si>
    <t>SPXW220617C04595000</t>
  </si>
  <si>
    <t>SPXW Jun 17 2022 $4595.00 Call</t>
  </si>
  <si>
    <t>8.05</t>
  </si>
  <si>
    <t>264</t>
  </si>
  <si>
    <t>SPXW220617P04600000</t>
  </si>
  <si>
    <t>SPXW Jun 17 2022 $4600.00 Put</t>
  </si>
  <si>
    <t>489.8</t>
  </si>
  <si>
    <t>483.43</t>
  </si>
  <si>
    <t>145</t>
  </si>
  <si>
    <t>SPXW220617C04605000</t>
  </si>
  <si>
    <t>SPXW Jun 17 2022 $4605.00 Call</t>
  </si>
  <si>
    <t>4605</t>
  </si>
  <si>
    <t>SPXW220617P04625000</t>
  </si>
  <si>
    <t>SPXW Jun 17 2022 $4625.00 Put</t>
  </si>
  <si>
    <t>505.2</t>
  </si>
  <si>
    <t>529.1</t>
  </si>
  <si>
    <t>510.39</t>
  </si>
  <si>
    <t>SPX220617C04630000</t>
  </si>
  <si>
    <t>SPX Jun 17 2022 $4630.00 Call</t>
  </si>
  <si>
    <t>5.27</t>
  </si>
  <si>
    <t>1188</t>
  </si>
  <si>
    <t>SPXW220617P04630000</t>
  </si>
  <si>
    <t>SPXW Jun 17 2022 $4630.00 Put</t>
  </si>
  <si>
    <t>510</t>
  </si>
  <si>
    <t>533.9</t>
  </si>
  <si>
    <t>426.6</t>
  </si>
  <si>
    <t>SPXW220617C04630000</t>
  </si>
  <si>
    <t>SPXW Jun 17 2022 $4630.00 Call</t>
  </si>
  <si>
    <t>187</t>
  </si>
  <si>
    <t>SPXW220617P04640000</t>
  </si>
  <si>
    <t>SPXW Jun 17 2022 $4640.00 Put</t>
  </si>
  <si>
    <t>516.5</t>
  </si>
  <si>
    <t>540.5</t>
  </si>
  <si>
    <t>263.85</t>
  </si>
  <si>
    <t>1.64995E+12</t>
  </si>
  <si>
    <t>SPXW220617P04650000</t>
  </si>
  <si>
    <t>SPXW Jun 17 2022 $4650.00 Put</t>
  </si>
  <si>
    <t>529.4</t>
  </si>
  <si>
    <t>553.3</t>
  </si>
  <si>
    <t>439.25</t>
  </si>
  <si>
    <t>SPXW220617C04655000</t>
  </si>
  <si>
    <t>SPXW Jun 17 2022 $4655.00 Call</t>
  </si>
  <si>
    <t>4655</t>
  </si>
  <si>
    <t>SPXW220617P04660000</t>
  </si>
  <si>
    <t>SPXW Jun 17 2022 $4660.00 Put</t>
  </si>
  <si>
    <t>539.3</t>
  </si>
  <si>
    <t>563.2</t>
  </si>
  <si>
    <t>448.7</t>
  </si>
  <si>
    <t>SPXW220617P04675000</t>
  </si>
  <si>
    <t>SPXW Jun 17 2022 $4675.00 Put</t>
  </si>
  <si>
    <t>553.5</t>
  </si>
  <si>
    <t>577.4</t>
  </si>
  <si>
    <t>474.72</t>
  </si>
  <si>
    <t>SPXW220617P04680000</t>
  </si>
  <si>
    <t>SPXW Jun 17 2022 $4680.00 Put</t>
  </si>
  <si>
    <t>555.2</t>
  </si>
  <si>
    <t>579.2</t>
  </si>
  <si>
    <t>238.33</t>
  </si>
  <si>
    <t>1.64936E+12</t>
  </si>
  <si>
    <t>SPX220617C04685000</t>
  </si>
  <si>
    <t>SPX Jun 17 2022 $4685.00 Call</t>
  </si>
  <si>
    <t>4685</t>
  </si>
  <si>
    <t>3.02</t>
  </si>
  <si>
    <t>113</t>
  </si>
  <si>
    <t>SPXW220617C04685000</t>
  </si>
  <si>
    <t>SPXW Jun 17 2022 $4685.00 Call</t>
  </si>
  <si>
    <t>SPX220617C04690000</t>
  </si>
  <si>
    <t>SPX Jun 17 2022 $4690.00 Call</t>
  </si>
  <si>
    <t>2.83</t>
  </si>
  <si>
    <t>250</t>
  </si>
  <si>
    <t>218</t>
  </si>
  <si>
    <t>267</t>
  </si>
  <si>
    <t>SPXW220617C04690000</t>
  </si>
  <si>
    <t>SPXW Jun 17 2022 $4690.00 Call</t>
  </si>
  <si>
    <t>SPX220617C04695000</t>
  </si>
  <si>
    <t>SPX Jun 17 2022 $4695.00 Call</t>
  </si>
  <si>
    <t>SPXW220617C04695000</t>
  </si>
  <si>
    <t>SPXW Jun 17 2022 $4695.00 Call</t>
  </si>
  <si>
    <t>SPX220617C04705000</t>
  </si>
  <si>
    <t>SPX Jun 17 2022 $4705.00 Call</t>
  </si>
  <si>
    <t>4705</t>
  </si>
  <si>
    <t>1.4</t>
  </si>
  <si>
    <t>SPXW220617C04705000</t>
  </si>
  <si>
    <t>SPXW Jun 17 2022 $4705.00 Call</t>
  </si>
  <si>
    <t>3.92</t>
  </si>
  <si>
    <t>SPX220617C04720000</t>
  </si>
  <si>
    <t>SPX Jun 17 2022 $4720.00 Call</t>
  </si>
  <si>
    <t>1420</t>
  </si>
  <si>
    <t>SPXW220617C04720000</t>
  </si>
  <si>
    <t>SPXW Jun 17 2022 $4720.00 Call</t>
  </si>
  <si>
    <t>6.25</t>
  </si>
  <si>
    <t>SPXW220617P04720000</t>
  </si>
  <si>
    <t>SPXW Jun 17 2022 $4720.00 Put</t>
  </si>
  <si>
    <t>594.6</t>
  </si>
  <si>
    <t>618.5</t>
  </si>
  <si>
    <t>264.03</t>
  </si>
  <si>
    <t>SPX220617C04725000</t>
  </si>
  <si>
    <t>SPX Jun 17 2022 $4725.00 Call</t>
  </si>
  <si>
    <t>1.96</t>
  </si>
  <si>
    <t>9867</t>
  </si>
  <si>
    <t>SPXW220617C04725000</t>
  </si>
  <si>
    <t>SPXW Jun 17 2022 $4725.00 Call</t>
  </si>
  <si>
    <t>2.92</t>
  </si>
  <si>
    <t>1119</t>
  </si>
  <si>
    <t>SPXW220617P04730000</t>
  </si>
  <si>
    <t>SPXW Jun 17 2022 $4730.00 Put</t>
  </si>
  <si>
    <t>4730</t>
  </si>
  <si>
    <t>604.5</t>
  </si>
  <si>
    <t>628.4</t>
  </si>
  <si>
    <t>303.83</t>
  </si>
  <si>
    <t>SPX220617C04735000</t>
  </si>
  <si>
    <t>SPX Jun 17 2022 $4735.00 Call</t>
  </si>
  <si>
    <t>4735</t>
  </si>
  <si>
    <t>282</t>
  </si>
  <si>
    <t>SPX220617C04745000</t>
  </si>
  <si>
    <t>SPX Jun 17 2022 $4745.00 Call</t>
  </si>
  <si>
    <t>4745</t>
  </si>
  <si>
    <t>1.64</t>
  </si>
  <si>
    <t>SPX220617C04760000</t>
  </si>
  <si>
    <t>SPX Jun 17 2022 $4760.00 Call</t>
  </si>
  <si>
    <t>4760</t>
  </si>
  <si>
    <t>1.54</t>
  </si>
  <si>
    <t>651</t>
  </si>
  <si>
    <t>SPXW220617P04780000</t>
  </si>
  <si>
    <t>SPXW Jun 17 2022 $4780.00 Put</t>
  </si>
  <si>
    <t>656.8</t>
  </si>
  <si>
    <t>680.8</t>
  </si>
  <si>
    <t>447.92</t>
  </si>
  <si>
    <t>SPX220617C04790000</t>
  </si>
  <si>
    <t>SPX Jun 17 2022 $4790.00 Call</t>
  </si>
  <si>
    <t>151</t>
  </si>
  <si>
    <t>SPXW220617C04820000</t>
  </si>
  <si>
    <t>SPXW Jun 17 2022 $4820.00 Call</t>
  </si>
  <si>
    <t>4820</t>
  </si>
  <si>
    <t>SPXW220617P04840000</t>
  </si>
  <si>
    <t>SPXW Jun 17 2022 $4840.00 Put</t>
  </si>
  <si>
    <t>713.5</t>
  </si>
  <si>
    <t>737.4</t>
  </si>
  <si>
    <t>489</t>
  </si>
  <si>
    <t>1.64624E+12</t>
  </si>
  <si>
    <t>SPX220617C04850000</t>
  </si>
  <si>
    <t>SPX Jun 17 2022 $4850.00 Call</t>
  </si>
  <si>
    <t>9979</t>
  </si>
  <si>
    <t>SPX220617C04860000</t>
  </si>
  <si>
    <t>SPX Jun 17 2022 $4860.00 Call</t>
  </si>
  <si>
    <t>4860</t>
  </si>
  <si>
    <t>2050</t>
  </si>
  <si>
    <t>SPX220617C04870000</t>
  </si>
  <si>
    <t>SPX Jun 17 2022 $4870.00 Call</t>
  </si>
  <si>
    <t>4870</t>
  </si>
  <si>
    <t>SPXW220617C04870000</t>
  </si>
  <si>
    <t>SPXW Jun 17 2022 $4870.00 Call</t>
  </si>
  <si>
    <t>1.39</t>
  </si>
  <si>
    <t>89</t>
  </si>
  <si>
    <t>SPX220617C04890000</t>
  </si>
  <si>
    <t>SPX Jun 17 2022 $4890.00 Call</t>
  </si>
  <si>
    <t>0.46</t>
  </si>
  <si>
    <t>459</t>
  </si>
  <si>
    <t>SPXW220617C04890000</t>
  </si>
  <si>
    <t>SPXW Jun 17 2022 $4890.00 Call</t>
  </si>
  <si>
    <t>1.19</t>
  </si>
  <si>
    <t>235</t>
  </si>
  <si>
    <t>SPXW220617P04890000</t>
  </si>
  <si>
    <t>SPXW Jun 17 2022 $4890.00 Put</t>
  </si>
  <si>
    <t>766.6</t>
  </si>
  <si>
    <t>790.5</t>
  </si>
  <si>
    <t>439.64</t>
  </si>
  <si>
    <t>1.64434E+12</t>
  </si>
  <si>
    <t>SPX220617C04910000</t>
  </si>
  <si>
    <t>SPX Jun 17 2022 $4910.00 Call</t>
  </si>
  <si>
    <t>4910</t>
  </si>
  <si>
    <t>0.39</t>
  </si>
  <si>
    <t>434</t>
  </si>
  <si>
    <t>1378</t>
  </si>
  <si>
    <t>SPXW220617P04925000</t>
  </si>
  <si>
    <t>SPXW Jun 17 2022 $4925.00 Put</t>
  </si>
  <si>
    <t>801.3</t>
  </si>
  <si>
    <t>825.2</t>
  </si>
  <si>
    <t>381.18</t>
  </si>
  <si>
    <t>SPXW220617P04930000</t>
  </si>
  <si>
    <t>SPXW Jun 17 2022 $4930.00 Put</t>
  </si>
  <si>
    <t>803.1</t>
  </si>
  <si>
    <t>623.34</t>
  </si>
  <si>
    <t>SPXW220617C04940000</t>
  </si>
  <si>
    <t>SPXW Jun 17 2022 $4940.00 Call</t>
  </si>
  <si>
    <t>4940</t>
  </si>
  <si>
    <t>1.65055E+12</t>
  </si>
  <si>
    <t>SPX220617C04960000</t>
  </si>
  <si>
    <t>SPX Jun 17 2022 $4960.00 Call</t>
  </si>
  <si>
    <t>4960</t>
  </si>
  <si>
    <t>SPXW220617P04975000</t>
  </si>
  <si>
    <t>SPXW Jun 17 2022 $4975.00 Put</t>
  </si>
  <si>
    <t>851</t>
  </si>
  <si>
    <t>874.9</t>
  </si>
  <si>
    <t>715.93</t>
  </si>
  <si>
    <t>SPXW220617P04990000</t>
  </si>
  <si>
    <t>SPXW Jun 17 2022 $4990.00 Put</t>
  </si>
  <si>
    <t>866</t>
  </si>
  <si>
    <t>890</t>
  </si>
  <si>
    <t>542.82</t>
  </si>
  <si>
    <t>1.64392E+12</t>
  </si>
  <si>
    <t>SPX220617C05010000</t>
  </si>
  <si>
    <t>SPX Jun 17 2022 $5010.00 Call</t>
  </si>
  <si>
    <t>708</t>
  </si>
  <si>
    <t>SPXW220617P05010000</t>
  </si>
  <si>
    <t>SPXW Jun 17 2022 $5010.00 Put</t>
  </si>
  <si>
    <t>883</t>
  </si>
  <si>
    <t>907</t>
  </si>
  <si>
    <t>729.17</t>
  </si>
  <si>
    <t>1.64556E+12</t>
  </si>
  <si>
    <t>SPX220617C05025000</t>
  </si>
  <si>
    <t>SPX Jun 17 2022 $5025.00 Call</t>
  </si>
  <si>
    <t>4764</t>
  </si>
  <si>
    <t>SPXW220617C05025000</t>
  </si>
  <si>
    <t>SPXW Jun 17 2022 $5025.00 Call</t>
  </si>
  <si>
    <t>SPXW220617C05060000</t>
  </si>
  <si>
    <t>SPXW Jun 17 2022 $5060.00 Call</t>
  </si>
  <si>
    <t>5060</t>
  </si>
  <si>
    <t>SPX220617C05070000</t>
  </si>
  <si>
    <t>SPX Jun 17 2022 $5070.00 Call</t>
  </si>
  <si>
    <t>SPXW220617C05070000</t>
  </si>
  <si>
    <t>SPXW Jun 17 2022 $5070.00 Call</t>
  </si>
  <si>
    <t>SPX220617C05080000</t>
  </si>
  <si>
    <t>SPX Jun 17 2022 $5080.00 Call</t>
  </si>
  <si>
    <t>SPXW220617C05080000</t>
  </si>
  <si>
    <t>SPXW Jun 17 2022 $5080.00 Call</t>
  </si>
  <si>
    <t>115</t>
  </si>
  <si>
    <t>SPXW220617C05090000</t>
  </si>
  <si>
    <t>SPXW Jun 17 2022 $5090.00 Call</t>
  </si>
  <si>
    <t>1.64669E+12</t>
  </si>
  <si>
    <t>SPX220617C05100000</t>
  </si>
  <si>
    <t>SPX Jun 17 2022 $5100.00 Call</t>
  </si>
  <si>
    <t>0.17</t>
  </si>
  <si>
    <t>8879</t>
  </si>
  <si>
    <t>SPXW220617C05120000</t>
  </si>
  <si>
    <t>SPXW Jun 17 2022 $5120.00 Call</t>
  </si>
  <si>
    <t>5120</t>
  </si>
  <si>
    <t>SPXW220617C05125000</t>
  </si>
  <si>
    <t>SPXW Jun 17 2022 $5125.00 Call</t>
  </si>
  <si>
    <t>4.44</t>
  </si>
  <si>
    <t>162</t>
  </si>
  <si>
    <t>1.64875E+12</t>
  </si>
  <si>
    <t>SPX220617C05130000</t>
  </si>
  <si>
    <t>SPX Jun 17 2022 $5130.00 Call</t>
  </si>
  <si>
    <t>SPXW220617C05130000</t>
  </si>
  <si>
    <t>SPXW Jun 17 2022 $5130.00 Call</t>
  </si>
  <si>
    <t>SPX220617C05150000</t>
  </si>
  <si>
    <t>SPX Jun 17 2022 $5150.00 Call</t>
  </si>
  <si>
    <t>3244</t>
  </si>
  <si>
    <t>SPX220617C05170000</t>
  </si>
  <si>
    <t>SPX Jun 17 2022 $5170.00 Call</t>
  </si>
  <si>
    <t>5170</t>
  </si>
  <si>
    <t>SPXW220617P05175000</t>
  </si>
  <si>
    <t>SPXW Jun 17 2022 $5175.00 Put</t>
  </si>
  <si>
    <t>5175</t>
  </si>
  <si>
    <t>1050.7</t>
  </si>
  <si>
    <t>1074.6</t>
  </si>
  <si>
    <t>777.7</t>
  </si>
  <si>
    <t>SPX220617C05200000</t>
  </si>
  <si>
    <t>SPX Jun 17 2022 $5200.00 Call</t>
  </si>
  <si>
    <t>12537</t>
  </si>
  <si>
    <t>SPX220617C05210000</t>
  </si>
  <si>
    <t>SPX Jun 17 2022 $5210.00 Call</t>
  </si>
  <si>
    <t>5210</t>
  </si>
  <si>
    <t>SPX220617C05220000</t>
  </si>
  <si>
    <t>SPX Jun 17 2022 $5220.00 Call</t>
  </si>
  <si>
    <t>SPXW220617C05225000</t>
  </si>
  <si>
    <t>SPXW Jun 17 2022 $5225.00 Call</t>
  </si>
  <si>
    <t>SPX220617C05230000</t>
  </si>
  <si>
    <t>SPX Jun 17 2022 $5230.00 Call</t>
  </si>
  <si>
    <t>5230</t>
  </si>
  <si>
    <t>SPX220617C05240000</t>
  </si>
  <si>
    <t>SPX Jun 17 2022 $5240.00 Call</t>
  </si>
  <si>
    <t>5240</t>
  </si>
  <si>
    <t>SPXW220617P05240000</t>
  </si>
  <si>
    <t>SPXW Jun 17 2022 $5240.00 Put</t>
  </si>
  <si>
    <t>1115.6</t>
  </si>
  <si>
    <t>1139.6</t>
  </si>
  <si>
    <t>957.1</t>
  </si>
  <si>
    <t>SPX220617C05250000</t>
  </si>
  <si>
    <t>SPX Jun 17 2022 $5250.00 Call</t>
  </si>
  <si>
    <t>179</t>
  </si>
  <si>
    <t>2457</t>
  </si>
  <si>
    <t>SPXW220617P05325000</t>
  </si>
  <si>
    <t>SPXW Jun 17 2022 $5325.00 Put</t>
  </si>
  <si>
    <t>1200.6</t>
  </si>
  <si>
    <t>1224.6</t>
  </si>
  <si>
    <t>1122.2</t>
  </si>
  <si>
    <t>SPXW220617P05500000</t>
  </si>
  <si>
    <t>SPXW Jun 17 2022 $5500.00 Put</t>
  </si>
  <si>
    <t>1372.1</t>
  </si>
  <si>
    <t>1396</t>
  </si>
  <si>
    <t>1053.26</t>
  </si>
  <si>
    <t>SPXW220617P06000000</t>
  </si>
  <si>
    <t>SPXW Jun 17 2022 $6000.00 Put</t>
  </si>
  <si>
    <t>1874.7</t>
  </si>
  <si>
    <t>1898.7</t>
  </si>
  <si>
    <t>1674.65</t>
  </si>
  <si>
    <t>SPXW220617P06300000</t>
  </si>
  <si>
    <t>SPXW Jun 17 2022 $6300.00 Put</t>
  </si>
  <si>
    <t>6300</t>
  </si>
  <si>
    <t>2174.5</t>
  </si>
  <si>
    <t>2198.4</t>
  </si>
  <si>
    <t>1999.69</t>
  </si>
  <si>
    <t>1.64616E+12</t>
  </si>
  <si>
    <t>SPXW220617P06500000</t>
  </si>
  <si>
    <t>SPXW Jun 17 2022 $6500.00 Put</t>
  </si>
  <si>
    <t>6500</t>
  </si>
  <si>
    <t>2373.9</t>
  </si>
  <si>
    <t>2397.9</t>
  </si>
  <si>
    <t>2106.28</t>
  </si>
  <si>
    <t>1.64761E+12</t>
  </si>
  <si>
    <t>SPXW220617P07000000</t>
  </si>
  <si>
    <t>SPXW Jun 17 2022 $7000.00 Put</t>
  </si>
  <si>
    <t>2870.2</t>
  </si>
  <si>
    <t>2894.1</t>
  </si>
  <si>
    <t>2598.06</t>
  </si>
  <si>
    <t>1.65031E+12</t>
  </si>
  <si>
    <t>SPXW220617P07200000</t>
  </si>
  <si>
    <t>SPXW Jun 17 2022 $7200.00 Put</t>
  </si>
  <si>
    <t>3073</t>
  </si>
  <si>
    <t>2897.79</t>
  </si>
  <si>
    <t>SPXW220617P07300000</t>
  </si>
  <si>
    <t>SPXW Jun 17 2022 $7300.00 Put</t>
  </si>
  <si>
    <t>3169.9</t>
  </si>
  <si>
    <t>3193.9</t>
  </si>
  <si>
    <t>2932.29</t>
  </si>
  <si>
    <t>1.64582E+12</t>
  </si>
  <si>
    <t>SPX220617P00900000</t>
  </si>
  <si>
    <t>SPX Jun 17 2022 $900.00 Put</t>
  </si>
  <si>
    <t>7189</t>
  </si>
  <si>
    <t>SPX220617P01100000</t>
  </si>
  <si>
    <t>SPX Jun 17 2022 $1100.00 Put</t>
  </si>
  <si>
    <t>1100</t>
  </si>
  <si>
    <t>3764</t>
  </si>
  <si>
    <t>SPX220617P01300000</t>
  </si>
  <si>
    <t>SPX Jun 17 2022 $1300.00 Put</t>
  </si>
  <si>
    <t>319</t>
  </si>
  <si>
    <t>360</t>
  </si>
  <si>
    <t>8635</t>
  </si>
  <si>
    <t>SPX220617P01450000</t>
  </si>
  <si>
    <t>SPX Jun 17 2022 $1450.00 Put</t>
  </si>
  <si>
    <t>1450</t>
  </si>
  <si>
    <t>1431</t>
  </si>
  <si>
    <t>SPX220617P01550000</t>
  </si>
  <si>
    <t>SPX Jun 17 2022 $1550.00 Put</t>
  </si>
  <si>
    <t>1550</t>
  </si>
  <si>
    <t>5908</t>
  </si>
  <si>
    <t>SPX220617P01600000</t>
  </si>
  <si>
    <t>SPX Jun 17 2022 $1600.00 Put</t>
  </si>
  <si>
    <t>307</t>
  </si>
  <si>
    <t>5376</t>
  </si>
  <si>
    <t>SPX220617P01900000</t>
  </si>
  <si>
    <t>SPX Jun 17 2022 $1900.00 Put</t>
  </si>
  <si>
    <t>1.17</t>
  </si>
  <si>
    <t>296</t>
  </si>
  <si>
    <t>7632</t>
  </si>
  <si>
    <t>SPX220617P02050000</t>
  </si>
  <si>
    <t>SPX Jun 17 2022 $2050.00 Put</t>
  </si>
  <si>
    <t>1.57</t>
  </si>
  <si>
    <t>SPX220617P02250000</t>
  </si>
  <si>
    <t>SPX Jun 17 2022 $2250.00 Put</t>
  </si>
  <si>
    <t>SPX220617P02325000</t>
  </si>
  <si>
    <t>SPX Jun 17 2022 $2325.00 Put</t>
  </si>
  <si>
    <t>2.44</t>
  </si>
  <si>
    <t>1897</t>
  </si>
  <si>
    <t>SPX220617P02425000</t>
  </si>
  <si>
    <t>SPX Jun 17 2022 $2425.00 Put</t>
  </si>
  <si>
    <t>2425</t>
  </si>
  <si>
    <t>1383</t>
  </si>
  <si>
    <t>SPX220617P02525000</t>
  </si>
  <si>
    <t>SPX Jun 17 2022 $2525.00 Put</t>
  </si>
  <si>
    <t>261</t>
  </si>
  <si>
    <t>1919</t>
  </si>
  <si>
    <t>SPX220617P02625000</t>
  </si>
  <si>
    <t>SPX Jun 17 2022 $2625.00 Put</t>
  </si>
  <si>
    <t>2625</t>
  </si>
  <si>
    <t>271</t>
  </si>
  <si>
    <t>973</t>
  </si>
  <si>
    <t>SPX220617P02650000</t>
  </si>
  <si>
    <t>SPX Jun 17 2022 $2650.00 Put</t>
  </si>
  <si>
    <t>3535</t>
  </si>
  <si>
    <t>SPX220617P02925000</t>
  </si>
  <si>
    <t>SPX Jun 17 2022 $2925.00 Put</t>
  </si>
  <si>
    <t>5382</t>
  </si>
  <si>
    <t>SPX220617P03370000</t>
  </si>
  <si>
    <t>SPX Jun 17 2022 $3370.00 Put</t>
  </si>
  <si>
    <t>3370</t>
  </si>
  <si>
    <t>SPX220617P03430000</t>
  </si>
  <si>
    <t>SPX Jun 17 2022 $3430.00 Put</t>
  </si>
  <si>
    <t>3430</t>
  </si>
  <si>
    <t>18.7</t>
  </si>
  <si>
    <t>694</t>
  </si>
  <si>
    <t>SPX220617C04215000</t>
  </si>
  <si>
    <t>SPX Jun 17 2022 $4215.00 Call</t>
  </si>
  <si>
    <t>91.4</t>
  </si>
  <si>
    <t>134.21</t>
  </si>
  <si>
    <t>9537</t>
  </si>
  <si>
    <t>SPX220617C04280000</t>
  </si>
  <si>
    <t>SPX Jun 17 2022 $4280.00 Call</t>
  </si>
  <si>
    <t>3849</t>
  </si>
  <si>
    <t>SPX220617C04395000</t>
  </si>
  <si>
    <t>SPX Jun 17 2022 $4395.00 Call</t>
  </si>
  <si>
    <t>29.5</t>
  </si>
  <si>
    <t>4276</t>
  </si>
  <si>
    <t>SPX220617C04455000</t>
  </si>
  <si>
    <t>SPX Jun 17 2022 $4455.00 Call</t>
  </si>
  <si>
    <t>18.8</t>
  </si>
  <si>
    <t>3994</t>
  </si>
  <si>
    <t>SPX220617C04480000</t>
  </si>
  <si>
    <t>SPX Jun 17 2022 $4480.00 Call</t>
  </si>
  <si>
    <t>14.5</t>
  </si>
  <si>
    <t>5040</t>
  </si>
  <si>
    <t>SPX220617C04635000</t>
  </si>
  <si>
    <t>SPX Jun 17 2022 $4635.00 Call</t>
  </si>
  <si>
    <t>4635</t>
  </si>
  <si>
    <t>13.29</t>
  </si>
  <si>
    <t>328</t>
  </si>
  <si>
    <t>SPX220617C04655000</t>
  </si>
  <si>
    <t>SPX Jun 17 2022 $4655.00 Call</t>
  </si>
  <si>
    <t>3.97</t>
  </si>
  <si>
    <t>238</t>
  </si>
  <si>
    <t>SPX220617C04680000</t>
  </si>
  <si>
    <t>SPX Jun 17 2022 $4680.00 Call</t>
  </si>
  <si>
    <t>3.46</t>
  </si>
  <si>
    <t>677</t>
  </si>
  <si>
    <t>SPX220617C04810000</t>
  </si>
  <si>
    <t>SPX Jun 17 2022 $4810.00 Call</t>
  </si>
  <si>
    <t>4810</t>
  </si>
  <si>
    <t>855</t>
  </si>
  <si>
    <t>SPX220617C04820000</t>
  </si>
  <si>
    <t>SPX Jun 17 2022 $4820.00 Call</t>
  </si>
  <si>
    <t>1.77</t>
  </si>
  <si>
    <t>SPX220617C04875000</t>
  </si>
  <si>
    <t>SPX Jun 17 2022 $4875.00 Call</t>
  </si>
  <si>
    <t>0.48</t>
  </si>
  <si>
    <t>3108</t>
  </si>
  <si>
    <t>SPX220617C04920000</t>
  </si>
  <si>
    <t>SPX Jun 17 2022 $4920.00 Call</t>
  </si>
  <si>
    <t>4920</t>
  </si>
  <si>
    <t>182</t>
  </si>
  <si>
    <t>473</t>
  </si>
  <si>
    <t>SPX220617C04930000</t>
  </si>
  <si>
    <t>SPX Jun 17 2022 $4930.00 Call</t>
  </si>
  <si>
    <t>0.44</t>
  </si>
  <si>
    <t>575</t>
  </si>
  <si>
    <t>517</t>
  </si>
  <si>
    <t>463</t>
  </si>
  <si>
    <t>SPX220617C04950000</t>
  </si>
  <si>
    <t>SPX Jun 17 2022 $4950.00 Call</t>
  </si>
  <si>
    <t>6829</t>
  </si>
  <si>
    <t>SPX220617C04970000</t>
  </si>
  <si>
    <t>SPX Jun 17 2022 $4970.00 Call</t>
  </si>
  <si>
    <t>549</t>
  </si>
  <si>
    <t>SPX220617C04975000</t>
  </si>
  <si>
    <t>SPX Jun 17 2022 $4975.00 Call</t>
  </si>
  <si>
    <t>9296</t>
  </si>
  <si>
    <t>SPX220617C04980000</t>
  </si>
  <si>
    <t>SPX Jun 17 2022 $4980.00 Call</t>
  </si>
  <si>
    <t>1288</t>
  </si>
  <si>
    <t>SPX220617C04990000</t>
  </si>
  <si>
    <t>SPX Jun 17 2022 $4990.00 Call</t>
  </si>
  <si>
    <t>SPX220617C05020000</t>
  </si>
  <si>
    <t>SPX Jun 17 2022 $5020.00 Call</t>
  </si>
  <si>
    <t>5020</t>
  </si>
  <si>
    <t>SPX220617C05030000</t>
  </si>
  <si>
    <t>SPX Jun 17 2022 $5030.00 Call</t>
  </si>
  <si>
    <t>SPX220617C05060000</t>
  </si>
  <si>
    <t>SPX Jun 17 2022 $5060.00 Call</t>
  </si>
  <si>
    <t>241</t>
  </si>
  <si>
    <t>SPX220617C05075000</t>
  </si>
  <si>
    <t>SPX Jun 17 2022 $5075.00 Call</t>
  </si>
  <si>
    <t>3993</t>
  </si>
  <si>
    <t>SPX220617C05090000</t>
  </si>
  <si>
    <t>SPX Jun 17 2022 $5090.00 Call</t>
  </si>
  <si>
    <t>SPX220617C05110000</t>
  </si>
  <si>
    <t>SPX Jun 17 2022 $5110.00 Call</t>
  </si>
  <si>
    <t>SPX220617C05120000</t>
  </si>
  <si>
    <t>SPX Jun 17 2022 $5120.00 Call</t>
  </si>
  <si>
    <t>169</t>
  </si>
  <si>
    <t>SPX220617C05125000</t>
  </si>
  <si>
    <t>SPX Jun 17 2022 $5125.00 Call</t>
  </si>
  <si>
    <t>679</t>
  </si>
  <si>
    <t>SPX220617C05140000</t>
  </si>
  <si>
    <t>SPX Jun 17 2022 $5140.00 Call</t>
  </si>
  <si>
    <t>5140</t>
  </si>
  <si>
    <t>SPX220617C05160000</t>
  </si>
  <si>
    <t>SPX Jun 17 2022 $5160.00 Call</t>
  </si>
  <si>
    <t>5160</t>
  </si>
  <si>
    <t>SPX220617C05175000</t>
  </si>
  <si>
    <t>SPX Jun 17 2022 $5175.00 Call</t>
  </si>
  <si>
    <t>1371</t>
  </si>
  <si>
    <t>SPX220617C05180000</t>
  </si>
  <si>
    <t>SPX Jun 17 2022 $5180.00 Call</t>
  </si>
  <si>
    <t>SPX220617C05190000</t>
  </si>
  <si>
    <t>SPX Jun 17 2022 $5190.00 Call</t>
  </si>
  <si>
    <t>5190</t>
  </si>
  <si>
    <t>SPX220617C05225000</t>
  </si>
  <si>
    <t>SPX Jun 17 2022 $5225.00 Call</t>
  </si>
  <si>
    <t>709</t>
  </si>
  <si>
    <t>SPXW220617C00200000</t>
  </si>
  <si>
    <t>SPXW Jun 17 2022 $200.00 Call</t>
  </si>
  <si>
    <t>3890.5</t>
  </si>
  <si>
    <t>3914.5</t>
  </si>
  <si>
    <t>3919.4</t>
  </si>
  <si>
    <t>SPXW220617C00400000</t>
  </si>
  <si>
    <t>SPXW Jun 17 2022 $400.00 Call</t>
  </si>
  <si>
    <t>3691.1</t>
  </si>
  <si>
    <t>3715.8</t>
  </si>
  <si>
    <t>SPXW220617C00600000</t>
  </si>
  <si>
    <t>SPXW Jun 17 2022 $600.00 Call</t>
  </si>
  <si>
    <t>3491</t>
  </si>
  <si>
    <t>3515</t>
  </si>
  <si>
    <t>3518.6</t>
  </si>
  <si>
    <t>SPXW220617C00800000</t>
  </si>
  <si>
    <t>SPXW Jun 17 2022 $800.00 Call</t>
  </si>
  <si>
    <t>3294.6</t>
  </si>
  <si>
    <t>3318.5</t>
  </si>
  <si>
    <t>3315.1</t>
  </si>
  <si>
    <t>SPXW220617C01000000</t>
  </si>
  <si>
    <t>SPXW Jun 17 2022 $1000.00 Call</t>
  </si>
  <si>
    <t>3094.9</t>
  </si>
  <si>
    <t>3118.8</t>
  </si>
  <si>
    <t>3111.8</t>
  </si>
  <si>
    <t>SPXW220617P01000000</t>
  </si>
  <si>
    <t>SPXW Jun 17 2022 $1000.00 Put</t>
  </si>
  <si>
    <t>629</t>
  </si>
  <si>
    <t>SPXW220617C01100000</t>
  </si>
  <si>
    <t>SPXW Jun 17 2022 $1100.00 Call</t>
  </si>
  <si>
    <t>2991.7</t>
  </si>
  <si>
    <t>3015.7</t>
  </si>
  <si>
    <t>3021.8</t>
  </si>
  <si>
    <t>SPXW220617P01100000</t>
  </si>
  <si>
    <t>SPXW Jun 17 2022 $1100.00 Put</t>
  </si>
  <si>
    <t>SPXW220617P01550000</t>
  </si>
  <si>
    <t>SPXW Jun 17 2022 $1550.00 Put</t>
  </si>
  <si>
    <t>153</t>
  </si>
  <si>
    <t>SPXW220617P01600000</t>
  </si>
  <si>
    <t>SPXW Jun 17 2022 $1600.00 Put</t>
  </si>
  <si>
    <t>349</t>
  </si>
  <si>
    <t>SPXW220617C01600000</t>
  </si>
  <si>
    <t>SPXW Jun 17 2022 $1600.00 Call</t>
  </si>
  <si>
    <t>2496.4</t>
  </si>
  <si>
    <t>2520.3</t>
  </si>
  <si>
    <t>2518.2</t>
  </si>
  <si>
    <t>SPXW220617P01650000</t>
  </si>
  <si>
    <t>SPXW Jun 17 2022 $1650.00 Put</t>
  </si>
  <si>
    <t>SPXW220617P01750000</t>
  </si>
  <si>
    <t>SPXW Jun 17 2022 $1750.00 Put</t>
  </si>
  <si>
    <t>1750</t>
  </si>
  <si>
    <t>SPXW220617P01800000</t>
  </si>
  <si>
    <t>SPXW Jun 17 2022 $1800.00 Put</t>
  </si>
  <si>
    <t>481</t>
  </si>
  <si>
    <t>SPXW220617C01900000</t>
  </si>
  <si>
    <t>SPXW Jun 17 2022 $1900.00 Call</t>
  </si>
  <si>
    <t>2197.1</t>
  </si>
  <si>
    <t>2221</t>
  </si>
  <si>
    <t>2220.8</t>
  </si>
  <si>
    <t>SPXW220617P01950000</t>
  </si>
  <si>
    <t>SPXW Jun 17 2022 $1950.00 Put</t>
  </si>
  <si>
    <t>1950</t>
  </si>
  <si>
    <t>754</t>
  </si>
  <si>
    <t>SPXW220617P02050000</t>
  </si>
  <si>
    <t>SPXW Jun 17 2022 $2050.00 Put</t>
  </si>
  <si>
    <t>978</t>
  </si>
  <si>
    <t>SPXW220617P02100000</t>
  </si>
  <si>
    <t>SPXW Jun 17 2022 $2100.00 Put</t>
  </si>
  <si>
    <t>SPXW220617P02150000</t>
  </si>
  <si>
    <t>SPXW Jun 17 2022 $2150.00 Put</t>
  </si>
  <si>
    <t>2150</t>
  </si>
  <si>
    <t>1.74</t>
  </si>
  <si>
    <t>1080</t>
  </si>
  <si>
    <t>SPXW220617P02225000</t>
  </si>
  <si>
    <t>SPXW Jun 17 2022 $2225.00 Put</t>
  </si>
  <si>
    <t>954</t>
  </si>
  <si>
    <t>SPXW220617P02250000</t>
  </si>
  <si>
    <t>SPXW Jun 17 2022 $2250.00 Put</t>
  </si>
  <si>
    <t>1.7</t>
  </si>
  <si>
    <t>SPXW220617P02275000</t>
  </si>
  <si>
    <t>SPXW Jun 17 2022 $2275.00 Put</t>
  </si>
  <si>
    <t>2275</t>
  </si>
  <si>
    <t>2.95</t>
  </si>
  <si>
    <t>551</t>
  </si>
  <si>
    <t>SPXW220617P02300000</t>
  </si>
  <si>
    <t>SPXW Jun 17 2022 $2300.00 Put</t>
  </si>
  <si>
    <t>735</t>
  </si>
  <si>
    <t>SPXW220617P02325000</t>
  </si>
  <si>
    <t>SPXW Jun 17 2022 $2325.00 Put</t>
  </si>
  <si>
    <t>SPXW220617P02425000</t>
  </si>
  <si>
    <t>SPXW Jun 17 2022 $2425.00 Put</t>
  </si>
  <si>
    <t>SPXW220617P02575000</t>
  </si>
  <si>
    <t>SPXW Jun 17 2022 $2575.00 Put</t>
  </si>
  <si>
    <t>871</t>
  </si>
  <si>
    <t>SPXW220617P02650000</t>
  </si>
  <si>
    <t>SPXW Jun 17 2022 $2650.00 Put</t>
  </si>
  <si>
    <t>1093</t>
  </si>
  <si>
    <t>SPXW220617P02825000</t>
  </si>
  <si>
    <t>SPXW Jun 17 2022 $2825.00 Put</t>
  </si>
  <si>
    <t>2825</t>
  </si>
  <si>
    <t>SPXW220617P02875000</t>
  </si>
  <si>
    <t>SPXW Jun 17 2022 $2875.00 Put</t>
  </si>
  <si>
    <t>2875</t>
  </si>
  <si>
    <t>SPXW220617P02925000</t>
  </si>
  <si>
    <t>SPXW Jun 17 2022 $2925.00 Put</t>
  </si>
  <si>
    <t>SPXW220617P03175000</t>
  </si>
  <si>
    <t>SPXW Jun 17 2022 $3175.00 Put</t>
  </si>
  <si>
    <t>12.43</t>
  </si>
  <si>
    <t>8645</t>
  </si>
  <si>
    <t>SPXW220617P03340000</t>
  </si>
  <si>
    <t>SPXW Jun 17 2022 $3340.00 Put</t>
  </si>
  <si>
    <t>3340</t>
  </si>
  <si>
    <t>17.1</t>
  </si>
  <si>
    <t>SPXW220617C03460000</t>
  </si>
  <si>
    <t>SPXW Jun 17 2022 $3460.00 Call</t>
  </si>
  <si>
    <t>667.7</t>
  </si>
  <si>
    <t>674.1</t>
  </si>
  <si>
    <t>708.57</t>
  </si>
  <si>
    <t>SPXW220617C03470000</t>
  </si>
  <si>
    <t>SPXW Jun 17 2022 $3470.00 Call</t>
  </si>
  <si>
    <t>658.3</t>
  </si>
  <si>
    <t>664.7</t>
  </si>
  <si>
    <t>SPXW220617C03550000</t>
  </si>
  <si>
    <t>SPXW Jun 17 2022 $3550.00 Call</t>
  </si>
  <si>
    <t>583.9</t>
  </si>
  <si>
    <t>634.11</t>
  </si>
  <si>
    <t>SPXW220617P03620000</t>
  </si>
  <si>
    <t>SPXW Jun 17 2022 $3620.00 Put</t>
  </si>
  <si>
    <t>3620</t>
  </si>
  <si>
    <t>32.5</t>
  </si>
  <si>
    <t>36.7</t>
  </si>
  <si>
    <t>SPXW220617P03685000</t>
  </si>
  <si>
    <t>SPXW Jun 17 2022 $3685.00 Put</t>
  </si>
  <si>
    <t>3685</t>
  </si>
  <si>
    <t>42.1</t>
  </si>
  <si>
    <t>SPXW220617P03705000</t>
  </si>
  <si>
    <t>SPXW Jun 17 2022 $3705.00 Put</t>
  </si>
  <si>
    <t>3705</t>
  </si>
  <si>
    <t>42.2</t>
  </si>
  <si>
    <t>43.1</t>
  </si>
  <si>
    <t>325</t>
  </si>
  <si>
    <t>SPXW220617P03710000</t>
  </si>
  <si>
    <t>SPXW Jun 17 2022 $3710.00 Put</t>
  </si>
  <si>
    <t>42.8</t>
  </si>
  <si>
    <t>269</t>
  </si>
  <si>
    <t>SPXW220617P03715000</t>
  </si>
  <si>
    <t>SPXW Jun 17 2022 $3715.00 Put</t>
  </si>
  <si>
    <t>43.5</t>
  </si>
  <si>
    <t>43.66</t>
  </si>
  <si>
    <t>SPXW220617C03760000</t>
  </si>
  <si>
    <t>SPXW Jun 17 2022 $3760.00 Call</t>
  </si>
  <si>
    <t>398.7</t>
  </si>
  <si>
    <t>403.8</t>
  </si>
  <si>
    <t>516.78</t>
  </si>
  <si>
    <t>1.64572E+12</t>
  </si>
  <si>
    <t>SPXW220617C03775000</t>
  </si>
  <si>
    <t>SPXW Jun 17 2022 $3775.00 Call</t>
  </si>
  <si>
    <t>391.2</t>
  </si>
  <si>
    <t>603.61</t>
  </si>
  <si>
    <t>SPXW220617C03815000</t>
  </si>
  <si>
    <t>SPXW Jun 17 2022 $3815.00 Call</t>
  </si>
  <si>
    <t>3815</t>
  </si>
  <si>
    <t>353.6</t>
  </si>
  <si>
    <t>519.12</t>
  </si>
  <si>
    <t>1.64736E+12</t>
  </si>
  <si>
    <t>SPXW220617P03865000</t>
  </si>
  <si>
    <t>SPXW Jun 17 2022 $3865.00 Put</t>
  </si>
  <si>
    <t>69.8</t>
  </si>
  <si>
    <t>SPXW220617C03895000</t>
  </si>
  <si>
    <t>SPXW Jun 17 2022 $3895.00 Call</t>
  </si>
  <si>
    <t>378.39</t>
  </si>
  <si>
    <t>1.65115E+12</t>
  </si>
  <si>
    <t>SPXW220617C03905000</t>
  </si>
  <si>
    <t>SPXW Jun 17 2022 $3905.00 Call</t>
  </si>
  <si>
    <t>283.6</t>
  </si>
  <si>
    <t>1.64677E+12</t>
  </si>
  <si>
    <t>SPXW220617C03920000</t>
  </si>
  <si>
    <t>SPXW Jun 17 2022 $3920.00 Call</t>
  </si>
  <si>
    <t>272.5</t>
  </si>
  <si>
    <t>276.5</t>
  </si>
  <si>
    <t>456.29</t>
  </si>
  <si>
    <t>SPXW220617C03955000</t>
  </si>
  <si>
    <t>SPXW Jun 17 2022 $3955.00 Call</t>
  </si>
  <si>
    <t>247.2</t>
  </si>
  <si>
    <t>250.9</t>
  </si>
  <si>
    <t>243.4</t>
  </si>
  <si>
    <t>SPXW220617C03960000</t>
  </si>
  <si>
    <t>SPXW Jun 17 2022 $3960.00 Call</t>
  </si>
  <si>
    <t>243.7</t>
  </si>
  <si>
    <t>SPXW220617C04065000</t>
  </si>
  <si>
    <t>SPXW Jun 17 2022 $4065.00 Call</t>
  </si>
  <si>
    <t>174.3</t>
  </si>
  <si>
    <t>175.8</t>
  </si>
  <si>
    <t>195.9</t>
  </si>
  <si>
    <t>SPXW220617C04090000</t>
  </si>
  <si>
    <t>SPXW Jun 17 2022 $4090.00 Call</t>
  </si>
  <si>
    <t>159.1</t>
  </si>
  <si>
    <t>160.5</t>
  </si>
  <si>
    <t>184.7</t>
  </si>
  <si>
    <t>SPXW220617P04215000</t>
  </si>
  <si>
    <t>SPXW Jun 17 2022 $4215.00 Put</t>
  </si>
  <si>
    <t>195.7</t>
  </si>
  <si>
    <t>199.9</t>
  </si>
  <si>
    <t>207.92</t>
  </si>
  <si>
    <t>246</t>
  </si>
  <si>
    <t>SPXW220617P04280000</t>
  </si>
  <si>
    <t>SPXW Jun 17 2022 $4280.00 Put</t>
  </si>
  <si>
    <t>237.8</t>
  </si>
  <si>
    <t>221.06</t>
  </si>
  <si>
    <t>SPXW220617P04295000</t>
  </si>
  <si>
    <t>SPXW Jun 17 2022 $4295.00 Put</t>
  </si>
  <si>
    <t>242.2</t>
  </si>
  <si>
    <t>247.1</t>
  </si>
  <si>
    <t>202.1</t>
  </si>
  <si>
    <t>SPXW220617P04320000</t>
  </si>
  <si>
    <t>SPXW Jun 17 2022 $4320.00 Put</t>
  </si>
  <si>
    <t>258.3</t>
  </si>
  <si>
    <t>263.5</t>
  </si>
  <si>
    <t>274.34</t>
  </si>
  <si>
    <t>920</t>
  </si>
  <si>
    <t>SPXW220617P04325000</t>
  </si>
  <si>
    <t>SPXW Jun 17 2022 $4325.00 Put</t>
  </si>
  <si>
    <t>261.6</t>
  </si>
  <si>
    <t>143.5</t>
  </si>
  <si>
    <t>313</t>
  </si>
  <si>
    <t>SPXW220617P04335000</t>
  </si>
  <si>
    <t>SPXW Jun 17 2022 $4335.00 Put</t>
  </si>
  <si>
    <t>268.4</t>
  </si>
  <si>
    <t>273.7</t>
  </si>
  <si>
    <t>225.85</t>
  </si>
  <si>
    <t>SPXW220617P04355000</t>
  </si>
  <si>
    <t>SPXW Jun 17 2022 $4355.00 Put</t>
  </si>
  <si>
    <t>282.4</t>
  </si>
  <si>
    <t>292.59</t>
  </si>
  <si>
    <t>SPXW220617P04375000</t>
  </si>
  <si>
    <t>SPXW Jun 17 2022 $4375.00 Put</t>
  </si>
  <si>
    <t>296.8</t>
  </si>
  <si>
    <t>SPXW220617P04415000</t>
  </si>
  <si>
    <t>SPXW Jun 17 2022 $4415.00 Put</t>
  </si>
  <si>
    <t>327.2</t>
  </si>
  <si>
    <t>333.4</t>
  </si>
  <si>
    <t>338.31</t>
  </si>
  <si>
    <t>SPXW220617P04420000</t>
  </si>
  <si>
    <t>SPXW Jun 17 2022 $4420.00 Put</t>
  </si>
  <si>
    <t>331.2</t>
  </si>
  <si>
    <t>337.4</t>
  </si>
  <si>
    <t>220.88</t>
  </si>
  <si>
    <t>244</t>
  </si>
  <si>
    <t>SPXW220617P04440000</t>
  </si>
  <si>
    <t>SPXW Jun 17 2022 $4440.00 Put</t>
  </si>
  <si>
    <t>347.3</t>
  </si>
  <si>
    <t>353.7</t>
  </si>
  <si>
    <t>219.08</t>
  </si>
  <si>
    <t>274</t>
  </si>
  <si>
    <t>SPXW220617P04505000</t>
  </si>
  <si>
    <t>SPXW Jun 17 2022 $4505.00 Put</t>
  </si>
  <si>
    <t>409.5</t>
  </si>
  <si>
    <t>384.59</t>
  </si>
  <si>
    <t>SPXW220617P04510000</t>
  </si>
  <si>
    <t>SPXW Jun 17 2022 $4510.00 Put</t>
  </si>
  <si>
    <t>414</t>
  </si>
  <si>
    <t>396.98</t>
  </si>
  <si>
    <t>SPXW220617P04545000</t>
  </si>
  <si>
    <t>SPXW Jun 17 2022 $4545.00 Put</t>
  </si>
  <si>
    <t>438.6</t>
  </si>
  <si>
    <t>445.7</t>
  </si>
  <si>
    <t>354.79</t>
  </si>
  <si>
    <t>SPXW220617P04590000</t>
  </si>
  <si>
    <t>SPXW Jun 17 2022 $4590.00 Put</t>
  </si>
  <si>
    <t>480.4</t>
  </si>
  <si>
    <t>487.7</t>
  </si>
  <si>
    <t>328.12</t>
  </si>
  <si>
    <t>SPXW220617P04595000</t>
  </si>
  <si>
    <t>SPXW Jun 17 2022 $4595.00 Put</t>
  </si>
  <si>
    <t>485.1</t>
  </si>
  <si>
    <t>333.45</t>
  </si>
  <si>
    <t>SPXW220617P04605000</t>
  </si>
  <si>
    <t>SPXW Jun 17 2022 $4605.00 Put</t>
  </si>
  <si>
    <t>494.6</t>
  </si>
  <si>
    <t>501.9</t>
  </si>
  <si>
    <t>474.34</t>
  </si>
  <si>
    <t>SPXW220617C04665000</t>
  </si>
  <si>
    <t>SPXW Jun 17 2022 $4665.00 Call</t>
  </si>
  <si>
    <t>4665</t>
  </si>
  <si>
    <t>4.01</t>
  </si>
  <si>
    <t>SPXW220617P04670000</t>
  </si>
  <si>
    <t>SPXW Jun 17 2022 $4670.00 Put</t>
  </si>
  <si>
    <t>548.8</t>
  </si>
  <si>
    <t>572.7</t>
  </si>
  <si>
    <t>198.6</t>
  </si>
  <si>
    <t>SPXW220617P04710000</t>
  </si>
  <si>
    <t>SPXW Jun 17 2022 $4710.00 Put</t>
  </si>
  <si>
    <t>587.9</t>
  </si>
  <si>
    <t>611.9</t>
  </si>
  <si>
    <t>201.43</t>
  </si>
  <si>
    <t>SPXW220617C04715000</t>
  </si>
  <si>
    <t>SPXW Jun 17 2022 $4715.00 Call</t>
  </si>
  <si>
    <t>4715</t>
  </si>
  <si>
    <t>5.22</t>
  </si>
  <si>
    <t>SPXW220617P04725000</t>
  </si>
  <si>
    <t>SPXW Jun 17 2022 $4725.00 Put</t>
  </si>
  <si>
    <t>599.5</t>
  </si>
  <si>
    <t>623.4</t>
  </si>
  <si>
    <t>442.69</t>
  </si>
  <si>
    <t>SPXW220617P04740000</t>
  </si>
  <si>
    <t>SPXW Jun 17 2022 $4740.00 Put</t>
  </si>
  <si>
    <t>614.3</t>
  </si>
  <si>
    <t>638.2</t>
  </si>
  <si>
    <t>250.36</t>
  </si>
  <si>
    <t>372</t>
  </si>
  <si>
    <t>SPXW220617P04750000</t>
  </si>
  <si>
    <t>SPXW Jun 17 2022 $4750.00 Put</t>
  </si>
  <si>
    <t>624</t>
  </si>
  <si>
    <t>648</t>
  </si>
  <si>
    <t>559.84</t>
  </si>
  <si>
    <t>SPXW220617P04760000</t>
  </si>
  <si>
    <t>SPXW Jun 17 2022 $4760.00 Put</t>
  </si>
  <si>
    <t>637.1</t>
  </si>
  <si>
    <t>661</t>
  </si>
  <si>
    <t>SPXW220617P04775000</t>
  </si>
  <si>
    <t>SPXW Jun 17 2022 $4775.00 Put</t>
  </si>
  <si>
    <t>652.1</t>
  </si>
  <si>
    <t>458.5</t>
  </si>
  <si>
    <t>SPXW220617C04800000</t>
  </si>
  <si>
    <t>SPXW Jun 17 2022 $4800.00 Call</t>
  </si>
  <si>
    <t>SPXW220617C04810000</t>
  </si>
  <si>
    <t>SPXW Jun 17 2022 $4810.00 Call</t>
  </si>
  <si>
    <t>1.04</t>
  </si>
  <si>
    <t>SPXW220617P04810000</t>
  </si>
  <si>
    <t>SPXW Jun 17 2022 $4810.00 Put</t>
  </si>
  <si>
    <t>686.6</t>
  </si>
  <si>
    <t>710.6</t>
  </si>
  <si>
    <t>305.99</t>
  </si>
  <si>
    <t>1.64849E+12</t>
  </si>
  <si>
    <t>SPXW220617P04820000</t>
  </si>
  <si>
    <t>SPXW Jun 17 2022 $4820.00 Put</t>
  </si>
  <si>
    <t>696.5</t>
  </si>
  <si>
    <t>720.5</t>
  </si>
  <si>
    <t>345.48</t>
  </si>
  <si>
    <t>SPXW220617P04825000</t>
  </si>
  <si>
    <t>SPXW Jun 17 2022 $4825.00 Put</t>
  </si>
  <si>
    <t>698.5</t>
  </si>
  <si>
    <t>722.5</t>
  </si>
  <si>
    <t>633.63</t>
  </si>
  <si>
    <t>SPXW220617P04830000</t>
  </si>
  <si>
    <t>SPXW Jun 17 2022 $4830.00 Put</t>
  </si>
  <si>
    <t>703.4</t>
  </si>
  <si>
    <t>727.3</t>
  </si>
  <si>
    <t>441.14</t>
  </si>
  <si>
    <t>1.64986E+12</t>
  </si>
  <si>
    <t>SPXW220617C04830000</t>
  </si>
  <si>
    <t>SPXW Jun 17 2022 $4830.00 Call</t>
  </si>
  <si>
    <t>129</t>
  </si>
  <si>
    <t>SPXW220617P04850000</t>
  </si>
  <si>
    <t>SPXW Jun 17 2022 $4850.00 Put</t>
  </si>
  <si>
    <t>726.5</t>
  </si>
  <si>
    <t>750.5</t>
  </si>
  <si>
    <t>658.26</t>
  </si>
  <si>
    <t>SPXW220617P04860000</t>
  </si>
  <si>
    <t>SPXW Jun 17 2022 $4860.00 Put</t>
  </si>
  <si>
    <t>736.4</t>
  </si>
  <si>
    <t>760.3</t>
  </si>
  <si>
    <t>362.15</t>
  </si>
  <si>
    <t>SPXW220617P04870000</t>
  </si>
  <si>
    <t>SPXW Jun 17 2022 $4870.00 Put</t>
  </si>
  <si>
    <t>746.5</t>
  </si>
  <si>
    <t>770.4</t>
  </si>
  <si>
    <t>466.06</t>
  </si>
  <si>
    <t>SPXW220617P04875000</t>
  </si>
  <si>
    <t>SPXW Jun 17 2022 $4875.00 Put</t>
  </si>
  <si>
    <t>751.5</t>
  </si>
  <si>
    <t>775.4</t>
  </si>
  <si>
    <t>672.69</t>
  </si>
  <si>
    <t>SPXW220617C04880000</t>
  </si>
  <si>
    <t>SPXW Jun 17 2022 $4880.00 Call</t>
  </si>
  <si>
    <t>0.77</t>
  </si>
  <si>
    <t>SPXW220617P04880000</t>
  </si>
  <si>
    <t>SPXW Jun 17 2022 $4880.00 Put</t>
  </si>
  <si>
    <t>756.5</t>
  </si>
  <si>
    <t>780.4</t>
  </si>
  <si>
    <t>655.24</t>
  </si>
  <si>
    <t>SPXW220617P04900000</t>
  </si>
  <si>
    <t>SPXW Jun 17 2022 $4900.00 Put</t>
  </si>
  <si>
    <t>776.4</t>
  </si>
  <si>
    <t>800.3</t>
  </si>
  <si>
    <t>510.08</t>
  </si>
  <si>
    <t>SPXW220617C04910000</t>
  </si>
  <si>
    <t>SPXW Jun 17 2022 $4910.00 Call</t>
  </si>
  <si>
    <t>SPXW220617C04920000</t>
  </si>
  <si>
    <t>SPXW Jun 17 2022 $4920.00 Call</t>
  </si>
  <si>
    <t>180</t>
  </si>
  <si>
    <t>SPXW220617C04925000</t>
  </si>
  <si>
    <t>SPXW Jun 17 2022 $4925.00 Call</t>
  </si>
  <si>
    <t>130</t>
  </si>
  <si>
    <t>SPXW220617C04930000</t>
  </si>
  <si>
    <t>SPXW Jun 17 2022 $4930.00 Call</t>
  </si>
  <si>
    <t>SPXW220617P04950000</t>
  </si>
  <si>
    <t>SPXW Jun 17 2022 $4950.00 Put</t>
  </si>
  <si>
    <t>826.3</t>
  </si>
  <si>
    <t>850.2</t>
  </si>
  <si>
    <t>722.19</t>
  </si>
  <si>
    <t>SPXW220617P04960000</t>
  </si>
  <si>
    <t>SPXW Jun 17 2022 $4960.00 Put</t>
  </si>
  <si>
    <t>833.1</t>
  </si>
  <si>
    <t>857.1</t>
  </si>
  <si>
    <t>653.32</t>
  </si>
  <si>
    <t>SPXW220617C04980000</t>
  </si>
  <si>
    <t>SPXW Jun 17 2022 $4980.00 Call</t>
  </si>
  <si>
    <t>SPXW220617C04990000</t>
  </si>
  <si>
    <t>SPXW Jun 17 2022 $4990.00 Call</t>
  </si>
  <si>
    <t>SPXW220617P05000000</t>
  </si>
  <si>
    <t>SPXW Jun 17 2022 $5000.00 Put</t>
  </si>
  <si>
    <t>873</t>
  </si>
  <si>
    <t>897</t>
  </si>
  <si>
    <t>771.86</t>
  </si>
  <si>
    <t>SPXW220617C05010000</t>
  </si>
  <si>
    <t>SPXW Jun 17 2022 $5010.00 Call</t>
  </si>
  <si>
    <t>367</t>
  </si>
  <si>
    <t>SPXW220617C05020000</t>
  </si>
  <si>
    <t>SPXW Jun 17 2022 $5020.00 Call</t>
  </si>
  <si>
    <t>SPXW220617C05040000</t>
  </si>
  <si>
    <t>SPXW Jun 17 2022 $5040.00 Call</t>
  </si>
  <si>
    <t>SPXW220617C05075000</t>
  </si>
  <si>
    <t>SPXW Jun 17 2022 $5075.00 Call</t>
  </si>
  <si>
    <t>SPXW220617P05080000</t>
  </si>
  <si>
    <t>SPXW Jun 17 2022 $5080.00 Put</t>
  </si>
  <si>
    <t>956</t>
  </si>
  <si>
    <t>979.9</t>
  </si>
  <si>
    <t>644.71</t>
  </si>
  <si>
    <t>1.64977E+12</t>
  </si>
  <si>
    <t>SPXW220617P05090000</t>
  </si>
  <si>
    <t>SPXW Jun 17 2022 $5090.00 Put</t>
  </si>
  <si>
    <t>962.7</t>
  </si>
  <si>
    <t>986.6</t>
  </si>
  <si>
    <t>643.53</t>
  </si>
  <si>
    <t>SPXW220617C05100000</t>
  </si>
  <si>
    <t>SPXW Jun 17 2022 $5100.00 Call</t>
  </si>
  <si>
    <t>263</t>
  </si>
  <si>
    <t>SPXW220617P05100000</t>
  </si>
  <si>
    <t>SPXW Jun 17 2022 $5100.00 Put</t>
  </si>
  <si>
    <t>972.6</t>
  </si>
  <si>
    <t>996.5</t>
  </si>
  <si>
    <t>664.44</t>
  </si>
  <si>
    <t>SPXW220617C05110000</t>
  </si>
  <si>
    <t>SPXW Jun 17 2022 $5110.00 Call</t>
  </si>
  <si>
    <t>1.32</t>
  </si>
  <si>
    <t>122</t>
  </si>
  <si>
    <t>SPXW220617C05140000</t>
  </si>
  <si>
    <t>SPXW Jun 17 2022 $5140.00 Call</t>
  </si>
  <si>
    <t>3.73</t>
  </si>
  <si>
    <t>1.64823E+12</t>
  </si>
  <si>
    <t>SPXW220617P05140000</t>
  </si>
  <si>
    <t>SPXW Jun 17 2022 $5140.00 Put</t>
  </si>
  <si>
    <t>1015.9</t>
  </si>
  <si>
    <t>1039.9</t>
  </si>
  <si>
    <t>763.4</t>
  </si>
  <si>
    <t>1.64633E+12</t>
  </si>
  <si>
    <t>SPXW220617C05150000</t>
  </si>
  <si>
    <t>SPXW Jun 17 2022 $5150.00 Call</t>
  </si>
  <si>
    <t>SPXW220617C05160000</t>
  </si>
  <si>
    <t>SPXW Jun 17 2022 $5160.00 Call</t>
  </si>
  <si>
    <t>SPXW220617C05170000</t>
  </si>
  <si>
    <t>SPXW Jun 17 2022 $5170.00 Call</t>
  </si>
  <si>
    <t>SPXW220617C05175000</t>
  </si>
  <si>
    <t>SPXW Jun 17 2022 $5175.00 Call</t>
  </si>
  <si>
    <t>1.12</t>
  </si>
  <si>
    <t>1.64944E+12</t>
  </si>
  <si>
    <t>SPXW220617C05180000</t>
  </si>
  <si>
    <t>SPXW Jun 17 2022 $5180.00 Call</t>
  </si>
  <si>
    <t>SPXW220617C05190000</t>
  </si>
  <si>
    <t>SPXW Jun 17 2022 $5190.00 Call</t>
  </si>
  <si>
    <t>SPXW220617C05200000</t>
  </si>
  <si>
    <t>SPXW Jun 17 2022 $5200.00 Call</t>
  </si>
  <si>
    <t>SPXW220617C05210000</t>
  </si>
  <si>
    <t>SPXW Jun 17 2022 $5210.00 Call</t>
  </si>
  <si>
    <t>SPXW220617C05220000</t>
  </si>
  <si>
    <t>SPXW Jun 17 2022 $5220.00 Call</t>
  </si>
  <si>
    <t>SPXW220617C05230000</t>
  </si>
  <si>
    <t>SPXW Jun 17 2022 $5230.00 Call</t>
  </si>
  <si>
    <t>SPXW220617C05240000</t>
  </si>
  <si>
    <t>SPXW Jun 17 2022 $5240.00 Call</t>
  </si>
  <si>
    <t>SPXW220617C05250000</t>
  </si>
  <si>
    <t>SPXW Jun 17 2022 $5250.00 Call</t>
  </si>
  <si>
    <t>SPXW220617C05260000</t>
  </si>
  <si>
    <t>SPXW Jun 17 2022 $5260.00 Call</t>
  </si>
  <si>
    <t>SPXW220617C05270000</t>
  </si>
  <si>
    <t>SPXW Jun 17 2022 $5270.00 Call</t>
  </si>
  <si>
    <t>SPXW220617C05275000</t>
  </si>
  <si>
    <t>SPXW Jun 17 2022 $5275.00 Call</t>
  </si>
  <si>
    <t>SPXW220617P05400000</t>
  </si>
  <si>
    <t>SPXW Jun 17 2022 $5400.00 Put</t>
  </si>
  <si>
    <t>1275.5</t>
  </si>
  <si>
    <t>1299.5</t>
  </si>
  <si>
    <t>1023.2</t>
  </si>
  <si>
    <t>SPXW220617P05700000</t>
  </si>
  <si>
    <t>SPXW Jun 17 2022 $5700.00 Put</t>
  </si>
  <si>
    <t>1572</t>
  </si>
  <si>
    <t>1595.9</t>
  </si>
  <si>
    <t>1570.7</t>
  </si>
  <si>
    <t>SPXW220617P05900000</t>
  </si>
  <si>
    <t>SPXW Jun 17 2022 $5900.00 Put</t>
  </si>
  <si>
    <t>1771.7</t>
  </si>
  <si>
    <t>1795.6</t>
  </si>
  <si>
    <t>1773.6</t>
  </si>
  <si>
    <t>SPXW220617P06100000</t>
  </si>
  <si>
    <t>SPXW Jun 17 2022 $6100.00 Put</t>
  </si>
  <si>
    <t>1971.3</t>
  </si>
  <si>
    <t>1995.2</t>
  </si>
  <si>
    <t>1974.4</t>
  </si>
  <si>
    <t>SPXW220617P07100000</t>
  </si>
  <si>
    <t>SPXW Jun 17 2022 $7100.00 Put</t>
  </si>
  <si>
    <t>2970</t>
  </si>
  <si>
    <t>2993.9</t>
  </si>
  <si>
    <t>2974.6</t>
  </si>
  <si>
    <t>SPX220617C00600000</t>
  </si>
  <si>
    <t>SPX Jun 17 2022 $600.00 Call</t>
  </si>
  <si>
    <t>3502</t>
  </si>
  <si>
    <t>3511.1</t>
  </si>
  <si>
    <t>3784.42</t>
  </si>
  <si>
    <t>SPX220617C01100000</t>
  </si>
  <si>
    <t>SPX Jun 17 2022 $1100.00 Call</t>
  </si>
  <si>
    <t>3002.7</t>
  </si>
  <si>
    <t>3011.8</t>
  </si>
  <si>
    <t>3116.47</t>
  </si>
  <si>
    <t>1.64727E+12</t>
  </si>
  <si>
    <t>SPX220617C01400000</t>
  </si>
  <si>
    <t>SPX Jun 17 2022 $1400.00 Call</t>
  </si>
  <si>
    <t>2703.1</t>
  </si>
  <si>
    <t>2712.4</t>
  </si>
  <si>
    <t>3351.9</t>
  </si>
  <si>
    <t>1.64062E+12</t>
  </si>
  <si>
    <t>SPX220617C01450000</t>
  </si>
  <si>
    <t>SPX Jun 17 2022 $1450.00 Call</t>
  </si>
  <si>
    <t>2653.4</t>
  </si>
  <si>
    <t>2662.4</t>
  </si>
  <si>
    <t>SPX220617C01500000</t>
  </si>
  <si>
    <t>SPX Jun 17 2022 $1500.00 Call</t>
  </si>
  <si>
    <t>2603.5</t>
  </si>
  <si>
    <t>2612.6</t>
  </si>
  <si>
    <t>2998.81</t>
  </si>
  <si>
    <t>1.64797E+12</t>
  </si>
  <si>
    <t>SPX220617C01600000</t>
  </si>
  <si>
    <t>SPX Jun 17 2022 $1600.00 Call</t>
  </si>
  <si>
    <t>2503.8</t>
  </si>
  <si>
    <t>2512.8</t>
  </si>
  <si>
    <t>2642.95</t>
  </si>
  <si>
    <t>1.64701E+12</t>
  </si>
  <si>
    <t>SPX220617C01650000</t>
  </si>
  <si>
    <t>SPX Jun 17 2022 $1650.00 Call</t>
  </si>
  <si>
    <t>2453.7</t>
  </si>
  <si>
    <t>2462.5</t>
  </si>
  <si>
    <t>2703.2</t>
  </si>
  <si>
    <t>SPX220617C01700000</t>
  </si>
  <si>
    <t>SPX Jun 17 2022 $1700.00 Call</t>
  </si>
  <si>
    <t>2403.8</t>
  </si>
  <si>
    <t>2413.1</t>
  </si>
  <si>
    <t>2543.65</t>
  </si>
  <si>
    <t>SPX220617C01750000</t>
  </si>
  <si>
    <t>SPX Jun 17 2022 $1750.00 Call</t>
  </si>
  <si>
    <t>2354.2</t>
  </si>
  <si>
    <t>2363.2</t>
  </si>
  <si>
    <t>2995.9</t>
  </si>
  <si>
    <t>SPX220617C01900000</t>
  </si>
  <si>
    <t>SPX Jun 17 2022 $1900.00 Call</t>
  </si>
  <si>
    <t>2204.6</t>
  </si>
  <si>
    <t>2213.6</t>
  </si>
  <si>
    <t>2847.3</t>
  </si>
  <si>
    <t>SPX220617C02050000</t>
  </si>
  <si>
    <t>SPX Jun 17 2022 $2050.00 Call</t>
  </si>
  <si>
    <t>2055.1</t>
  </si>
  <si>
    <t>2064.1</t>
  </si>
  <si>
    <t>1.59976E+12</t>
  </si>
  <si>
    <t>SPX220617C02275000</t>
  </si>
  <si>
    <t>SPX Jun 17 2022 $2275.00 Call</t>
  </si>
  <si>
    <t>1831.1</t>
  </si>
  <si>
    <t>1840</t>
  </si>
  <si>
    <t>1905.87</t>
  </si>
  <si>
    <t>SPX220617C02375000</t>
  </si>
  <si>
    <t>SPX Jun 17 2022 $2375.00 Call</t>
  </si>
  <si>
    <t>1731.6</t>
  </si>
  <si>
    <t>1740.5</t>
  </si>
  <si>
    <t>2391.2</t>
  </si>
  <si>
    <t>SPX220617C02425000</t>
  </si>
  <si>
    <t>SPX Jun 17 2022 $2425.00 Call</t>
  </si>
  <si>
    <t>1681.9</t>
  </si>
  <si>
    <t>1690.8</t>
  </si>
  <si>
    <t>2341.9</t>
  </si>
  <si>
    <t>SPX220617C02475000</t>
  </si>
  <si>
    <t>SPX Jun 17 2022 $2475.00 Call</t>
  </si>
  <si>
    <t>2475</t>
  </si>
  <si>
    <t>1632.2</t>
  </si>
  <si>
    <t>1641.1</t>
  </si>
  <si>
    <t>742</t>
  </si>
  <si>
    <t>1.59318E+12</t>
  </si>
  <si>
    <t>SPX220617C02500000</t>
  </si>
  <si>
    <t>SPX Jun 17 2022 $2500.00 Call</t>
  </si>
  <si>
    <t>1607.3</t>
  </si>
  <si>
    <t>1616.2</t>
  </si>
  <si>
    <t>1700.21</t>
  </si>
  <si>
    <t>514</t>
  </si>
  <si>
    <t>SPX220617C02575000</t>
  </si>
  <si>
    <t>SPX Jun 17 2022 $2575.00 Call</t>
  </si>
  <si>
    <t>1532.8</t>
  </si>
  <si>
    <t>1541.7</t>
  </si>
  <si>
    <t>1773.3</t>
  </si>
  <si>
    <t>1.62696E+12</t>
  </si>
  <si>
    <t>SPX220617C02600000</t>
  </si>
  <si>
    <t>SPX Jun 17 2022 $2600.00 Call</t>
  </si>
  <si>
    <t>1508</t>
  </si>
  <si>
    <t>1516.9</t>
  </si>
  <si>
    <t>2170.4</t>
  </si>
  <si>
    <t>SPX220617C02625000</t>
  </si>
  <si>
    <t>SPX Jun 17 2022 $2625.00 Call</t>
  </si>
  <si>
    <t>1483.2</t>
  </si>
  <si>
    <t>1492</t>
  </si>
  <si>
    <t>1726.1</t>
  </si>
  <si>
    <t>SPX220617C02675000</t>
  </si>
  <si>
    <t>SPX Jun 17 2022 $2675.00 Call</t>
  </si>
  <si>
    <t>1433.6</t>
  </si>
  <si>
    <t>1442.4</t>
  </si>
  <si>
    <t>563.5</t>
  </si>
  <si>
    <t>1.59344E+12</t>
  </si>
  <si>
    <t>SPX220617C02825000</t>
  </si>
  <si>
    <t>SPX Jun 17 2022 $2825.00 Call</t>
  </si>
  <si>
    <t>1285</t>
  </si>
  <si>
    <t>1293.7</t>
  </si>
  <si>
    <t>SPX220617C02875000</t>
  </si>
  <si>
    <t>SPX Jun 17 2022 $2875.00 Call</t>
  </si>
  <si>
    <t>1235.6</t>
  </si>
  <si>
    <t>1244.3</t>
  </si>
  <si>
    <t>523</t>
  </si>
  <si>
    <t>1.59414E+12</t>
  </si>
  <si>
    <t>SPX220617C02900000</t>
  </si>
  <si>
    <t>SPX Jun 17 2022 $2900.00 Call</t>
  </si>
  <si>
    <t>1210.9</t>
  </si>
  <si>
    <t>1219.5</t>
  </si>
  <si>
    <t>1209.76</t>
  </si>
  <si>
    <t>SPX220617C03025000</t>
  </si>
  <si>
    <t>SPX Jun 17 2022 $3025.00 Call</t>
  </si>
  <si>
    <t>1087.6</t>
  </si>
  <si>
    <t>1096.2</t>
  </si>
  <si>
    <t>1425</t>
  </si>
  <si>
    <t>1.64994E+12</t>
  </si>
  <si>
    <t>SPX220617C03050000</t>
  </si>
  <si>
    <t>SPX Jun 17 2022 $3050.00 Call</t>
  </si>
  <si>
    <t>1063.1</t>
  </si>
  <si>
    <t>1071.6</t>
  </si>
  <si>
    <t>1727.2</t>
  </si>
  <si>
    <t>680</t>
  </si>
  <si>
    <t>SPX220617C03150000</t>
  </si>
  <si>
    <t>SPX Jun 17 2022 $3150.00 Call</t>
  </si>
  <si>
    <t>965.1</t>
  </si>
  <si>
    <t>973.5</t>
  </si>
  <si>
    <t>1252.75</t>
  </si>
  <si>
    <t>326</t>
  </si>
  <si>
    <t>1.64754E+12</t>
  </si>
  <si>
    <t>SPX220617C03175000</t>
  </si>
  <si>
    <t>SPX Jun 17 2022 $3175.00 Call</t>
  </si>
  <si>
    <t>940.6</t>
  </si>
  <si>
    <t>949</t>
  </si>
  <si>
    <t>1627</t>
  </si>
  <si>
    <t>1.64071E+12</t>
  </si>
  <si>
    <t>SPX220617C03250000</t>
  </si>
  <si>
    <t>SPX Jun 17 2022 $3250.00 Call</t>
  </si>
  <si>
    <t>867.7</t>
  </si>
  <si>
    <t>875.9</t>
  </si>
  <si>
    <t>1360.97</t>
  </si>
  <si>
    <t>1297</t>
  </si>
  <si>
    <t>1.64857E+12</t>
  </si>
  <si>
    <t>SPX220617C03275000</t>
  </si>
  <si>
    <t>SPX Jun 17 2022 $3275.00 Call</t>
  </si>
  <si>
    <t>843.3</t>
  </si>
  <si>
    <t>851.2</t>
  </si>
  <si>
    <t>1.60407E+12</t>
  </si>
  <si>
    <t>SPX220617C03390000</t>
  </si>
  <si>
    <t>SPX Jun 17 2022 $3390.00 Call</t>
  </si>
  <si>
    <t>3390</t>
  </si>
  <si>
    <t>732.9</t>
  </si>
  <si>
    <t>740.8</t>
  </si>
  <si>
    <t>814.76</t>
  </si>
  <si>
    <t>SPX220617C03475000</t>
  </si>
  <si>
    <t>SPX Jun 17 2022 $3475.00 Call</t>
  </si>
  <si>
    <t>652.5</t>
  </si>
  <si>
    <t>660.1</t>
  </si>
  <si>
    <t>637.33</t>
  </si>
  <si>
    <t>1.61712E+12</t>
  </si>
  <si>
    <t>SPX220617C03500000</t>
  </si>
  <si>
    <t>SPX Jun 17 2022 $3500.00 Call</t>
  </si>
  <si>
    <t>629.1</t>
  </si>
  <si>
    <t>636.7</t>
  </si>
  <si>
    <t>692.92</t>
  </si>
  <si>
    <t>1570</t>
  </si>
  <si>
    <t>SPX220617C03525000</t>
  </si>
  <si>
    <t>SPX Jun 17 2022 $3525.00 Call</t>
  </si>
  <si>
    <t>605.7</t>
  </si>
  <si>
    <t>612.9</t>
  </si>
  <si>
    <t>604.12</t>
  </si>
  <si>
    <t>1.61556E+12</t>
  </si>
  <si>
    <t>SPX220617C03575000</t>
  </si>
  <si>
    <t>SPX Jun 17 2022 $3575.00 Call</t>
  </si>
  <si>
    <t>559.9</t>
  </si>
  <si>
    <t>567.1</t>
  </si>
  <si>
    <t>574.95</t>
  </si>
  <si>
    <t>1.6128E+12</t>
  </si>
  <si>
    <t>SPX220617C03625000</t>
  </si>
  <si>
    <t>SPX Jun 17 2022 $3625.00 Call</t>
  </si>
  <si>
    <t>514.5</t>
  </si>
  <si>
    <t>521.2</t>
  </si>
  <si>
    <t>1058.99</t>
  </si>
  <si>
    <t>SPX220617C03660000</t>
  </si>
  <si>
    <t>SPX Jun 17 2022 $3660.00 Call</t>
  </si>
  <si>
    <t>483.6</t>
  </si>
  <si>
    <t>490.2</t>
  </si>
  <si>
    <t>1005.78</t>
  </si>
  <si>
    <t>SPX220617C03725000</t>
  </si>
  <si>
    <t>SPX Jun 17 2022 $3725.00 Call</t>
  </si>
  <si>
    <t>427.1</t>
  </si>
  <si>
    <t>433.3</t>
  </si>
  <si>
    <t>531.9</t>
  </si>
  <si>
    <t>474</t>
  </si>
  <si>
    <t>SPX220617C03750000</t>
  </si>
  <si>
    <t>SPX Jun 17 2022 $3750.00 Call</t>
  </si>
  <si>
    <t>405.9</t>
  </si>
  <si>
    <t>411.9</t>
  </si>
  <si>
    <t>698.47</t>
  </si>
  <si>
    <t>625</t>
  </si>
  <si>
    <t>SPX220617C03775000</t>
  </si>
  <si>
    <t>SPX Jun 17 2022 $3775.00 Call</t>
  </si>
  <si>
    <t>385</t>
  </si>
  <si>
    <t>390.8</t>
  </si>
  <si>
    <t>815.9</t>
  </si>
  <si>
    <t>SPX220617C03830000</t>
  </si>
  <si>
    <t>SPX Jun 17 2022 $3830.00 Call</t>
  </si>
  <si>
    <t>340.1</t>
  </si>
  <si>
    <t>345.3</t>
  </si>
  <si>
    <t>633.99</t>
  </si>
  <si>
    <t>SPX220617C03845000</t>
  </si>
  <si>
    <t>SPX Jun 17 2022 $3845.00 Call</t>
  </si>
  <si>
    <t>328.2</t>
  </si>
  <si>
    <t>333.3</t>
  </si>
  <si>
    <t>662.09</t>
  </si>
  <si>
    <t>SPX220617C03920000</t>
  </si>
  <si>
    <t>SPX Jun 17 2022 $3920.00 Call</t>
  </si>
  <si>
    <t>299.59</t>
  </si>
  <si>
    <t>SPX220617C03940000</t>
  </si>
  <si>
    <t>SPX Jun 17 2022 $3940.00 Call</t>
  </si>
  <si>
    <t>689.21</t>
  </si>
  <si>
    <t>SPX220617C03950000</t>
  </si>
  <si>
    <t>SPX Jun 17 2022 $3950.00 Call</t>
  </si>
  <si>
    <t>249.2</t>
  </si>
  <si>
    <t>3160</t>
  </si>
  <si>
    <t>SPX220617C03960000</t>
  </si>
  <si>
    <t>SPX Jun 17 2022 $3960.00 Call</t>
  </si>
  <si>
    <t>242.1</t>
  </si>
  <si>
    <t>246.5</t>
  </si>
  <si>
    <t>591</t>
  </si>
  <si>
    <t>SPX220617C03970000</t>
  </si>
  <si>
    <t>SPX Jun 17 2022 $3970.00 Call</t>
  </si>
  <si>
    <t>235.2</t>
  </si>
  <si>
    <t>239.4</t>
  </si>
  <si>
    <t>741.93</t>
  </si>
  <si>
    <t>SPX220617C03990000</t>
  </si>
  <si>
    <t>SPX Jun 17 2022 $3990.00 Call</t>
  </si>
  <si>
    <t>221.4</t>
  </si>
  <si>
    <t>225.4</t>
  </si>
  <si>
    <t>488.37</t>
  </si>
  <si>
    <t>SPX220617P04035000</t>
  </si>
  <si>
    <t>SPX Jun 17 2022 $4035.00 Put</t>
  </si>
  <si>
    <t>115.7</t>
  </si>
  <si>
    <t>58.96</t>
  </si>
  <si>
    <t>375</t>
  </si>
  <si>
    <t>SPX220617C04055000</t>
  </si>
  <si>
    <t>SPX Jun 17 2022 $4055.00 Call</t>
  </si>
  <si>
    <t>178.8</t>
  </si>
  <si>
    <t>182.2</t>
  </si>
  <si>
    <t>231.96</t>
  </si>
  <si>
    <t>SPX220617C04060000</t>
  </si>
  <si>
    <t>SPX Jun 17 2022 $4060.00 Call</t>
  </si>
  <si>
    <t>175.7</t>
  </si>
  <si>
    <t>179.1</t>
  </si>
  <si>
    <t>SPX220617C04160000</t>
  </si>
  <si>
    <t>SPX Jun 17 2022 $4160.00 Call</t>
  </si>
  <si>
    <t>118.4</t>
  </si>
  <si>
    <t>129.64</t>
  </si>
  <si>
    <t>4433</t>
  </si>
  <si>
    <t>SPX220617P04235000</t>
  </si>
  <si>
    <t>SPX Jun 17 2022 $4235.00 Put</t>
  </si>
  <si>
    <t>204.7</t>
  </si>
  <si>
    <t>9924</t>
  </si>
  <si>
    <t>SPX220617P04245000</t>
  </si>
  <si>
    <t>SPX Jun 17 2022 $4245.00 Put</t>
  </si>
  <si>
    <t>210.3</t>
  </si>
  <si>
    <t>215.8</t>
  </si>
  <si>
    <t>203.6</t>
  </si>
  <si>
    <t>3133</t>
  </si>
  <si>
    <t>SPX220617P04255000</t>
  </si>
  <si>
    <t>SPX Jun 17 2022 $4255.00 Put</t>
  </si>
  <si>
    <t>221.6</t>
  </si>
  <si>
    <t>201.42</t>
  </si>
  <si>
    <t>SPX220617P04260000</t>
  </si>
  <si>
    <t>SPX Jun 17 2022 $4260.00 Put</t>
  </si>
  <si>
    <t>218.9</t>
  </si>
  <si>
    <t>224.6</t>
  </si>
  <si>
    <t>230.03</t>
  </si>
  <si>
    <t>SPX220617P04265000</t>
  </si>
  <si>
    <t>SPX Jun 17 2022 $4265.00 Put</t>
  </si>
  <si>
    <t>227.6</t>
  </si>
  <si>
    <t>234.01</t>
  </si>
  <si>
    <t>1780</t>
  </si>
  <si>
    <t>SPX220617P04270000</t>
  </si>
  <si>
    <t>SPX Jun 17 2022 $4270.00 Put</t>
  </si>
  <si>
    <t>230.7</t>
  </si>
  <si>
    <t>236.14</t>
  </si>
  <si>
    <t>2527</t>
  </si>
  <si>
    <t>SPX220617P04280000</t>
  </si>
  <si>
    <t>SPX Jun 17 2022 $4280.00 Put</t>
  </si>
  <si>
    <t>230.9</t>
  </si>
  <si>
    <t>236.8</t>
  </si>
  <si>
    <t>240.39</t>
  </si>
  <si>
    <t>3827</t>
  </si>
  <si>
    <t>SPX220617P04285000</t>
  </si>
  <si>
    <t>SPX Jun 17 2022 $4285.00 Put</t>
  </si>
  <si>
    <t>240</t>
  </si>
  <si>
    <t>2187</t>
  </si>
  <si>
    <t>SPX220617P04295000</t>
  </si>
  <si>
    <t>SPX Jun 17 2022 $4295.00 Put</t>
  </si>
  <si>
    <t>240.3</t>
  </si>
  <si>
    <t>253.59</t>
  </si>
  <si>
    <t>4307</t>
  </si>
  <si>
    <t>SPX220617P04305000</t>
  </si>
  <si>
    <t>SPX Jun 17 2022 $4305.00 Put</t>
  </si>
  <si>
    <t>246.7</t>
  </si>
  <si>
    <t>252.8</t>
  </si>
  <si>
    <t>216.35</t>
  </si>
  <si>
    <t>3196</t>
  </si>
  <si>
    <t>SPX220617P04335000</t>
  </si>
  <si>
    <t>SPX Jun 17 2022 $4335.00 Put</t>
  </si>
  <si>
    <t>266.6</t>
  </si>
  <si>
    <t>183.95</t>
  </si>
  <si>
    <t>3767</t>
  </si>
  <si>
    <t>SPX220617P04385000</t>
  </si>
  <si>
    <t>SPX Jun 17 2022 $4385.00 Put</t>
  </si>
  <si>
    <t>309.6</t>
  </si>
  <si>
    <t>208.6</t>
  </si>
  <si>
    <t>7628</t>
  </si>
  <si>
    <t>SPX220617P04390000</t>
  </si>
  <si>
    <t>SPX Jun 17 2022 $4390.00 Put</t>
  </si>
  <si>
    <t>306.3</t>
  </si>
  <si>
    <t>313.4</t>
  </si>
  <si>
    <t>5098</t>
  </si>
  <si>
    <t>SPX220617P04420000</t>
  </si>
  <si>
    <t>SPX Jun 17 2022 $4420.00 Put</t>
  </si>
  <si>
    <t>337.1</t>
  </si>
  <si>
    <t>296.11</t>
  </si>
  <si>
    <t>4351</t>
  </si>
  <si>
    <t>SPX220617P04430000</t>
  </si>
  <si>
    <t>SPX Jun 17 2022 $4430.00 Put</t>
  </si>
  <si>
    <t>337.7</t>
  </si>
  <si>
    <t>345.2</t>
  </si>
  <si>
    <t>7091</t>
  </si>
  <si>
    <t>SPX220617P04435000</t>
  </si>
  <si>
    <t>SPX Jun 17 2022 $4435.00 Put</t>
  </si>
  <si>
    <t>341.7</t>
  </si>
  <si>
    <t>347.79</t>
  </si>
  <si>
    <t>6327</t>
  </si>
  <si>
    <t>SPX220617P04440000</t>
  </si>
  <si>
    <t>SPX Jun 17 2022 $4440.00 Put</t>
  </si>
  <si>
    <t>321.08</t>
  </si>
  <si>
    <t>6474</t>
  </si>
  <si>
    <t>SPX220617P04445000</t>
  </si>
  <si>
    <t>SPX Jun 17 2022 $4445.00 Put</t>
  </si>
  <si>
    <t>349.9</t>
  </si>
  <si>
    <t>357.6</t>
  </si>
  <si>
    <t>346.98</t>
  </si>
  <si>
    <t>6165</t>
  </si>
  <si>
    <t>SPX220617P04470000</t>
  </si>
  <si>
    <t>SPX Jun 17 2022 $4470.00 Put</t>
  </si>
  <si>
    <t>370.9</t>
  </si>
  <si>
    <t>335.63</t>
  </si>
  <si>
    <t>4982</t>
  </si>
  <si>
    <t>SPX220617P04480000</t>
  </si>
  <si>
    <t>SPX Jun 17 2022 $4480.00 Put</t>
  </si>
  <si>
    <t>379.5</t>
  </si>
  <si>
    <t>4849</t>
  </si>
  <si>
    <t>SPX220617P04505000</t>
  </si>
  <si>
    <t>SPX Jun 17 2022 $4505.00 Put</t>
  </si>
  <si>
    <t>409.6</t>
  </si>
  <si>
    <t>259.9</t>
  </si>
  <si>
    <t>4918</t>
  </si>
  <si>
    <t>SPX220617P04510000</t>
  </si>
  <si>
    <t>SPX Jun 17 2022 $4510.00 Put</t>
  </si>
  <si>
    <t>396.48</t>
  </si>
  <si>
    <t>4367</t>
  </si>
  <si>
    <t>SPX220617P04515000</t>
  </si>
  <si>
    <t>SPX Jun 17 2022 $4515.00 Put</t>
  </si>
  <si>
    <t>410.3</t>
  </si>
  <si>
    <t>418.5</t>
  </si>
  <si>
    <t>361.23</t>
  </si>
  <si>
    <t>4646</t>
  </si>
  <si>
    <t>SPX220617P04520000</t>
  </si>
  <si>
    <t>SPX Jun 17 2022 $4520.00 Put</t>
  </si>
  <si>
    <t>414.8</t>
  </si>
  <si>
    <t>423.1</t>
  </si>
  <si>
    <t>269.8</t>
  </si>
  <si>
    <t>5272</t>
  </si>
  <si>
    <t>SPX220617P04555000</t>
  </si>
  <si>
    <t>SPX Jun 17 2022 $4555.00 Put</t>
  </si>
  <si>
    <t>446.7</t>
  </si>
  <si>
    <t>455.2</t>
  </si>
  <si>
    <t>346.8</t>
  </si>
  <si>
    <t>1551</t>
  </si>
  <si>
    <t>SPX220617P04605000</t>
  </si>
  <si>
    <t>SPX Jun 17 2022 $4605.00 Put</t>
  </si>
  <si>
    <t>493.6</t>
  </si>
  <si>
    <t>502.3</t>
  </si>
  <si>
    <t>208.42</t>
  </si>
  <si>
    <t>4878</t>
  </si>
  <si>
    <t>1.64943E+12</t>
  </si>
  <si>
    <t>SPX220617P04615000</t>
  </si>
  <si>
    <t>SPX Jun 17 2022 $4615.00 Put</t>
  </si>
  <si>
    <t>4615</t>
  </si>
  <si>
    <t>503.1</t>
  </si>
  <si>
    <t>511.8</t>
  </si>
  <si>
    <t>2524</t>
  </si>
  <si>
    <t>1.64865E+12</t>
  </si>
  <si>
    <t>SPX220617P04635000</t>
  </si>
  <si>
    <t>SPX Jun 17 2022 $4635.00 Put</t>
  </si>
  <si>
    <t>522.3</t>
  </si>
  <si>
    <t>531</t>
  </si>
  <si>
    <t>SPX220617P04640000</t>
  </si>
  <si>
    <t>SPX Jun 17 2022 $4640.00 Put</t>
  </si>
  <si>
    <t>527.1</t>
  </si>
  <si>
    <t>535.9</t>
  </si>
  <si>
    <t>493.76</t>
  </si>
  <si>
    <t>SPX220617P04655000</t>
  </si>
  <si>
    <t>SPX Jun 17 2022 $4655.00 Put</t>
  </si>
  <si>
    <t>541.6</t>
  </si>
  <si>
    <t>550.4</t>
  </si>
  <si>
    <t>224.21</t>
  </si>
  <si>
    <t>1.65048E+12</t>
  </si>
  <si>
    <t>SPX220617P04665000</t>
  </si>
  <si>
    <t>SPX Jun 17 2022 $4665.00 Put</t>
  </si>
  <si>
    <t>551.3</t>
  </si>
  <si>
    <t>560.1</t>
  </si>
  <si>
    <t>231.13</t>
  </si>
  <si>
    <t>SPX220617P04730000</t>
  </si>
  <si>
    <t>SPX Jun 17 2022 $4730.00 Put</t>
  </si>
  <si>
    <t>615</t>
  </si>
  <si>
    <t>623.9</t>
  </si>
  <si>
    <t>234.43</t>
  </si>
  <si>
    <t>1.64193E+12</t>
  </si>
  <si>
    <t>SPX220617P04770000</t>
  </si>
  <si>
    <t>SPX Jun 17 2022 $4770.00 Put</t>
  </si>
  <si>
    <t>4770</t>
  </si>
  <si>
    <t>654.5</t>
  </si>
  <si>
    <t>663.4</t>
  </si>
  <si>
    <t>224.86</t>
  </si>
  <si>
    <t>1.64856E+12</t>
  </si>
  <si>
    <t>SPX220617P04810000</t>
  </si>
  <si>
    <t>SPX Jun 17 2022 $4810.00 Put</t>
  </si>
  <si>
    <t>694.2</t>
  </si>
  <si>
    <t>703.1</t>
  </si>
  <si>
    <t>654.38</t>
  </si>
  <si>
    <t>SPX220617P04820000</t>
  </si>
  <si>
    <t>SPX Jun 17 2022 $4820.00 Put</t>
  </si>
  <si>
    <t>704.1</t>
  </si>
  <si>
    <t>713.1</t>
  </si>
  <si>
    <t>344.88</t>
  </si>
  <si>
    <t>SPX220617P04860000</t>
  </si>
  <si>
    <t>SPX Jun 17 2022 $4860.00 Put</t>
  </si>
  <si>
    <t>743.9</t>
  </si>
  <si>
    <t>361.55</t>
  </si>
  <si>
    <t>SPX220617P04870000</t>
  </si>
  <si>
    <t>SPX Jun 17 2022 $4870.00 Put</t>
  </si>
  <si>
    <t>753.9</t>
  </si>
  <si>
    <t>762.9</t>
  </si>
  <si>
    <t>661.24</t>
  </si>
  <si>
    <t>1.64692E+12</t>
  </si>
  <si>
    <t>SPX220617P04910000</t>
  </si>
  <si>
    <t>SPX Jun 17 2022 $4910.00 Put</t>
  </si>
  <si>
    <t>793.7</t>
  </si>
  <si>
    <t>802.7</t>
  </si>
  <si>
    <t>529.05</t>
  </si>
  <si>
    <t>1.64322E+12</t>
  </si>
  <si>
    <t>SPX220617P04920000</t>
  </si>
  <si>
    <t>SPX Jun 17 2022 $4920.00 Put</t>
  </si>
  <si>
    <t>804.1</t>
  </si>
  <si>
    <t>812.9</t>
  </si>
  <si>
    <t>650.58</t>
  </si>
  <si>
    <t>SPX220617P04960000</t>
  </si>
  <si>
    <t>SPX Jun 17 2022 $4960.00 Put</t>
  </si>
  <si>
    <t>843.6</t>
  </si>
  <si>
    <t>653.02</t>
  </si>
  <si>
    <t>SPX220617P05000000</t>
  </si>
  <si>
    <t>SPX Jun 17 2022 $5000.00 Put</t>
  </si>
  <si>
    <t>883.5</t>
  </si>
  <si>
    <t>892.5</t>
  </si>
  <si>
    <t>845.02</t>
  </si>
  <si>
    <t>60219</t>
  </si>
  <si>
    <t>SPX220617P05100000</t>
  </si>
  <si>
    <t>SPX Jun 17 2022 $5100.00 Put</t>
  </si>
  <si>
    <t>983.3</t>
  </si>
  <si>
    <t>992.4</t>
  </si>
  <si>
    <t>918.95</t>
  </si>
  <si>
    <t>SPX220617P05160000</t>
  </si>
  <si>
    <t>SPX Jun 17 2022 $5160.00 Put</t>
  </si>
  <si>
    <t>1043.2</t>
  </si>
  <si>
    <t>1052.3</t>
  </si>
  <si>
    <t>616.04</t>
  </si>
  <si>
    <t>SPX220617P05170000</t>
  </si>
  <si>
    <t>SPX Jun 17 2022 $5170.00 Put</t>
  </si>
  <si>
    <t>1053.2</t>
  </si>
  <si>
    <t>1062.3</t>
  </si>
  <si>
    <t>735.01</t>
  </si>
  <si>
    <t>SPX220617P05175000</t>
  </si>
  <si>
    <t>SPX Jun 17 2022 $5175.00 Put</t>
  </si>
  <si>
    <t>1058.2</t>
  </si>
  <si>
    <t>1067.3</t>
  </si>
  <si>
    <t>610.34</t>
  </si>
  <si>
    <t>SPX220617P05200000</t>
  </si>
  <si>
    <t>SPX Jun 17 2022 $5200.00 Put</t>
  </si>
  <si>
    <t>1083.6</t>
  </si>
  <si>
    <t>1092.4</t>
  </si>
  <si>
    <t>652.7</t>
  </si>
  <si>
    <t>1.64443E+12</t>
  </si>
  <si>
    <t>SPX220617P05210000</t>
  </si>
  <si>
    <t>SPX Jun 17 2022 $5210.00 Put</t>
  </si>
  <si>
    <t>1093.1</t>
  </si>
  <si>
    <t>1102.2</t>
  </si>
  <si>
    <t>603.09</t>
  </si>
  <si>
    <t>SPX220617P05230000</t>
  </si>
  <si>
    <t>SPX Jun 17 2022 $5230.00 Put</t>
  </si>
  <si>
    <t>1113.1</t>
  </si>
  <si>
    <t>663.96</t>
  </si>
  <si>
    <t>SPX220617P05475000</t>
  </si>
  <si>
    <t>SPX Jun 17 2022 $5475.00 Put</t>
  </si>
  <si>
    <t>5475</t>
  </si>
  <si>
    <t>1357.8</t>
  </si>
  <si>
    <t>1366.8</t>
  </si>
  <si>
    <t>895.21</t>
  </si>
  <si>
    <t>SPX220617P05600000</t>
  </si>
  <si>
    <t>SPX Jun 17 2022 $5600.00 Put</t>
  </si>
  <si>
    <t>1482.6</t>
  </si>
  <si>
    <t>1491.7</t>
  </si>
  <si>
    <t>1432.8</t>
  </si>
  <si>
    <t>SPX220617P05650000</t>
  </si>
  <si>
    <t>SPX Jun 17 2022 $5650.00 Put</t>
  </si>
  <si>
    <t>5650</t>
  </si>
  <si>
    <t>1532.9</t>
  </si>
  <si>
    <t>1098.34</t>
  </si>
  <si>
    <t>SPX220617P05700000</t>
  </si>
  <si>
    <t>SPX Jun 17 2022 $5700.00 Put</t>
  </si>
  <si>
    <t>1582.8</t>
  </si>
  <si>
    <t>1591.7</t>
  </si>
  <si>
    <t>1145.33</t>
  </si>
  <si>
    <t>SPX220617P06300000</t>
  </si>
  <si>
    <t>SPX Jun 17 2022 $6300.00 Put</t>
  </si>
  <si>
    <t>2181.7</t>
  </si>
  <si>
    <t>2190.7</t>
  </si>
  <si>
    <t>1882.25</t>
  </si>
  <si>
    <t>SPX220617P06500000</t>
  </si>
  <si>
    <t>SPX Jun 17 2022 $6500.00 Put</t>
  </si>
  <si>
    <t>2381.4</t>
  </si>
  <si>
    <t>2390.5</t>
  </si>
  <si>
    <t>2083.55</t>
  </si>
  <si>
    <t>SPX220617C01800000</t>
  </si>
  <si>
    <t>SPX Jun 17 2022 $1800.00 Call</t>
  </si>
  <si>
    <t>2304.3</t>
  </si>
  <si>
    <t>2313.3</t>
  </si>
  <si>
    <t>SPX220617C01850000</t>
  </si>
  <si>
    <t>SPX Jun 17 2022 $1850.00 Call</t>
  </si>
  <si>
    <t>2254.5</t>
  </si>
  <si>
    <t>2263.5</t>
  </si>
  <si>
    <t>SPX220617C01950000</t>
  </si>
  <si>
    <t>SPX Jun 17 2022 $1950.00 Call</t>
  </si>
  <si>
    <t>2154.8</t>
  </si>
  <si>
    <t>2163.8</t>
  </si>
  <si>
    <t>SPX220617C02150000</t>
  </si>
  <si>
    <t>SPX Jun 17 2022 $2150.00 Call</t>
  </si>
  <si>
    <t>1955.5</t>
  </si>
  <si>
    <t>1964.5</t>
  </si>
  <si>
    <t>SPX220617P04645000</t>
  </si>
  <si>
    <t>SPX Jun 17 2022 $4645.00 Put</t>
  </si>
  <si>
    <t>4645</t>
  </si>
  <si>
    <t>540.7</t>
  </si>
  <si>
    <t>SPXW220617P04615000</t>
  </si>
  <si>
    <t>SPXW Jun 17 2022 $4615.00 Put</t>
  </si>
  <si>
    <t>492.3</t>
  </si>
  <si>
    <t>516.2</t>
  </si>
  <si>
    <t>SPXW220617P04635000</t>
  </si>
  <si>
    <t>SPXW Jun 17 2022 $4635.00 Put</t>
  </si>
  <si>
    <t>514.8</t>
  </si>
  <si>
    <t>538.7</t>
  </si>
  <si>
    <t>SPXW220617P04645000</t>
  </si>
  <si>
    <t>SPXW Jun 17 2022 $4645.00 Put</t>
  </si>
  <si>
    <t>524.7</t>
  </si>
  <si>
    <t>548.7</t>
  </si>
  <si>
    <t>SPXW220617P04655000</t>
  </si>
  <si>
    <t>SPXW Jun 17 2022 $4655.00 Put</t>
  </si>
  <si>
    <t>SPXW220617P04665000</t>
  </si>
  <si>
    <t>SPXW Jun 17 2022 $4665.00 Put</t>
  </si>
  <si>
    <t>564.5</t>
  </si>
  <si>
    <t>SPX220617P04685000</t>
  </si>
  <si>
    <t>SPX Jun 17 2022 $4685.00 Put</t>
  </si>
  <si>
    <t>570.8</t>
  </si>
  <si>
    <t>579.7</t>
  </si>
  <si>
    <t>SPXW220617P04685000</t>
  </si>
  <si>
    <t>SPXW Jun 17 2022 $4685.00 Put</t>
  </si>
  <si>
    <t>563.3</t>
  </si>
  <si>
    <t>587.2</t>
  </si>
  <si>
    <t>SPXW220617P04695000</t>
  </si>
  <si>
    <t>SPXW Jun 17 2022 $4695.00 Put</t>
  </si>
  <si>
    <t>597.3</t>
  </si>
  <si>
    <t>SPX220617P04705000</t>
  </si>
  <si>
    <t>SPX Jun 17 2022 $4705.00 Put</t>
  </si>
  <si>
    <t>590.4</t>
  </si>
  <si>
    <t>599.3</t>
  </si>
  <si>
    <t>SPXW220617P04705000</t>
  </si>
  <si>
    <t>SPXW Jun 17 2022 $4705.00 Put</t>
  </si>
  <si>
    <t>579.8</t>
  </si>
  <si>
    <t>603.8</t>
  </si>
  <si>
    <t>SPX220617P04715000</t>
  </si>
  <si>
    <t>SPX Jun 17 2022 $4715.00 Put</t>
  </si>
  <si>
    <t>600.2</t>
  </si>
  <si>
    <t>609.1</t>
  </si>
  <si>
    <t>SPXW220617P04715000</t>
  </si>
  <si>
    <t>SPXW Jun 17 2022 $4715.00 Put</t>
  </si>
  <si>
    <t>613.5</t>
  </si>
  <si>
    <t>SPX220617P04735000</t>
  </si>
  <si>
    <t>SPX Jun 17 2022 $4735.00 Put</t>
  </si>
  <si>
    <t>620.3</t>
  </si>
  <si>
    <t>SPX220617P04745000</t>
  </si>
  <si>
    <t>SPX Jun 17 2022 $4745.00 Put</t>
  </si>
  <si>
    <t>629.8</t>
  </si>
  <si>
    <t>638.7</t>
  </si>
  <si>
    <t>SPXW220617P04770000</t>
  </si>
  <si>
    <t>SPXW Jun 17 2022 $4770.00 Put</t>
  </si>
  <si>
    <t>647.1</t>
  </si>
  <si>
    <t>671.1</t>
  </si>
  <si>
    <t>SPXW220617P04910000</t>
  </si>
  <si>
    <t>SPXW Jun 17 2022 $4910.00 Put</t>
  </si>
  <si>
    <t>786.3</t>
  </si>
  <si>
    <t>SPXW220617P04920000</t>
  </si>
  <si>
    <t>SPXW Jun 17 2022 $4920.00 Put</t>
  </si>
  <si>
    <t>793</t>
  </si>
  <si>
    <t>816.9</t>
  </si>
  <si>
    <t>SPX220617P04940000</t>
  </si>
  <si>
    <t>SPX Jun 17 2022 $4940.00 Put</t>
  </si>
  <si>
    <t>823.6</t>
  </si>
  <si>
    <t>832.7</t>
  </si>
  <si>
    <t>SPXW220617P04940000</t>
  </si>
  <si>
    <t>SPXW Jun 17 2022 $4940.00 Put</t>
  </si>
  <si>
    <t>813</t>
  </si>
  <si>
    <t>836.9</t>
  </si>
  <si>
    <t>SPXW220617P04970000</t>
  </si>
  <si>
    <t>SPXW Jun 17 2022 $4970.00 Put</t>
  </si>
  <si>
    <t>843</t>
  </si>
  <si>
    <t>867</t>
  </si>
  <si>
    <t>SPXW220617P04980000</t>
  </si>
  <si>
    <t>SPXW Jun 17 2022 $4980.00 Put</t>
  </si>
  <si>
    <t>853</t>
  </si>
  <si>
    <t>877</t>
  </si>
  <si>
    <t>SPX220617P05020000</t>
  </si>
  <si>
    <t>SPX Jun 17 2022 $5020.00 Put</t>
  </si>
  <si>
    <t>903.5</t>
  </si>
  <si>
    <t>912.5</t>
  </si>
  <si>
    <t>SPXW220617P05020000</t>
  </si>
  <si>
    <t>SPXW Jun 17 2022 $5020.00 Put</t>
  </si>
  <si>
    <t>896.1</t>
  </si>
  <si>
    <t>SPXW220617P05025000</t>
  </si>
  <si>
    <t>SPXW Jun 17 2022 $5025.00 Put</t>
  </si>
  <si>
    <t>900.9</t>
  </si>
  <si>
    <t>924.8</t>
  </si>
  <si>
    <t>SPXW220617P05030000</t>
  </si>
  <si>
    <t>SPXW Jun 17 2022 $5030.00 Put</t>
  </si>
  <si>
    <t>906</t>
  </si>
  <si>
    <t>930</t>
  </si>
  <si>
    <t>SPX220617P05040000</t>
  </si>
  <si>
    <t>SPX Jun 17 2022 $5040.00 Put</t>
  </si>
  <si>
    <t>923.4</t>
  </si>
  <si>
    <t>932.5</t>
  </si>
  <si>
    <t>SPXW220617P05040000</t>
  </si>
  <si>
    <t>SPXW Jun 17 2022 $5040.00 Put</t>
  </si>
  <si>
    <t>912.7</t>
  </si>
  <si>
    <t>936.6</t>
  </si>
  <si>
    <t>SPXW220617P05050000</t>
  </si>
  <si>
    <t>SPXW Jun 17 2022 $5050.00 Put</t>
  </si>
  <si>
    <t>922.9</t>
  </si>
  <si>
    <t>946.9</t>
  </si>
  <si>
    <t>SPX220617P05060000</t>
  </si>
  <si>
    <t>SPX Jun 17 2022 $5060.00 Put</t>
  </si>
  <si>
    <t>943.4</t>
  </si>
  <si>
    <t>952.4</t>
  </si>
  <si>
    <t>SPXW220617P05060000</t>
  </si>
  <si>
    <t>SPXW Jun 17 2022 $5060.00 Put</t>
  </si>
  <si>
    <t>956.9</t>
  </si>
  <si>
    <t>SPXW220617P05070000</t>
  </si>
  <si>
    <t>SPXW Jun 17 2022 $5070.00 Put</t>
  </si>
  <si>
    <t>946</t>
  </si>
  <si>
    <t>SPXW220617P05075000</t>
  </si>
  <si>
    <t>SPXW Jun 17 2022 $5075.00 Put</t>
  </si>
  <si>
    <t>951</t>
  </si>
  <si>
    <t>975</t>
  </si>
  <si>
    <t>SPXW220617P05110000</t>
  </si>
  <si>
    <t>SPXW Jun 17 2022 $5110.00 Put</t>
  </si>
  <si>
    <t>986</t>
  </si>
  <si>
    <t>1009.9</t>
  </si>
  <si>
    <t>SPX220617P05120000</t>
  </si>
  <si>
    <t>SPX Jun 17 2022 $5120.00 Put</t>
  </si>
  <si>
    <t>1003.3</t>
  </si>
  <si>
    <t>1012.3</t>
  </si>
  <si>
    <t>SPXW220617P05120000</t>
  </si>
  <si>
    <t>SPXW Jun 17 2022 $5120.00 Put</t>
  </si>
  <si>
    <t>992.8</t>
  </si>
  <si>
    <t>1016.8</t>
  </si>
  <si>
    <t>SPXW220617P05125000</t>
  </si>
  <si>
    <t>SPXW Jun 17 2022 $5125.00 Put</t>
  </si>
  <si>
    <t>997.8</t>
  </si>
  <si>
    <t>1021.8</t>
  </si>
  <si>
    <t>SPXW220617P05130000</t>
  </si>
  <si>
    <t>SPXW Jun 17 2022 $5130.00 Put</t>
  </si>
  <si>
    <t>1005.9</t>
  </si>
  <si>
    <t>1029.9</t>
  </si>
  <si>
    <t>SPX220617P05140000</t>
  </si>
  <si>
    <t>SPX Jun 17 2022 $5140.00 Put</t>
  </si>
  <si>
    <t>SPXW220617P05150000</t>
  </si>
  <si>
    <t>SPXW Jun 17 2022 $5150.00 Put</t>
  </si>
  <si>
    <t>1022.6</t>
  </si>
  <si>
    <t>1046.5</t>
  </si>
  <si>
    <t>SPXW220617P05160000</t>
  </si>
  <si>
    <t>SPXW Jun 17 2022 $5160.00 Put</t>
  </si>
  <si>
    <t>1056.4</t>
  </si>
  <si>
    <t>SPXW220617P05170000</t>
  </si>
  <si>
    <t>SPXW Jun 17 2022 $5170.00 Put</t>
  </si>
  <si>
    <t>1042.6</t>
  </si>
  <si>
    <t>1066.5</t>
  </si>
  <si>
    <t>SPXW220617P05180000</t>
  </si>
  <si>
    <t>SPXW Jun 17 2022 $5180.00 Put</t>
  </si>
  <si>
    <t>1055.7</t>
  </si>
  <si>
    <t>SPX220617P05190000</t>
  </si>
  <si>
    <t>SPX Jun 17 2022 $5190.00 Put</t>
  </si>
  <si>
    <t>1073.2</t>
  </si>
  <si>
    <t>1082.2</t>
  </si>
  <si>
    <t>SPXW220617P05190000</t>
  </si>
  <si>
    <t>SPXW Jun 17 2022 $5190.00 Put</t>
  </si>
  <si>
    <t>1065.8</t>
  </si>
  <si>
    <t>1089.8</t>
  </si>
  <si>
    <t>SPXW220617P05200000</t>
  </si>
  <si>
    <t>SPXW Jun 17 2022 $5200.00 Put</t>
  </si>
  <si>
    <t>1075.8</t>
  </si>
  <si>
    <t>1099.8</t>
  </si>
  <si>
    <t>SPXW220617P05210000</t>
  </si>
  <si>
    <t>SPXW Jun 17 2022 $5210.00 Put</t>
  </si>
  <si>
    <t>1085.6</t>
  </si>
  <si>
    <t>1109.5</t>
  </si>
  <si>
    <t>SPXW220617P05220000</t>
  </si>
  <si>
    <t>SPXW Jun 17 2022 $5220.00 Put</t>
  </si>
  <si>
    <t>1095.6</t>
  </si>
  <si>
    <t>1119.5</t>
  </si>
  <si>
    <t>SPXW220617P05225000</t>
  </si>
  <si>
    <t>SPXW Jun 17 2022 $5225.00 Put</t>
  </si>
  <si>
    <t>1097.4</t>
  </si>
  <si>
    <t>1121.3</t>
  </si>
  <si>
    <t>SPXW220617P05230000</t>
  </si>
  <si>
    <t>SPXW Jun 17 2022 $5230.00 Put</t>
  </si>
  <si>
    <t>1102.4</t>
  </si>
  <si>
    <t>1126.3</t>
  </si>
  <si>
    <t>SPX220617P05240000</t>
  </si>
  <si>
    <t>SPX Jun 17 2022 $5240.00 Put</t>
  </si>
  <si>
    <t>1132.2</t>
  </si>
  <si>
    <t>SPXW220617P05250000</t>
  </si>
  <si>
    <t>SPXW Jun 17 2022 $5250.00 Put</t>
  </si>
  <si>
    <t>1122.6</t>
  </si>
  <si>
    <t>1146.6</t>
  </si>
  <si>
    <t>SPXW220617P05275000</t>
  </si>
  <si>
    <t>SPXW Jun 17 2022 $5275.00 Put</t>
  </si>
  <si>
    <t>1150.5</t>
  </si>
  <si>
    <t>1174.5</t>
  </si>
  <si>
    <t>SPXW220617P05300000</t>
  </si>
  <si>
    <t>SPXW Jun 17 2022 $5300.00 Put</t>
  </si>
  <si>
    <t>1172.4</t>
  </si>
  <si>
    <t>1196.3</t>
  </si>
  <si>
    <t>SPXW220617P05350000</t>
  </si>
  <si>
    <t>SPXW Jun 17 2022 $5350.00 Put</t>
  </si>
  <si>
    <t>1225.7</t>
  </si>
  <si>
    <t>1249.7</t>
  </si>
  <si>
    <t>SPXW220617P05375000</t>
  </si>
  <si>
    <t>SPXW Jun 17 2022 $5375.00 Put</t>
  </si>
  <si>
    <t>1250.4</t>
  </si>
  <si>
    <t>1274.4</t>
  </si>
  <si>
    <t>SPXW220617P05425000</t>
  </si>
  <si>
    <t>SPXW Jun 17 2022 $5425.00 Put</t>
  </si>
  <si>
    <t>1297.2</t>
  </si>
  <si>
    <t>1321.1</t>
  </si>
  <si>
    <t>SPXW220617P05450000</t>
  </si>
  <si>
    <t>SPXW Jun 17 2022 $5450.00 Put</t>
  </si>
  <si>
    <t>1322.1</t>
  </si>
  <si>
    <t>1346</t>
  </si>
  <si>
    <t>SPXW220617P05475000</t>
  </si>
  <si>
    <t>SPXW Jun 17 2022 $5475.00 Put</t>
  </si>
  <si>
    <t>1350.4</t>
  </si>
  <si>
    <t>1374.4</t>
  </si>
  <si>
    <t>SPXW220617P05550000</t>
  </si>
  <si>
    <t>SPXW Jun 17 2022 $5550.00 Put</t>
  </si>
  <si>
    <t>1425.3</t>
  </si>
  <si>
    <t>1449.3</t>
  </si>
  <si>
    <t>SPXW220617P05600000</t>
  </si>
  <si>
    <t>SPXW Jun 17 2022 $5600.00 Put</t>
  </si>
  <si>
    <t>1471.9</t>
  </si>
  <si>
    <t>1495.8</t>
  </si>
  <si>
    <t>SPXW220617P05650000</t>
  </si>
  <si>
    <t>SPXW Jun 17 2022 $5650.00 Put</t>
  </si>
  <si>
    <t>1521.9</t>
  </si>
  <si>
    <t>1545.8</t>
  </si>
  <si>
    <t>SPXW220617P05750000</t>
  </si>
  <si>
    <t>SPXW Jun 17 2022 $5750.00 Put</t>
  </si>
  <si>
    <t>1625</t>
  </si>
  <si>
    <t>1649</t>
  </si>
  <si>
    <t>SPXW220617P05800000</t>
  </si>
  <si>
    <t>SPXW Jun 17 2022 $5800.00 Put</t>
  </si>
  <si>
    <t>1671.7</t>
  </si>
  <si>
    <t>1695.6</t>
  </si>
  <si>
    <t>SPXW220617P06200000</t>
  </si>
  <si>
    <t>SPXW Jun 17 2022 $6200.00 Put</t>
  </si>
  <si>
    <t>2071.3</t>
  </si>
  <si>
    <t>SPXW220617P06400000</t>
  </si>
  <si>
    <t>SPXW Jun 17 2022 $6400.00 Put</t>
  </si>
  <si>
    <t>2298</t>
  </si>
  <si>
    <t>SPXW220617P06600000</t>
  </si>
  <si>
    <t>SPXW Jun 17 2022 $6600.00 Put</t>
  </si>
  <si>
    <t>2470.8</t>
  </si>
  <si>
    <t>2494.7</t>
  </si>
  <si>
    <t>SPXW220617P06700000</t>
  </si>
  <si>
    <t>SPXW Jun 17 2022 $6700.00 Put</t>
  </si>
  <si>
    <t>2573.6</t>
  </si>
  <si>
    <t>2597.6</t>
  </si>
  <si>
    <t>SPXW220617P06800000</t>
  </si>
  <si>
    <t>SPXW Jun 17 2022 $6800.00 Put</t>
  </si>
  <si>
    <t>2670.4</t>
  </si>
  <si>
    <t>2694.3</t>
  </si>
  <si>
    <t>SPXW220617P06900000</t>
  </si>
  <si>
    <t>SPXW Jun 17 2022 $6900.00 Put</t>
  </si>
  <si>
    <t>2773.3</t>
  </si>
  <si>
    <t>2797.3</t>
  </si>
  <si>
    <t>SPX220617C01550000</t>
  </si>
  <si>
    <t>SPX Jun 17 2022 $1550.00 Call</t>
  </si>
  <si>
    <t>2553.6</t>
  </si>
  <si>
    <t>2562.7</t>
  </si>
  <si>
    <t>SPX220617C02225000</t>
  </si>
  <si>
    <t>SPX Jun 17 2022 $2225.00 Call</t>
  </si>
  <si>
    <t>1880.9</t>
  </si>
  <si>
    <t>1889.8</t>
  </si>
  <si>
    <t>SPX220617C02775000</t>
  </si>
  <si>
    <t>SPX Jun 17 2022 $2775.00 Call</t>
  </si>
  <si>
    <t>2775</t>
  </si>
  <si>
    <t>1334.5</t>
  </si>
  <si>
    <t>1343.2</t>
  </si>
  <si>
    <t>SPX220617C02850000</t>
  </si>
  <si>
    <t>SPX Jun 17 2022 $2850.00 Call</t>
  </si>
  <si>
    <t>1260.3</t>
  </si>
  <si>
    <t>1269</t>
  </si>
  <si>
    <t>SPX220617C02975000</t>
  </si>
  <si>
    <t>SPX Jun 17 2022 $2975.00 Call</t>
  </si>
  <si>
    <t>1136.9</t>
  </si>
  <si>
    <t>1145.5</t>
  </si>
  <si>
    <t>SPX220617C03310000</t>
  </si>
  <si>
    <t>SPX Jun 17 2022 $3310.00 Call</t>
  </si>
  <si>
    <t>809.6</t>
  </si>
  <si>
    <t>817.8</t>
  </si>
  <si>
    <t>SPX220617C03320000</t>
  </si>
  <si>
    <t>SPX Jun 17 2022 $3320.00 Call</t>
  </si>
  <si>
    <t>808.1</t>
  </si>
  <si>
    <t>SPX220617C03330000</t>
  </si>
  <si>
    <t>SPX Jun 17 2022 $3330.00 Call</t>
  </si>
  <si>
    <t>3330</t>
  </si>
  <si>
    <t>790.4</t>
  </si>
  <si>
    <t>798.5</t>
  </si>
  <si>
    <t>SPX220617C03340000</t>
  </si>
  <si>
    <t>SPX Jun 17 2022 $3340.00 Call</t>
  </si>
  <si>
    <t>780.8</t>
  </si>
  <si>
    <t>788.8</t>
  </si>
  <si>
    <t>SPX220617C03360000</t>
  </si>
  <si>
    <t>SPX Jun 17 2022 $3360.00 Call</t>
  </si>
  <si>
    <t>761.6</t>
  </si>
  <si>
    <t>769.6</t>
  </si>
  <si>
    <t>SPX220617C03370000</t>
  </si>
  <si>
    <t>SPX Jun 17 2022 $3370.00 Call</t>
  </si>
  <si>
    <t>752</t>
  </si>
  <si>
    <t>760</t>
  </si>
  <si>
    <t>SPX220617C03380000</t>
  </si>
  <si>
    <t>SPX Jun 17 2022 $3380.00 Call</t>
  </si>
  <si>
    <t>742.5</t>
  </si>
  <si>
    <t>750.4</t>
  </si>
  <si>
    <t>SPX220617C03410000</t>
  </si>
  <si>
    <t>SPX Jun 17 2022 $3410.00 Call</t>
  </si>
  <si>
    <t>713.9</t>
  </si>
  <si>
    <t>721.7</t>
  </si>
  <si>
    <t>SPX220617C03420000</t>
  </si>
  <si>
    <t>SPX Jun 17 2022 $3420.00 Call</t>
  </si>
  <si>
    <t>3420</t>
  </si>
  <si>
    <t>704.4</t>
  </si>
  <si>
    <t>SPX220617C03430000</t>
  </si>
  <si>
    <t>SPX Jun 17 2022 $3430.00 Call</t>
  </si>
  <si>
    <t>694.9</t>
  </si>
  <si>
    <t>702.7</t>
  </si>
  <si>
    <t>SPX220617C03440000</t>
  </si>
  <si>
    <t>SPX Jun 17 2022 $3440.00 Call</t>
  </si>
  <si>
    <t>3440</t>
  </si>
  <si>
    <t>685.5</t>
  </si>
  <si>
    <t>693.2</t>
  </si>
  <si>
    <t>SPX220617C03480000</t>
  </si>
  <si>
    <t>SPX Jun 17 2022 $3480.00 Call</t>
  </si>
  <si>
    <t>3480</t>
  </si>
  <si>
    <t>647.8</t>
  </si>
  <si>
    <t>655.4</t>
  </si>
  <si>
    <t>SPX220617C03490000</t>
  </si>
  <si>
    <t>SPX Jun 17 2022 $3490.00 Call</t>
  </si>
  <si>
    <t>3490</t>
  </si>
  <si>
    <t>638.5</t>
  </si>
  <si>
    <t>646</t>
  </si>
  <si>
    <t>SPX220617C03510000</t>
  </si>
  <si>
    <t>SPX Jun 17 2022 $3510.00 Call</t>
  </si>
  <si>
    <t>3510</t>
  </si>
  <si>
    <t>619.8</t>
  </si>
  <si>
    <t>627.3</t>
  </si>
  <si>
    <t>SPX220617C03520000</t>
  </si>
  <si>
    <t>SPX Jun 17 2022 $3520.00 Call</t>
  </si>
  <si>
    <t>3520</t>
  </si>
  <si>
    <t>610.5</t>
  </si>
  <si>
    <t>618</t>
  </si>
  <si>
    <t>SPX220617C03530000</t>
  </si>
  <si>
    <t>SPX Jun 17 2022 $3530.00 Call</t>
  </si>
  <si>
    <t>3530</t>
  </si>
  <si>
    <t>601.3</t>
  </si>
  <si>
    <t>608.7</t>
  </si>
  <si>
    <t>SPX220617C03540000</t>
  </si>
  <si>
    <t>SPX Jun 17 2022 $3540.00 Call</t>
  </si>
  <si>
    <t>3540</t>
  </si>
  <si>
    <t>592</t>
  </si>
  <si>
    <t>599.4</t>
  </si>
  <si>
    <t>SPX220617C03560000</t>
  </si>
  <si>
    <t>SPX Jun 17 2022 $3560.00 Call</t>
  </si>
  <si>
    <t>3560</t>
  </si>
  <si>
    <t>573.6</t>
  </si>
  <si>
    <t>580.9</t>
  </si>
  <si>
    <t>SPX220617C03570000</t>
  </si>
  <si>
    <t>SPX Jun 17 2022 $3570.00 Call</t>
  </si>
  <si>
    <t>3570</t>
  </si>
  <si>
    <t>564.3</t>
  </si>
  <si>
    <t>571.3</t>
  </si>
  <si>
    <t>SPX220617C03580000</t>
  </si>
  <si>
    <t>SPX Jun 17 2022 $3580.00 Call</t>
  </si>
  <si>
    <t>555.4</t>
  </si>
  <si>
    <t>SPX220617C03590000</t>
  </si>
  <si>
    <t>SPX Jun 17 2022 $3590.00 Call</t>
  </si>
  <si>
    <t>3590</t>
  </si>
  <si>
    <t>546.3</t>
  </si>
  <si>
    <t>553.4</t>
  </si>
  <si>
    <t>SPX220617C03610000</t>
  </si>
  <si>
    <t>SPX Jun 17 2022 $3610.00 Call</t>
  </si>
  <si>
    <t>3610</t>
  </si>
  <si>
    <t>528.2</t>
  </si>
  <si>
    <t>535.2</t>
  </si>
  <si>
    <t>SPX220617C03620000</t>
  </si>
  <si>
    <t>SPX Jun 17 2022 $3620.00 Call</t>
  </si>
  <si>
    <t>519.2</t>
  </si>
  <si>
    <t>SPX220617C03630000</t>
  </si>
  <si>
    <t>SPX Jun 17 2022 $3630.00 Call</t>
  </si>
  <si>
    <t>3630</t>
  </si>
  <si>
    <t>510.1</t>
  </si>
  <si>
    <t>516.7</t>
  </si>
  <si>
    <t>SPX220617C03640000</t>
  </si>
  <si>
    <t>SPX Jun 17 2022 $3640.00 Call</t>
  </si>
  <si>
    <t>3640</t>
  </si>
  <si>
    <t>501.3</t>
  </si>
  <si>
    <t>SPX220617C03645000</t>
  </si>
  <si>
    <t>SPX Jun 17 2022 $3645.00 Call</t>
  </si>
  <si>
    <t>3645</t>
  </si>
  <si>
    <t>496.8</t>
  </si>
  <si>
    <t>503.6</t>
  </si>
  <si>
    <t>SPX220617C03655000</t>
  </si>
  <si>
    <t>SPX Jun 17 2022 $3655.00 Call</t>
  </si>
  <si>
    <t>3655</t>
  </si>
  <si>
    <t>488</t>
  </si>
  <si>
    <t>494.7</t>
  </si>
  <si>
    <t>SPX220617C03665000</t>
  </si>
  <si>
    <t>SPX Jun 17 2022 $3665.00 Call</t>
  </si>
  <si>
    <t>3665</t>
  </si>
  <si>
    <t>479.1</t>
  </si>
  <si>
    <t>485.8</t>
  </si>
  <si>
    <t>SPX220617C03670000</t>
  </si>
  <si>
    <t>SPX Jun 17 2022 $3670.00 Call</t>
  </si>
  <si>
    <t>481.4</t>
  </si>
  <si>
    <t>SPX220617C03680000</t>
  </si>
  <si>
    <t>SPX Jun 17 2022 $3680.00 Call</t>
  </si>
  <si>
    <t>466</t>
  </si>
  <si>
    <t>472.5</t>
  </si>
  <si>
    <t>SPX220617C03685000</t>
  </si>
  <si>
    <t>SPX Jun 17 2022 $3685.00 Call</t>
  </si>
  <si>
    <t>461.6</t>
  </si>
  <si>
    <t>468.1</t>
  </si>
  <si>
    <t>SPX220617C03690000</t>
  </si>
  <si>
    <t>SPX Jun 17 2022 $3690.00 Call</t>
  </si>
  <si>
    <t>457.3</t>
  </si>
  <si>
    <t>463.7</t>
  </si>
  <si>
    <t>SPX220617C03695000</t>
  </si>
  <si>
    <t>SPX Jun 17 2022 $3695.00 Call</t>
  </si>
  <si>
    <t>3695</t>
  </si>
  <si>
    <t>459.4</t>
  </si>
  <si>
    <t>SPX220617C03705000</t>
  </si>
  <si>
    <t>SPX Jun 17 2022 $3705.00 Call</t>
  </si>
  <si>
    <t>444.3</t>
  </si>
  <si>
    <t>450.6</t>
  </si>
  <si>
    <t>SPX220617C03710000</t>
  </si>
  <si>
    <t>SPX Jun 17 2022 $3710.00 Call</t>
  </si>
  <si>
    <t>439.9</t>
  </si>
  <si>
    <t>446.3</t>
  </si>
  <si>
    <t>SPX220617C03715000</t>
  </si>
  <si>
    <t>SPX Jun 17 2022 $3715.00 Call</t>
  </si>
  <si>
    <t>435.5</t>
  </si>
  <si>
    <t>441.6</t>
  </si>
  <si>
    <t>SPX220617C03720000</t>
  </si>
  <si>
    <t>SPX Jun 17 2022 $3720.00 Call</t>
  </si>
  <si>
    <t>431.4</t>
  </si>
  <si>
    <t>437.6</t>
  </si>
  <si>
    <t>SPX220617C03735000</t>
  </si>
  <si>
    <t>SPX Jun 17 2022 $3735.00 Call</t>
  </si>
  <si>
    <t>424.7</t>
  </si>
  <si>
    <t>SPX220617C03755000</t>
  </si>
  <si>
    <t>SPX Jun 17 2022 $3755.00 Call</t>
  </si>
  <si>
    <t>401.7</t>
  </si>
  <si>
    <t>407.7</t>
  </si>
  <si>
    <t>SPX220617C03765000</t>
  </si>
  <si>
    <t>SPX Jun 17 2022 $3765.00 Call</t>
  </si>
  <si>
    <t>3765</t>
  </si>
  <si>
    <t>393.1</t>
  </si>
  <si>
    <t>399.3</t>
  </si>
  <si>
    <t>SPX220617C03785000</t>
  </si>
  <si>
    <t>SPX Jun 17 2022 $3785.00 Call</t>
  </si>
  <si>
    <t>3785</t>
  </si>
  <si>
    <t>376.7</t>
  </si>
  <si>
    <t>382.5</t>
  </si>
  <si>
    <t>SPX220617C03795000</t>
  </si>
  <si>
    <t>SPX Jun 17 2022 $3795.00 Call</t>
  </si>
  <si>
    <t>368.5</t>
  </si>
  <si>
    <t>SPX220617C03805000</t>
  </si>
  <si>
    <t>SPX Jun 17 2022 $3805.00 Call</t>
  </si>
  <si>
    <t>360.3</t>
  </si>
  <si>
    <t>SPX220617C03815000</t>
  </si>
  <si>
    <t>SPX Jun 17 2022 $3815.00 Call</t>
  </si>
  <si>
    <t>SPX220617C03860000</t>
  </si>
  <si>
    <t>SPX Jun 17 2022 $3860.00 Call</t>
  </si>
  <si>
    <t>321.7</t>
  </si>
  <si>
    <t>SPX220617C03885000</t>
  </si>
  <si>
    <t>SPX Jun 17 2022 $3885.00 Call</t>
  </si>
  <si>
    <t>297.4</t>
  </si>
  <si>
    <t>302.3</t>
  </si>
  <si>
    <t>SPX220617C03905000</t>
  </si>
  <si>
    <t>SPX Jun 17 2022 $3905.00 Call</t>
  </si>
  <si>
    <t>282.3</t>
  </si>
  <si>
    <t>SPX220617C03910000</t>
  </si>
  <si>
    <t>SPX Jun 17 2022 $3910.00 Call</t>
  </si>
  <si>
    <t>278.5</t>
  </si>
  <si>
    <t>283.2</t>
  </si>
  <si>
    <t>SPX220617C03915000</t>
  </si>
  <si>
    <t>SPX Jun 17 2022 $3915.00 Call</t>
  </si>
  <si>
    <t>274.7</t>
  </si>
  <si>
    <t>279.5</t>
  </si>
  <si>
    <t>SPX220617C03935000</t>
  </si>
  <si>
    <t>SPX Jun 17 2022 $3935.00 Call</t>
  </si>
  <si>
    <t>260.2</t>
  </si>
  <si>
    <t>264.6</t>
  </si>
  <si>
    <t>SPX220617C03945000</t>
  </si>
  <si>
    <t>SPX Jun 17 2022 $3945.00 Call</t>
  </si>
  <si>
    <t>252.9</t>
  </si>
  <si>
    <t>257.3</t>
  </si>
  <si>
    <t>SPX220617C03955000</t>
  </si>
  <si>
    <t>SPX Jun 17 2022 $3955.00 Call</t>
  </si>
  <si>
    <t>245.8</t>
  </si>
  <si>
    <t>250.1</t>
  </si>
  <si>
    <t>SPX220617C03965000</t>
  </si>
  <si>
    <t>SPX Jun 17 2022 $3965.00 Call</t>
  </si>
  <si>
    <t>242.9</t>
  </si>
  <si>
    <t>SPX220617C03985000</t>
  </si>
  <si>
    <t>SPX Jun 17 2022 $3985.00 Call</t>
  </si>
  <si>
    <t>228.9</t>
  </si>
  <si>
    <t>SPX220617C03995000</t>
  </si>
  <si>
    <t>SPX Jun 17 2022 $3995.00 Call</t>
  </si>
  <si>
    <t>222</t>
  </si>
  <si>
    <t>SPX220617C04015000</t>
  </si>
  <si>
    <t>SPX Jun 17 2022 $4015.00 Call</t>
  </si>
  <si>
    <t>208.1</t>
  </si>
  <si>
    <t>SPX220617C04035000</t>
  </si>
  <si>
    <t>SPX Jun 17 2022 $4035.00 Call</t>
  </si>
  <si>
    <t>191.5</t>
  </si>
  <si>
    <t>195.1</t>
  </si>
  <si>
    <t>SPXW220617C00900000</t>
  </si>
  <si>
    <t>SPXW Jun 17 2022 $900.00 Call</t>
  </si>
  <si>
    <t>3191.7</t>
  </si>
  <si>
    <t>3215.6</t>
  </si>
  <si>
    <t>SPXW220617C01200000</t>
  </si>
  <si>
    <t>SPXW Jun 17 2022 $1200.00 Call</t>
  </si>
  <si>
    <t>2895.2</t>
  </si>
  <si>
    <t>2919.2</t>
  </si>
  <si>
    <t>SPXW220617C01300000</t>
  </si>
  <si>
    <t>SPXW Jun 17 2022 $1300.00 Call</t>
  </si>
  <si>
    <t>2795.4</t>
  </si>
  <si>
    <t>2819.4</t>
  </si>
  <si>
    <t>SPXW220617C01400000</t>
  </si>
  <si>
    <t>SPXW Jun 17 2022 $1400.00 Call</t>
  </si>
  <si>
    <t>2695.6</t>
  </si>
  <si>
    <t>2719.6</t>
  </si>
  <si>
    <t>SPXW220617C01450000</t>
  </si>
  <si>
    <t>SPXW Jun 17 2022 $1450.00 Call</t>
  </si>
  <si>
    <t>2642.7</t>
  </si>
  <si>
    <t>2666.7</t>
  </si>
  <si>
    <t>SPXW220617C01500000</t>
  </si>
  <si>
    <t>SPXW Jun 17 2022 $1500.00 Call</t>
  </si>
  <si>
    <t>2592.8</t>
  </si>
  <si>
    <t>2616.8</t>
  </si>
  <si>
    <t>SPXW220617C01550000</t>
  </si>
  <si>
    <t>SPXW Jun 17 2022 $1550.00 Call</t>
  </si>
  <si>
    <t>2566.8</t>
  </si>
  <si>
    <t>SPXW220617C01650000</t>
  </si>
  <si>
    <t>SPXW Jun 17 2022 $1650.00 Call</t>
  </si>
  <si>
    <t>2443.2</t>
  </si>
  <si>
    <t>2467.2</t>
  </si>
  <si>
    <t>SPXW220617C01750000</t>
  </si>
  <si>
    <t>SPXW Jun 17 2022 $1750.00 Call</t>
  </si>
  <si>
    <t>2343.4</t>
  </si>
  <si>
    <t>2367.4</t>
  </si>
  <si>
    <t>SPXW220617C01800000</t>
  </si>
  <si>
    <t>SPXW Jun 17 2022 $1800.00 Call</t>
  </si>
  <si>
    <t>2293.3</t>
  </si>
  <si>
    <t>2317.3</t>
  </si>
  <si>
    <t>SPXW220617C01850000</t>
  </si>
  <si>
    <t>SPXW Jun 17 2022 $1850.00 Call</t>
  </si>
  <si>
    <t>2247.1</t>
  </si>
  <si>
    <t>2271</t>
  </si>
  <si>
    <t>SPXW220617C01950000</t>
  </si>
  <si>
    <t>SPXW Jun 17 2022 $1950.00 Call</t>
  </si>
  <si>
    <t>2144</t>
  </si>
  <si>
    <t>2168</t>
  </si>
  <si>
    <t>SPXW220617C02050000</t>
  </si>
  <si>
    <t>SPXW Jun 17 2022 $2050.00 Call</t>
  </si>
  <si>
    <t>2047.8</t>
  </si>
  <si>
    <t>2071.8</t>
  </si>
  <si>
    <t>SPXW220617C02150000</t>
  </si>
  <si>
    <t>SPXW Jun 17 2022 $2150.00 Call</t>
  </si>
  <si>
    <t>1944.8</t>
  </si>
  <si>
    <t>1968.8</t>
  </si>
  <si>
    <t>SPXW220617C02200000</t>
  </si>
  <si>
    <t>SPXW Jun 17 2022 $2200.00 Call</t>
  </si>
  <si>
    <t>1898.3</t>
  </si>
  <si>
    <t>1922.2</t>
  </si>
  <si>
    <t>SPXW220617C02225000</t>
  </si>
  <si>
    <t>SPXW Jun 17 2022 $2225.00 Call</t>
  </si>
  <si>
    <t>1870.1</t>
  </si>
  <si>
    <t>1894.1</t>
  </si>
  <si>
    <t>SPXW220617C02250000</t>
  </si>
  <si>
    <t>SPXW Jun 17 2022 $2250.00 Call</t>
  </si>
  <si>
    <t>1848.6</t>
  </si>
  <si>
    <t>1872.6</t>
  </si>
  <si>
    <t>SPXW220617C02275000</t>
  </si>
  <si>
    <t>SPXW Jun 17 2022 $2275.00 Call</t>
  </si>
  <si>
    <t>1823.7</t>
  </si>
  <si>
    <t>1847.6</t>
  </si>
  <si>
    <t>SPXW220617C02300000</t>
  </si>
  <si>
    <t>SPXW Jun 17 2022 $2300.00 Call</t>
  </si>
  <si>
    <t>1795.4</t>
  </si>
  <si>
    <t>1819.4</t>
  </si>
  <si>
    <t>SPXW220617C02325000</t>
  </si>
  <si>
    <t>SPXW Jun 17 2022 $2325.00 Call</t>
  </si>
  <si>
    <t>1770.5</t>
  </si>
  <si>
    <t>1794.5</t>
  </si>
  <si>
    <t>SPXW220617C02350000</t>
  </si>
  <si>
    <t>SPXW Jun 17 2022 $2350.00 Call</t>
  </si>
  <si>
    <t>1748.9</t>
  </si>
  <si>
    <t>1772.9</t>
  </si>
  <si>
    <t>SPXW220617C02375000</t>
  </si>
  <si>
    <t>SPXW Jun 17 2022 $2375.00 Call</t>
  </si>
  <si>
    <t>1724.1</t>
  </si>
  <si>
    <t>1748</t>
  </si>
  <si>
    <t>SPXW220617C02400000</t>
  </si>
  <si>
    <t>SPXW Jun 17 2022 $2400.00 Call</t>
  </si>
  <si>
    <t>1695.9</t>
  </si>
  <si>
    <t>1719.9</t>
  </si>
  <si>
    <t>SPXW220617C02425000</t>
  </si>
  <si>
    <t>SPXW Jun 17 2022 $2425.00 Call</t>
  </si>
  <si>
    <t>1674.4</t>
  </si>
  <si>
    <t>1698.3</t>
  </si>
  <si>
    <t>SPXW220617C02450000</t>
  </si>
  <si>
    <t>SPXW Jun 17 2022 $2450.00 Call</t>
  </si>
  <si>
    <t>1646.2</t>
  </si>
  <si>
    <t>1670.2</t>
  </si>
  <si>
    <t>SPXW220617C02475000</t>
  </si>
  <si>
    <t>SPXW Jun 17 2022 $2475.00 Call</t>
  </si>
  <si>
    <t>1624.7</t>
  </si>
  <si>
    <t>1648.6</t>
  </si>
  <si>
    <t>SPXW220617C02525000</t>
  </si>
  <si>
    <t>SPXW Jun 17 2022 $2525.00 Call</t>
  </si>
  <si>
    <t>1575.2</t>
  </si>
  <si>
    <t>1599.1</t>
  </si>
  <si>
    <t>SPXW220617C02550000</t>
  </si>
  <si>
    <t>SPXW Jun 17 2022 $2550.00 Call</t>
  </si>
  <si>
    <t>1550.1</t>
  </si>
  <si>
    <t>1574.1</t>
  </si>
  <si>
    <t>SPXW220617C02575000</t>
  </si>
  <si>
    <t>SPXW Jun 17 2022 $2575.00 Call</t>
  </si>
  <si>
    <t>1522</t>
  </si>
  <si>
    <t>1546</t>
  </si>
  <si>
    <t>SPXW220617C02600000</t>
  </si>
  <si>
    <t>SPXW Jun 17 2022 $2600.00 Call</t>
  </si>
  <si>
    <t>1497.3</t>
  </si>
  <si>
    <t>1521.2</t>
  </si>
  <si>
    <t>SPXW220617C02625000</t>
  </si>
  <si>
    <t>SPXW Jun 17 2022 $2625.00 Call</t>
  </si>
  <si>
    <t>1472.4</t>
  </si>
  <si>
    <t>1496.3</t>
  </si>
  <si>
    <t>SPXW220617C02650000</t>
  </si>
  <si>
    <t>SPXW Jun 17 2022 $2650.00 Call</t>
  </si>
  <si>
    <t>1447.7</t>
  </si>
  <si>
    <t>1471.6</t>
  </si>
  <si>
    <t>SPXW220617C02675000</t>
  </si>
  <si>
    <t>SPXW Jun 17 2022 $2675.00 Call</t>
  </si>
  <si>
    <t>1426.1</t>
  </si>
  <si>
    <t>SPXW220617C02700000</t>
  </si>
  <si>
    <t>SPXW Jun 17 2022 $2700.00 Call</t>
  </si>
  <si>
    <t>1398</t>
  </si>
  <si>
    <t>1421.9</t>
  </si>
  <si>
    <t>SPXW220617C02725000</t>
  </si>
  <si>
    <t>SPXW Jun 17 2022 $2725.00 Call</t>
  </si>
  <si>
    <t>1373.2</t>
  </si>
  <si>
    <t>1397.1</t>
  </si>
  <si>
    <t>SPXW220617C02750000</t>
  </si>
  <si>
    <t>SPXW Jun 17 2022 $2750.00 Call</t>
  </si>
  <si>
    <t>1348.5</t>
  </si>
  <si>
    <t>1372.4</t>
  </si>
  <si>
    <t>SPXW220617C02775000</t>
  </si>
  <si>
    <t>SPXW Jun 17 2022 $2775.00 Call</t>
  </si>
  <si>
    <t>1323.7</t>
  </si>
  <si>
    <t>1347.6</t>
  </si>
  <si>
    <t>SPXW220617C02800000</t>
  </si>
  <si>
    <t>SPXW Jun 17 2022 $2800.00 Call</t>
  </si>
  <si>
    <t>1298.9</t>
  </si>
  <si>
    <t>1322.9</t>
  </si>
  <si>
    <t>SPXW220617C02825000</t>
  </si>
  <si>
    <t>SPXW Jun 17 2022 $2825.00 Call</t>
  </si>
  <si>
    <t>1273.9</t>
  </si>
  <si>
    <t>1297.9</t>
  </si>
  <si>
    <t>SPXW220617C02850000</t>
  </si>
  <si>
    <t>SPXW Jun 17 2022 $2850.00 Call</t>
  </si>
  <si>
    <t>1249.4</t>
  </si>
  <si>
    <t>1273.4</t>
  </si>
  <si>
    <t>SPXW220617C02875000</t>
  </si>
  <si>
    <t>SPXW Jun 17 2022 $2875.00 Call</t>
  </si>
  <si>
    <t>1236.3</t>
  </si>
  <si>
    <t>1243.7</t>
  </si>
  <si>
    <t>SPXW220617C02925000</t>
  </si>
  <si>
    <t>SPXW Jun 17 2022 $2925.00 Call</t>
  </si>
  <si>
    <t>1187</t>
  </si>
  <si>
    <t>1194.3</t>
  </si>
  <si>
    <t>SPXW220617C02950000</t>
  </si>
  <si>
    <t>SPXW Jun 17 2022 $2950.00 Call</t>
  </si>
  <si>
    <t>1169.6</t>
  </si>
  <si>
    <t>SPXW220617C02975000</t>
  </si>
  <si>
    <t>SPXW Jun 17 2022 $2975.00 Call</t>
  </si>
  <si>
    <t>1137.7</t>
  </si>
  <si>
    <t>1144.9</t>
  </si>
  <si>
    <t>SPXW220617C03025000</t>
  </si>
  <si>
    <t>SPXW Jun 17 2022 $3025.00 Call</t>
  </si>
  <si>
    <t>1088.5</t>
  </si>
  <si>
    <t>1095.7</t>
  </si>
  <si>
    <t>SPXW220617C03050000</t>
  </si>
  <si>
    <t>SPXW Jun 17 2022 $3050.00 Call</t>
  </si>
  <si>
    <t>1063.9</t>
  </si>
  <si>
    <t>1071.1</t>
  </si>
  <si>
    <t>SPXW220617C03075000</t>
  </si>
  <si>
    <t>SPXW Jun 17 2022 $3075.00 Call</t>
  </si>
  <si>
    <t>1039.3</t>
  </si>
  <si>
    <t>SPXW220617C03100000</t>
  </si>
  <si>
    <t>SPXW Jun 17 2022 $3100.00 Call</t>
  </si>
  <si>
    <t>1014.8</t>
  </si>
  <si>
    <t>1022</t>
  </si>
  <si>
    <t>SPXW220617C03125000</t>
  </si>
  <si>
    <t>SPXW Jun 17 2022 $3125.00 Call</t>
  </si>
  <si>
    <t>990.4</t>
  </si>
  <si>
    <t>997.5</t>
  </si>
  <si>
    <t>SPXW220617C03150000</t>
  </si>
  <si>
    <t>SPXW Jun 17 2022 $3150.00 Call</t>
  </si>
  <si>
    <t>965.9</t>
  </si>
  <si>
    <t>SPXW220617C03175000</t>
  </si>
  <si>
    <t>SPXW Jun 17 2022 $3175.00 Call</t>
  </si>
  <si>
    <t>941.5</t>
  </si>
  <si>
    <t>948.6</t>
  </si>
  <si>
    <t>SPXW220617C03225000</t>
  </si>
  <si>
    <t>SPXW Jun 17 2022 $3225.00 Call</t>
  </si>
  <si>
    <t>892.8</t>
  </si>
  <si>
    <t>899.8</t>
  </si>
  <si>
    <t>SPXW220617C03250000</t>
  </si>
  <si>
    <t>SPXW Jun 17 2022 $3250.00 Call</t>
  </si>
  <si>
    <t>868.6</t>
  </si>
  <si>
    <t>875.5</t>
  </si>
  <si>
    <t>SPXW220617C03310000</t>
  </si>
  <si>
    <t>SPXW Jun 17 2022 $3310.00 Call</t>
  </si>
  <si>
    <t>810.6</t>
  </si>
  <si>
    <t>817.4</t>
  </si>
  <si>
    <t>SPXW220617C03320000</t>
  </si>
  <si>
    <t>SPXW Jun 17 2022 $3320.00 Call</t>
  </si>
  <si>
    <t>801</t>
  </si>
  <si>
    <t>807.8</t>
  </si>
  <si>
    <t>SPXW220617C03325000</t>
  </si>
  <si>
    <t>SPXW Jun 17 2022 $3325.00 Call</t>
  </si>
  <si>
    <t>796.2</t>
  </si>
  <si>
    <t>803</t>
  </si>
  <si>
    <t>SPXW220617C03330000</t>
  </si>
  <si>
    <t>SPXW Jun 17 2022 $3330.00 Call</t>
  </si>
  <si>
    <t>791.4</t>
  </si>
  <si>
    <t>798.2</t>
  </si>
  <si>
    <t>SPXW220617C03340000</t>
  </si>
  <si>
    <t>SPXW Jun 17 2022 $3340.00 Call</t>
  </si>
  <si>
    <t>781.8</t>
  </si>
  <si>
    <t>788.5</t>
  </si>
  <si>
    <t>SPXW220617C03350000</t>
  </si>
  <si>
    <t>SPXW Jun 17 2022 $3350.00 Call</t>
  </si>
  <si>
    <t>772.2</t>
  </si>
  <si>
    <t>778.9</t>
  </si>
  <si>
    <t>SPXW220617C03360000</t>
  </si>
  <si>
    <t>SPXW Jun 17 2022 $3360.00 Call</t>
  </si>
  <si>
    <t>762.6</t>
  </si>
  <si>
    <t>769.3</t>
  </si>
  <si>
    <t>SPXW220617C03370000</t>
  </si>
  <si>
    <t>SPXW Jun 17 2022 $3370.00 Call</t>
  </si>
  <si>
    <t>753</t>
  </si>
  <si>
    <t>759.7</t>
  </si>
  <si>
    <t>SPXW220617C03375000</t>
  </si>
  <si>
    <t>SPXW Jun 17 2022 $3375.00 Call</t>
  </si>
  <si>
    <t>748.2</t>
  </si>
  <si>
    <t>754.9</t>
  </si>
  <si>
    <t>SPXW220617C03380000</t>
  </si>
  <si>
    <t>SPXW Jun 17 2022 $3380.00 Call</t>
  </si>
  <si>
    <t>743.5</t>
  </si>
  <si>
    <t>750.2</t>
  </si>
  <si>
    <t>SPXW220617C03390000</t>
  </si>
  <si>
    <t>SPXW Jun 17 2022 $3390.00 Call</t>
  </si>
  <si>
    <t>740.6</t>
  </si>
  <si>
    <t>SPXW220617C03410000</t>
  </si>
  <si>
    <t>SPXW Jun 17 2022 $3410.00 Call</t>
  </si>
  <si>
    <t>714.9</t>
  </si>
  <si>
    <t>721.5</t>
  </si>
  <si>
    <t>SPXW220617C03420000</t>
  </si>
  <si>
    <t>SPXW Jun 17 2022 $3420.00 Call</t>
  </si>
  <si>
    <t>705.4</t>
  </si>
  <si>
    <t>712</t>
  </si>
  <si>
    <t>SPXW220617C03425000</t>
  </si>
  <si>
    <t>SPXW Jun 17 2022 $3425.00 Call</t>
  </si>
  <si>
    <t>700.7</t>
  </si>
  <si>
    <t>707.3</t>
  </si>
  <si>
    <t>SPXW220617C03430000</t>
  </si>
  <si>
    <t>SPXW Jun 17 2022 $3430.00 Call</t>
  </si>
  <si>
    <t>696</t>
  </si>
  <si>
    <t>702.5</t>
  </si>
  <si>
    <t>SPXW220617C03440000</t>
  </si>
  <si>
    <t>SPXW Jun 17 2022 $3440.00 Call</t>
  </si>
  <si>
    <t>686.5</t>
  </si>
  <si>
    <t>693</t>
  </si>
  <si>
    <t>SPXW220617C03450000</t>
  </si>
  <si>
    <t>SPXW Jun 17 2022 $3450.00 Call</t>
  </si>
  <si>
    <t>677.1</t>
  </si>
  <si>
    <t>683.6</t>
  </si>
  <si>
    <t>SPXW220617C03475000</t>
  </si>
  <si>
    <t>SPXW Jun 17 2022 $3475.00 Call</t>
  </si>
  <si>
    <t>653.6</t>
  </si>
  <si>
    <t>660</t>
  </si>
  <si>
    <t>SPXW220617C03480000</t>
  </si>
  <si>
    <t>SPXW Jun 17 2022 $3480.00 Call</t>
  </si>
  <si>
    <t>648.9</t>
  </si>
  <si>
    <t>655.3</t>
  </si>
  <si>
    <t>SPXW220617C03490000</t>
  </si>
  <si>
    <t>SPXW Jun 17 2022 $3490.00 Call</t>
  </si>
  <si>
    <t>639.5</t>
  </si>
  <si>
    <t>645.9</t>
  </si>
  <si>
    <t>SPXW220617C03510000</t>
  </si>
  <si>
    <t>SPXW Jun 17 2022 $3510.00 Call</t>
  </si>
  <si>
    <t>620.9</t>
  </si>
  <si>
    <t>627.2</t>
  </si>
  <si>
    <t>SPXW220617C03520000</t>
  </si>
  <si>
    <t>SPXW Jun 17 2022 $3520.00 Call</t>
  </si>
  <si>
    <t>611.6</t>
  </si>
  <si>
    <t>617.9</t>
  </si>
  <si>
    <t>SPXW220617C03525000</t>
  </si>
  <si>
    <t>SPXW Jun 17 2022 $3525.00 Call</t>
  </si>
  <si>
    <t>607</t>
  </si>
  <si>
    <t>613.2</t>
  </si>
  <si>
    <t>SPXW220617C03530000</t>
  </si>
  <si>
    <t>SPXW Jun 17 2022 $3530.00 Call</t>
  </si>
  <si>
    <t>602.4</t>
  </si>
  <si>
    <t>608.6</t>
  </si>
  <si>
    <t>SPXW220617C03540000</t>
  </si>
  <si>
    <t>SPXW Jun 17 2022 $3540.00 Call</t>
  </si>
  <si>
    <t>593.1</t>
  </si>
  <si>
    <t>SPXW220617C03560000</t>
  </si>
  <si>
    <t>SPXW Jun 17 2022 $3560.00 Call</t>
  </si>
  <si>
    <t>SPXW220617C03570000</t>
  </si>
  <si>
    <t>SPXW Jun 17 2022 $3570.00 Call</t>
  </si>
  <si>
    <t>565.6</t>
  </si>
  <si>
    <t>571.7</t>
  </si>
  <si>
    <t>SPXW220617C03575000</t>
  </si>
  <si>
    <t>SPXW Jun 17 2022 $3575.00 Call</t>
  </si>
  <si>
    <t>561.1</t>
  </si>
  <si>
    <t>SPXW220617C03590000</t>
  </si>
  <si>
    <t>SPXW Jun 17 2022 $3590.00 Call</t>
  </si>
  <si>
    <t>547.4</t>
  </si>
  <si>
    <t>SPXW220617C03610000</t>
  </si>
  <si>
    <t>SPXW Jun 17 2022 $3610.00 Call</t>
  </si>
  <si>
    <t>529.3</t>
  </si>
  <si>
    <t>SPXW220617C03620000</t>
  </si>
  <si>
    <t>SPXW Jun 17 2022 $3620.00 Call</t>
  </si>
  <si>
    <t>520.3</t>
  </si>
  <si>
    <t>SPXW220617C03625000</t>
  </si>
  <si>
    <t>SPXW Jun 17 2022 $3625.00 Call</t>
  </si>
  <si>
    <t>515.9</t>
  </si>
  <si>
    <t>521.7</t>
  </si>
  <si>
    <t>SPXW220617C03630000</t>
  </si>
  <si>
    <t>SPXW Jun 17 2022 $3630.00 Call</t>
  </si>
  <si>
    <t>517.2</t>
  </si>
  <si>
    <t>SPXW220617C03640000</t>
  </si>
  <si>
    <t>SPXW Jun 17 2022 $3640.00 Call</t>
  </si>
  <si>
    <t>502.5</t>
  </si>
  <si>
    <t>508.2</t>
  </si>
  <si>
    <t>SPXW220617C03645000</t>
  </si>
  <si>
    <t>SPXW Jun 17 2022 $3645.00 Call</t>
  </si>
  <si>
    <t>503.8</t>
  </si>
  <si>
    <t>SPXW220617C03650000</t>
  </si>
  <si>
    <t>SPXW Jun 17 2022 $3650.00 Call</t>
  </si>
  <si>
    <t>499.3</t>
  </si>
  <si>
    <t>SPXW220617C03655000</t>
  </si>
  <si>
    <t>SPXW Jun 17 2022 $3655.00 Call</t>
  </si>
  <si>
    <t>489.2</t>
  </si>
  <si>
    <t>494.8</t>
  </si>
  <si>
    <t>SPXW220617C03660000</t>
  </si>
  <si>
    <t>SPXW Jun 17 2022 $3660.00 Call</t>
  </si>
  <si>
    <t>484.8</t>
  </si>
  <si>
    <t>490.4</t>
  </si>
  <si>
    <t>SPXW220617C03665000</t>
  </si>
  <si>
    <t>SPXW Jun 17 2022 $3665.00 Call</t>
  </si>
  <si>
    <t>SPXW220617C03670000</t>
  </si>
  <si>
    <t>SPXW Jun 17 2022 $3670.00 Call</t>
  </si>
  <si>
    <t>476</t>
  </si>
  <si>
    <t>481.5</t>
  </si>
  <si>
    <t>SPXW220617C03680000</t>
  </si>
  <si>
    <t>SPXW Jun 17 2022 $3680.00 Call</t>
  </si>
  <si>
    <t>467.2</t>
  </si>
  <si>
    <t>472.7</t>
  </si>
  <si>
    <t>SPXW220617C03685000</t>
  </si>
  <si>
    <t>SPXW Jun 17 2022 $3685.00 Call</t>
  </si>
  <si>
    <t>462.8</t>
  </si>
  <si>
    <t>468.3</t>
  </si>
  <si>
    <t>SPXW220617C03695000</t>
  </si>
  <si>
    <t>SPXW Jun 17 2022 $3695.00 Call</t>
  </si>
  <si>
    <t>454.1</t>
  </si>
  <si>
    <t>SPXW220617C03705000</t>
  </si>
  <si>
    <t>SPXW Jun 17 2022 $3705.00 Call</t>
  </si>
  <si>
    <t>445.5</t>
  </si>
  <si>
    <t>450.9</t>
  </si>
  <si>
    <t>SPXW220617C03710000</t>
  </si>
  <si>
    <t>SPXW Jun 17 2022 $3710.00 Call</t>
  </si>
  <si>
    <t>441.2</t>
  </si>
  <si>
    <t>446.5</t>
  </si>
  <si>
    <t>SPXW220617C03715000</t>
  </si>
  <si>
    <t>SPXW Jun 17 2022 $3715.00 Call</t>
  </si>
  <si>
    <t>442.2</t>
  </si>
  <si>
    <t>SPXW220617C03725000</t>
  </si>
  <si>
    <t>SPXW Jun 17 2022 $3725.00 Call</t>
  </si>
  <si>
    <t>428.3</t>
  </si>
  <si>
    <t>433.6</t>
  </si>
  <si>
    <t>SPXW220617C03730000</t>
  </si>
  <si>
    <t>SPXW Jun 17 2022 $3730.00 Call</t>
  </si>
  <si>
    <t>424.1</t>
  </si>
  <si>
    <t>SPXW220617C03735000</t>
  </si>
  <si>
    <t>SPXW Jun 17 2022 $3735.00 Call</t>
  </si>
  <si>
    <t>419.8</t>
  </si>
  <si>
    <t>SPXW220617C03740000</t>
  </si>
  <si>
    <t>SPXW Jun 17 2022 $3740.00 Call</t>
  </si>
  <si>
    <t>415.6</t>
  </si>
  <si>
    <t>420.8</t>
  </si>
  <si>
    <t>SPXW220617C03745000</t>
  </si>
  <si>
    <t>SPXW Jun 17 2022 $3745.00 Call</t>
  </si>
  <si>
    <t>416.5</t>
  </si>
  <si>
    <t>SPXW220617C03755000</t>
  </si>
  <si>
    <t>SPXW Jun 17 2022 $3755.00 Call</t>
  </si>
  <si>
    <t>402.9</t>
  </si>
  <si>
    <t>408</t>
  </si>
  <si>
    <t>SPXW220617C03765000</t>
  </si>
  <si>
    <t>SPXW Jun 17 2022 $3765.00 Call</t>
  </si>
  <si>
    <t>394.6</t>
  </si>
  <si>
    <t>399.6</t>
  </si>
  <si>
    <t>SPXW220617C03785000</t>
  </si>
  <si>
    <t>SPXW Jun 17 2022 $3785.00 Call</t>
  </si>
  <si>
    <t>378</t>
  </si>
  <si>
    <t>382.9</t>
  </si>
  <si>
    <t>SPXW220617C03810000</t>
  </si>
  <si>
    <t>SPXW Jun 17 2022 $3810.00 Call</t>
  </si>
  <si>
    <t>362.3</t>
  </si>
  <si>
    <t>SPXW220617C03820000</t>
  </si>
  <si>
    <t>SPXW Jun 17 2022 $3820.00 Call</t>
  </si>
  <si>
    <t>354.2</t>
  </si>
  <si>
    <t>SPXW220617C03855000</t>
  </si>
  <si>
    <t>SPXW Jun 17 2022 $3855.00 Call</t>
  </si>
  <si>
    <t>321.8</t>
  </si>
  <si>
    <t>326.3</t>
  </si>
  <si>
    <t>SPXW220617C03865000</t>
  </si>
  <si>
    <t>SPXW Jun 17 2022 $3865.00 Call</t>
  </si>
  <si>
    <t>314.1</t>
  </si>
  <si>
    <t>318.4</t>
  </si>
  <si>
    <t>SPXW220617C03870000</t>
  </si>
  <si>
    <t>SPXW Jun 17 2022 $3870.00 Call</t>
  </si>
  <si>
    <t>310.2</t>
  </si>
  <si>
    <t>SPXW220617C03885000</t>
  </si>
  <si>
    <t>SPXW Jun 17 2022 $3885.00 Call</t>
  </si>
  <si>
    <t>298.7</t>
  </si>
  <si>
    <t>302.9</t>
  </si>
  <si>
    <t>SPXW220617C03915000</t>
  </si>
  <si>
    <t>SPXW Jun 17 2022 $3915.00 Call</t>
  </si>
  <si>
    <t>276.2</t>
  </si>
  <si>
    <t>SPXW220617C03935000</t>
  </si>
  <si>
    <t>SPXW Jun 17 2022 $3935.00 Call</t>
  </si>
  <si>
    <t>265.4</t>
  </si>
  <si>
    <t>SPXW220617C03965000</t>
  </si>
  <si>
    <t>SPXW Jun 17 2022 $3965.00 Call</t>
  </si>
  <si>
    <t>240.1</t>
  </si>
  <si>
    <t>243.8</t>
  </si>
  <si>
    <t>SPXW220617P02450000</t>
  </si>
  <si>
    <t>SPXW Jun 17 2022 $2450.00 Put</t>
  </si>
  <si>
    <t>3.84</t>
  </si>
  <si>
    <t>730</t>
  </si>
  <si>
    <t>SPX220617P03865000</t>
  </si>
  <si>
    <t>SPX Jun 17 2022 $3865.00 Put</t>
  </si>
  <si>
    <t>68.5</t>
  </si>
  <si>
    <t>78.56</t>
  </si>
  <si>
    <t>SPX220617P03560000</t>
  </si>
  <si>
    <t>SPX Jun 17 2022 $3560.00 Put</t>
  </si>
  <si>
    <t>27.4</t>
  </si>
  <si>
    <t>26.04</t>
  </si>
  <si>
    <t>SPX220617P03670000</t>
  </si>
  <si>
    <t>SPX Jun 17 2022 $3670.00 Put</t>
  </si>
  <si>
    <t>53.4</t>
  </si>
  <si>
    <t>2217</t>
  </si>
  <si>
    <t>26.85</t>
  </si>
  <si>
    <t>SPXW220617C03945000</t>
  </si>
  <si>
    <t>SPXW Jun 17 2022 $3945.00 Call</t>
  </si>
  <si>
    <t>254.3</t>
  </si>
  <si>
    <t>258.1</t>
  </si>
  <si>
    <t>SPXW220617C03950000</t>
  </si>
  <si>
    <t>SPXW Jun 17 2022 $3950.00 Call</t>
  </si>
  <si>
    <t>250.8</t>
  </si>
  <si>
    <t>254.5</t>
  </si>
  <si>
    <t>-24.89</t>
  </si>
  <si>
    <t>-9.17</t>
  </si>
  <si>
    <t>271.59</t>
  </si>
  <si>
    <t>SPXW220617C03980000</t>
  </si>
  <si>
    <t>SPXW Jun 17 2022 $3980.00 Call</t>
  </si>
  <si>
    <t>229.7</t>
  </si>
  <si>
    <t>233.2</t>
  </si>
  <si>
    <t>229.9</t>
  </si>
  <si>
    <t>-49.17</t>
  </si>
  <si>
    <t>-17.62</t>
  </si>
  <si>
    <t>279.07</t>
  </si>
  <si>
    <t>SPXW220617C03990000</t>
  </si>
  <si>
    <t>SPXW Jun 17 2022 $3990.00 Call</t>
  </si>
  <si>
    <t>222.8</t>
  </si>
  <si>
    <t>226.3</t>
  </si>
  <si>
    <t>223.2</t>
  </si>
  <si>
    <t>-50.72</t>
  </si>
  <si>
    <t>-18.52</t>
  </si>
  <si>
    <t>273.92</t>
  </si>
  <si>
    <t>SPXW220617C03995000</t>
  </si>
  <si>
    <t>SPXW Jun 17 2022 $3995.00 Call</t>
  </si>
  <si>
    <t>219.4</t>
  </si>
  <si>
    <t>219.7</t>
  </si>
  <si>
    <t>-29.4</t>
  </si>
  <si>
    <t>-11.81</t>
  </si>
  <si>
    <t>249.1</t>
  </si>
  <si>
    <t>SPXW220617C04530000</t>
  </si>
  <si>
    <t>SPXW Jun 17 2022 $4530.00 Call</t>
  </si>
  <si>
    <t>653</t>
  </si>
  <si>
    <t>11.52</t>
  </si>
  <si>
    <t>9.38</t>
  </si>
  <si>
    <t>-35.04</t>
  </si>
  <si>
    <t>SPXW220617C04610000</t>
  </si>
  <si>
    <t>SPXW Jun 17 2022 $4610.00 Call</t>
  </si>
  <si>
    <t>4.7</t>
  </si>
  <si>
    <t>5.05</t>
  </si>
  <si>
    <t>-0.53</t>
  </si>
  <si>
    <t>-9.5</t>
  </si>
  <si>
    <t>5.58</t>
  </si>
  <si>
    <t>SPXW220617C04640000</t>
  </si>
  <si>
    <t>SPXW Jun 17 2022 $4640.00 Call</t>
  </si>
  <si>
    <t>3.23</t>
  </si>
  <si>
    <t>-1.27</t>
  </si>
  <si>
    <t>-28.23</t>
  </si>
  <si>
    <t>SPXW220617C04750000</t>
  </si>
  <si>
    <t>SPXW Jun 17 2022 $4750.00 Call</t>
  </si>
  <si>
    <t>-0.61</t>
  </si>
  <si>
    <t>-34.08</t>
  </si>
  <si>
    <t>1.79</t>
  </si>
  <si>
    <t>SPX220617C04780000</t>
  </si>
  <si>
    <t>SPX Jun 17 2022 $4780.00 Call</t>
  </si>
  <si>
    <t>254</t>
  </si>
  <si>
    <t>-1.25</t>
  </si>
  <si>
    <t>-58.97</t>
  </si>
  <si>
    <t>2.12</t>
  </si>
  <si>
    <t>SPXW220617P05260000</t>
  </si>
  <si>
    <t>SPXW Jun 17 2022 $5260.00 Put</t>
  </si>
  <si>
    <t>1135.7</t>
  </si>
  <si>
    <t>1159.7</t>
  </si>
  <si>
    <t>1176.14</t>
  </si>
  <si>
    <t>177.92</t>
  </si>
  <si>
    <t>17.83</t>
  </si>
  <si>
    <t>998.22</t>
  </si>
  <si>
    <t>SPXW220617P05270000</t>
  </si>
  <si>
    <t>SPXW Jun 17 2022 $5270.00 Put</t>
  </si>
  <si>
    <t>1142.6</t>
  </si>
  <si>
    <t>1166.5</t>
  </si>
  <si>
    <t>1186.09</t>
  </si>
  <si>
    <t>17.65</t>
  </si>
  <si>
    <t>1008.17</t>
  </si>
  <si>
    <t>SPX220617C01000000</t>
  </si>
  <si>
    <t>SPX Jun 17 2022 $1000.00 Call</t>
  </si>
  <si>
    <t>3102.5</t>
  </si>
  <si>
    <t>3111.6</t>
  </si>
  <si>
    <t>3097.75</t>
  </si>
  <si>
    <t>15051</t>
  </si>
  <si>
    <t>-355.64</t>
  </si>
  <si>
    <t>-10.3</t>
  </si>
  <si>
    <t>3453.39</t>
  </si>
  <si>
    <t>SPX220617P01000000</t>
  </si>
  <si>
    <t>SPX Jun 17 2022 $1000.00 Put</t>
  </si>
  <si>
    <t>23599</t>
  </si>
  <si>
    <t>SPX220617P01400000</t>
  </si>
  <si>
    <t>SPX Jun 17 2022 $1400.00 Put</t>
  </si>
  <si>
    <t>345</t>
  </si>
  <si>
    <t>5473</t>
  </si>
  <si>
    <t>0.31</t>
  </si>
  <si>
    <t>500</t>
  </si>
  <si>
    <t>163.16</t>
  </si>
  <si>
    <t>0.19</t>
  </si>
  <si>
    <t>SPX220617P01700000</t>
  </si>
  <si>
    <t>SPX Jun 17 2022 $1700.00 Put</t>
  </si>
  <si>
    <t>357</t>
  </si>
  <si>
    <t>16702</t>
  </si>
  <si>
    <t>216.67</t>
  </si>
  <si>
    <t>SPX220617P01800000</t>
  </si>
  <si>
    <t>SPX Jun 17 2022 $1800.00 Put</t>
  </si>
  <si>
    <t>309</t>
  </si>
  <si>
    <t>331</t>
  </si>
  <si>
    <t>12238</t>
  </si>
  <si>
    <t>SPX220617P01950000</t>
  </si>
  <si>
    <t>SPX Jun 17 2022 $1950.00 Put</t>
  </si>
  <si>
    <t>265</t>
  </si>
  <si>
    <t>4227</t>
  </si>
  <si>
    <t>153.34</t>
  </si>
  <si>
    <t>SPX220617C02000000</t>
  </si>
  <si>
    <t>SPX Jun 17 2022 $2000.00 Call</t>
  </si>
  <si>
    <t>2105</t>
  </si>
  <si>
    <t>2113.9</t>
  </si>
  <si>
    <t>2100.4</t>
  </si>
  <si>
    <t>17529</t>
  </si>
  <si>
    <t>-355.21</t>
  </si>
  <si>
    <t>-14.47</t>
  </si>
  <si>
    <t>2455.61</t>
  </si>
  <si>
    <t>SPX220617P02000000</t>
  </si>
  <si>
    <t>SPX Jun 17 2022 $2000.00 Put</t>
  </si>
  <si>
    <t>29099</t>
  </si>
  <si>
    <t>1070</t>
  </si>
  <si>
    <t>SPX220617P02100000</t>
  </si>
  <si>
    <t>SPX Jun 17 2022 $2100.00 Put</t>
  </si>
  <si>
    <t>17332</t>
  </si>
  <si>
    <t>62.97</t>
  </si>
  <si>
    <t>SPXW220617P02400000</t>
  </si>
  <si>
    <t>SPXW Jun 17 2022 $2400.00 Put</t>
  </si>
  <si>
    <t>298</t>
  </si>
  <si>
    <t>40.91</t>
  </si>
  <si>
    <t>SPX220617P02600000</t>
  </si>
  <si>
    <t>SPX Jun 17 2022 $2600.00 Put</t>
  </si>
  <si>
    <t>20670</t>
  </si>
  <si>
    <t>21.22</t>
  </si>
  <si>
    <t>SPX220617P02700000</t>
  </si>
  <si>
    <t>SPX Jun 17 2022 $2700.00 Put</t>
  </si>
  <si>
    <t>251</t>
  </si>
  <si>
    <t>16231</t>
  </si>
  <si>
    <t>6.63</t>
  </si>
  <si>
    <t>SPXW220617P02975000</t>
  </si>
  <si>
    <t>SPXW Jun 17 2022 $2975.00 Put</t>
  </si>
  <si>
    <t>1227</t>
  </si>
  <si>
    <t>30.96</t>
  </si>
  <si>
    <t>SPX220617C03000000</t>
  </si>
  <si>
    <t>SPX Jun 17 2022 $3000.00 Call</t>
  </si>
  <si>
    <t>1120.8</t>
  </si>
  <si>
    <t>1119.3</t>
  </si>
  <si>
    <t>24514</t>
  </si>
  <si>
    <t>-42.63</t>
  </si>
  <si>
    <t>1115.48</t>
  </si>
  <si>
    <t>-3.67</t>
  </si>
  <si>
    <t>1161.93</t>
  </si>
  <si>
    <t>SPXW220617P03025000</t>
  </si>
  <si>
    <t>SPXW Jun 17 2022 $3025.00 Put</t>
  </si>
  <si>
    <t>9.95</t>
  </si>
  <si>
    <t>1528</t>
  </si>
  <si>
    <t>10.56</t>
  </si>
  <si>
    <t>SPXW220617P03225000</t>
  </si>
  <si>
    <t>SPXW Jun 17 2022 $3225.00 Put</t>
  </si>
  <si>
    <t>11.7</t>
  </si>
  <si>
    <t>16.37</t>
  </si>
  <si>
    <t>7723</t>
  </si>
  <si>
    <t>3.17</t>
  </si>
  <si>
    <t>24.02</t>
  </si>
  <si>
    <t>SPX220617P03330000</t>
  </si>
  <si>
    <t>SPX Jun 17 2022 $3330.00 Put</t>
  </si>
  <si>
    <t>17.9</t>
  </si>
  <si>
    <t>312</t>
  </si>
  <si>
    <t>110.59</t>
  </si>
  <si>
    <t>8.5</t>
  </si>
  <si>
    <t>SPXW220617P03330000</t>
  </si>
  <si>
    <t>SPXW Jun 17 2022 $3330.00 Put</t>
  </si>
  <si>
    <t>18.72</t>
  </si>
  <si>
    <t>6.33</t>
  </si>
  <si>
    <t>51.09</t>
  </si>
  <si>
    <t>12.39</t>
  </si>
  <si>
    <t>SPXW220617P03375000</t>
  </si>
  <si>
    <t>SPXW Jun 17 2022 $3375.00 Put</t>
  </si>
  <si>
    <t>18.25</t>
  </si>
  <si>
    <t>1078</t>
  </si>
  <si>
    <t>-1.89</t>
  </si>
  <si>
    <t>18.6</t>
  </si>
  <si>
    <t>SPX220617P03420000</t>
  </si>
  <si>
    <t>SPX Jun 17 2022 $3420.00 Put</t>
  </si>
  <si>
    <t>-2.62</t>
  </si>
  <si>
    <t>-11.54</t>
  </si>
  <si>
    <t>22.72</t>
  </si>
  <si>
    <t>SPX220617P03425000</t>
  </si>
  <si>
    <t>SPX Jun 17 2022 $3425.00 Put</t>
  </si>
  <si>
    <t>29.3</t>
  </si>
  <si>
    <t>1759</t>
  </si>
  <si>
    <t>14.77</t>
  </si>
  <si>
    <t>101.66</t>
  </si>
  <si>
    <t>14.53</t>
  </si>
  <si>
    <t>SPXW220617P03430000</t>
  </si>
  <si>
    <t>SPXW Jun 17 2022 $3430.00 Put</t>
  </si>
  <si>
    <t>19.4</t>
  </si>
  <si>
    <t>22.5</t>
  </si>
  <si>
    <t>-1.75</t>
  </si>
  <si>
    <t>SPX220617P03470000</t>
  </si>
  <si>
    <t>SPX Jun 17 2022 $3470.00 Put</t>
  </si>
  <si>
    <t>21.3</t>
  </si>
  <si>
    <t>22.75</t>
  </si>
  <si>
    <t>225</t>
  </si>
  <si>
    <t>7.32</t>
  </si>
  <si>
    <t>SPXW220617P03480000</t>
  </si>
  <si>
    <t>SPXW Jun 17 2022 $3480.00 Put</t>
  </si>
  <si>
    <t>21.6</t>
  </si>
  <si>
    <t>213</t>
  </si>
  <si>
    <t>30.9</t>
  </si>
  <si>
    <t>34.1</t>
  </si>
  <si>
    <t>9.33</t>
  </si>
  <si>
    <t>SPX220617P03590000</t>
  </si>
  <si>
    <t>SPX Jun 17 2022 $3590.00 Put</t>
  </si>
  <si>
    <t>41.5</t>
  </si>
  <si>
    <t>14.72</t>
  </si>
  <si>
    <t>SPX220617C03600000</t>
  </si>
  <si>
    <t>SPX Jun 17 2022 $3600.00 Call</t>
  </si>
  <si>
    <t>543.9</t>
  </si>
  <si>
    <t>549.88</t>
  </si>
  <si>
    <t>1212</t>
  </si>
  <si>
    <t>-332.42</t>
  </si>
  <si>
    <t>-37.68</t>
  </si>
  <si>
    <t>882.3</t>
  </si>
  <si>
    <t>SPXW220617P03610000</t>
  </si>
  <si>
    <t>SPXW Jun 17 2022 $3610.00 Put</t>
  </si>
  <si>
    <t>32.3</t>
  </si>
  <si>
    <t>567</t>
  </si>
  <si>
    <t>9.15</t>
  </si>
  <si>
    <t>32.39</t>
  </si>
  <si>
    <t>28.25</t>
  </si>
  <si>
    <t>SPX220617P03640000</t>
  </si>
  <si>
    <t>SPX Jun 17 2022 $3640.00 Put</t>
  </si>
  <si>
    <t>44.79</t>
  </si>
  <si>
    <t>3.69</t>
  </si>
  <si>
    <t>8.98</t>
  </si>
  <si>
    <t>41.1</t>
  </si>
  <si>
    <t>SPX220617P03645000</t>
  </si>
  <si>
    <t>SPX Jun 17 2022 $3645.00 Put</t>
  </si>
  <si>
    <t>35.5</t>
  </si>
  <si>
    <t>43.55</t>
  </si>
  <si>
    <t>7.01</t>
  </si>
  <si>
    <t>SPX220617P03665000</t>
  </si>
  <si>
    <t>SPX Jun 17 2022 $3665.00 Put</t>
  </si>
  <si>
    <t>37.7</t>
  </si>
  <si>
    <t>41.3</t>
  </si>
  <si>
    <t>20.53</t>
  </si>
  <si>
    <t>98.85</t>
  </si>
  <si>
    <t>20.77</t>
  </si>
  <si>
    <t>SPXW220617P03665000</t>
  </si>
  <si>
    <t>SPXW Jun 17 2022 $3665.00 Put</t>
  </si>
  <si>
    <t>37.3</t>
  </si>
  <si>
    <t>10.21</t>
  </si>
  <si>
    <t>34.3</t>
  </si>
  <si>
    <t>SPXW220617P03670000</t>
  </si>
  <si>
    <t>SPXW Jun 17 2022 $3670.00 Put</t>
  </si>
  <si>
    <t>44.32</t>
  </si>
  <si>
    <t>-0.43</t>
  </si>
  <si>
    <t>-0.97</t>
  </si>
  <si>
    <t>44.75</t>
  </si>
  <si>
    <t>SPXW220617P03780000</t>
  </si>
  <si>
    <t>SPXW Jun 17 2022 $3780.00 Put</t>
  </si>
  <si>
    <t>7.38</t>
  </si>
  <si>
    <t>13.44</t>
  </si>
  <si>
    <t>54.92</t>
  </si>
  <si>
    <t>SPX220617P03795000</t>
  </si>
  <si>
    <t>SPX Jun 17 2022 $3795.00 Put</t>
  </si>
  <si>
    <t>54.8</t>
  </si>
  <si>
    <t>56.7</t>
  </si>
  <si>
    <t>62.47</t>
  </si>
  <si>
    <t>-4.46</t>
  </si>
  <si>
    <t>65.77</t>
  </si>
  <si>
    <t>66.15</t>
  </si>
  <si>
    <t>58.39</t>
  </si>
  <si>
    <t>-6.67</t>
  </si>
  <si>
    <t>66.93</t>
  </si>
  <si>
    <t>SPX220617C03800000</t>
  </si>
  <si>
    <t>SPX Jun 17 2022 $3800.00 Call</t>
  </si>
  <si>
    <t>364.4</t>
  </si>
  <si>
    <t>370.1</t>
  </si>
  <si>
    <t>396.61</t>
  </si>
  <si>
    <t>2402</t>
  </si>
  <si>
    <t>-1.5</t>
  </si>
  <si>
    <t>-0.38</t>
  </si>
  <si>
    <t>398.11</t>
  </si>
  <si>
    <t>SPX220617P03805000</t>
  </si>
  <si>
    <t>SPX Jun 17 2022 $3805.00 Put</t>
  </si>
  <si>
    <t>56.6</t>
  </si>
  <si>
    <t>58.5</t>
  </si>
  <si>
    <t>68.23</t>
  </si>
  <si>
    <t>373</t>
  </si>
  <si>
    <t>10.58</t>
  </si>
  <si>
    <t>18.36</t>
  </si>
  <si>
    <t>57.65</t>
  </si>
  <si>
    <t>SPX220617P03810000</t>
  </si>
  <si>
    <t>SPX Jun 17 2022 $3810.00 Put</t>
  </si>
  <si>
    <t>59.4</t>
  </si>
  <si>
    <t>66.08</t>
  </si>
  <si>
    <t>344</t>
  </si>
  <si>
    <t>13.01</t>
  </si>
  <si>
    <t>24.52</t>
  </si>
  <si>
    <t>53.07</t>
  </si>
  <si>
    <t>SPXW220617P03825000</t>
  </si>
  <si>
    <t>SPXW Jun 17 2022 $3825.00 Put</t>
  </si>
  <si>
    <t>61.5</t>
  </si>
  <si>
    <t>62.6</t>
  </si>
  <si>
    <t>68.2</t>
  </si>
  <si>
    <t>0.51</t>
  </si>
  <si>
    <t>74.5</t>
  </si>
  <si>
    <t>67.69</t>
  </si>
  <si>
    <t>SPX220617P03855000</t>
  </si>
  <si>
    <t>SPX Jun 17 2022 $3855.00 Put</t>
  </si>
  <si>
    <t>66.4</t>
  </si>
  <si>
    <t>66.3</t>
  </si>
  <si>
    <t>33.02</t>
  </si>
  <si>
    <t>99.22</t>
  </si>
  <si>
    <t>SPX220617C03875000</t>
  </si>
  <si>
    <t>SPX Jun 17 2022 $3875.00 Call</t>
  </si>
  <si>
    <t>305</t>
  </si>
  <si>
    <t>335.53</t>
  </si>
  <si>
    <t>-319.96</t>
  </si>
  <si>
    <t>-48.82</t>
  </si>
  <si>
    <t>655.49</t>
  </si>
  <si>
    <t>SPX220617C03900000</t>
  </si>
  <si>
    <t>SPX Jun 17 2022 $3900.00 Call</t>
  </si>
  <si>
    <t>286</t>
  </si>
  <si>
    <t>290.8</t>
  </si>
  <si>
    <t>303.35</t>
  </si>
  <si>
    <t>1529</t>
  </si>
  <si>
    <t>-20.83</t>
  </si>
  <si>
    <t>302.92</t>
  </si>
  <si>
    <t>-6.43</t>
  </si>
  <si>
    <t>324.18</t>
  </si>
  <si>
    <t>SPX220617P03980000</t>
  </si>
  <si>
    <t>SPX Jun 17 2022 $3980.00 Put</t>
  </si>
  <si>
    <t>100.9</t>
  </si>
  <si>
    <t>1926</t>
  </si>
  <si>
    <t>122.92</t>
  </si>
  <si>
    <t>28.49</t>
  </si>
  <si>
    <t>80.4</t>
  </si>
  <si>
    <t>SPXW220617C04000000</t>
  </si>
  <si>
    <t>SPXW Jun 17 2022 $4000.00 Call</t>
  </si>
  <si>
    <t>-32.55</t>
  </si>
  <si>
    <t>216.4</t>
  </si>
  <si>
    <t>-13.55</t>
  </si>
  <si>
    <t>240.25</t>
  </si>
  <si>
    <t>SPXW220617C04010000</t>
  </si>
  <si>
    <t>SPXW Jun 17 2022 $4010.00 Call</t>
  </si>
  <si>
    <t>209.3</t>
  </si>
  <si>
    <t>212.7</t>
  </si>
  <si>
    <t>-46.4</t>
  </si>
  <si>
    <t>-18.74</t>
  </si>
  <si>
    <t>247.7</t>
  </si>
  <si>
    <t>SPXW220617C04015000</t>
  </si>
  <si>
    <t>SPXW Jun 17 2022 $4015.00 Call</t>
  </si>
  <si>
    <t>219.57</t>
  </si>
  <si>
    <t>2.57</t>
  </si>
  <si>
    <t>SPXW220617C04060000</t>
  </si>
  <si>
    <t>SPXW Jun 17 2022 $4060.00 Call</t>
  </si>
  <si>
    <t>177.6</t>
  </si>
  <si>
    <t>178.9</t>
  </si>
  <si>
    <t>184.5</t>
  </si>
  <si>
    <t>-12.9</t>
  </si>
  <si>
    <t>197.3</t>
  </si>
  <si>
    <t>-6.54</t>
  </si>
  <si>
    <t>197.4</t>
  </si>
  <si>
    <t>SPX220617C04065000</t>
  </si>
  <si>
    <t>SPX Jun 17 2022 $4065.00 Call</t>
  </si>
  <si>
    <t>172.6</t>
  </si>
  <si>
    <t>175.9</t>
  </si>
  <si>
    <t>SPXW220617C04145000</t>
  </si>
  <si>
    <t>SPXW Jun 17 2022 $4145.00 Call</t>
  </si>
  <si>
    <t>129.1</t>
  </si>
  <si>
    <t>-26.4</t>
  </si>
  <si>
    <t>-17.85</t>
  </si>
  <si>
    <t>147.9</t>
  </si>
  <si>
    <t>SPX220617C04190000</t>
  </si>
  <si>
    <t>SPX Jun 17 2022 $4190.00 Call</t>
  </si>
  <si>
    <t>103.2</t>
  </si>
  <si>
    <t>115.05</t>
  </si>
  <si>
    <t>5895</t>
  </si>
  <si>
    <t>-20.63</t>
  </si>
  <si>
    <t>-15.21</t>
  </si>
  <si>
    <t>135.68</t>
  </si>
  <si>
    <t>SPXW220617C04190000</t>
  </si>
  <si>
    <t>SPXW Jun 17 2022 $4190.00 Call</t>
  </si>
  <si>
    <t>104.7</t>
  </si>
  <si>
    <t>105.8</t>
  </si>
  <si>
    <t>-8.15</t>
  </si>
  <si>
    <t>-6.73</t>
  </si>
  <si>
    <t>121.15</t>
  </si>
  <si>
    <t>SPXW220617P04205000</t>
  </si>
  <si>
    <t>SPXW Jun 17 2022 $4205.00 Put</t>
  </si>
  <si>
    <t>190.3</t>
  </si>
  <si>
    <t>194.7</t>
  </si>
  <si>
    <t>193.9</t>
  </si>
  <si>
    <t>-13.76</t>
  </si>
  <si>
    <t>-6.63</t>
  </si>
  <si>
    <t>207.66</t>
  </si>
  <si>
    <t>SPXW220617C04210000</t>
  </si>
  <si>
    <t>SPXW Jun 17 2022 $4210.00 Call</t>
  </si>
  <si>
    <t>95.2</t>
  </si>
  <si>
    <t>96.2</t>
  </si>
  <si>
    <t>90.4</t>
  </si>
  <si>
    <t>-16.04</t>
  </si>
  <si>
    <t>-15.07</t>
  </si>
  <si>
    <t>106.44</t>
  </si>
  <si>
    <t>SPXW220617C04220000</t>
  </si>
  <si>
    <t>SPXW Jun 17 2022 $4220.00 Call</t>
  </si>
  <si>
    <t>89.5</t>
  </si>
  <si>
    <t>186</t>
  </si>
  <si>
    <t>-8.51</t>
  </si>
  <si>
    <t>-8.69</t>
  </si>
  <si>
    <t>98.01</t>
  </si>
  <si>
    <t>SPX220617C04230000</t>
  </si>
  <si>
    <t>SPX Jun 17 2022 $4230.00 Call</t>
  </si>
  <si>
    <t>84.6</t>
  </si>
  <si>
    <t>94.97</t>
  </si>
  <si>
    <t>7836</t>
  </si>
  <si>
    <t>-7.31</t>
  </si>
  <si>
    <t>93.68</t>
  </si>
  <si>
    <t>-7.15</t>
  </si>
  <si>
    <t>102.28</t>
  </si>
  <si>
    <t>SPX220617C04255000</t>
  </si>
  <si>
    <t>SPX Jun 17 2022 $4255.00 Call</t>
  </si>
  <si>
    <t>74.1</t>
  </si>
  <si>
    <t>83.61</t>
  </si>
  <si>
    <t>-25.32</t>
  </si>
  <si>
    <t>74.45</t>
  </si>
  <si>
    <t>-23.25</t>
  </si>
  <si>
    <t>108.93</t>
  </si>
  <si>
    <t>SPX220617C04270000</t>
  </si>
  <si>
    <t>SPX Jun 17 2022 $4270.00 Call</t>
  </si>
  <si>
    <t>80.05</t>
  </si>
  <si>
    <t>2.54</t>
  </si>
  <si>
    <t>71.08</t>
  </si>
  <si>
    <t>80.17</t>
  </si>
  <si>
    <t>77.51</t>
  </si>
  <si>
    <t>SPX220617C04315000</t>
  </si>
  <si>
    <t>SPX Jun 17 2022 $4315.00 Call</t>
  </si>
  <si>
    <t>52.32</t>
  </si>
  <si>
    <t>-65.12</t>
  </si>
  <si>
    <t>-55.45</t>
  </si>
  <si>
    <t>117.44</t>
  </si>
  <si>
    <t>SPX220617C04335000</t>
  </si>
  <si>
    <t>SPX Jun 17 2022 $4335.00 Call</t>
  </si>
  <si>
    <t>45.4</t>
  </si>
  <si>
    <t>46.9</t>
  </si>
  <si>
    <t>50.48</t>
  </si>
  <si>
    <t>3831</t>
  </si>
  <si>
    <t>-10.21</t>
  </si>
  <si>
    <t>51.3</t>
  </si>
  <si>
    <t>-16.83</t>
  </si>
  <si>
    <t>60.69</t>
  </si>
  <si>
    <t>SPXW220617C04345000</t>
  </si>
  <si>
    <t>SPXW Jun 17 2022 $4345.00 Call</t>
  </si>
  <si>
    <t>43.3</t>
  </si>
  <si>
    <t>51.7</t>
  </si>
  <si>
    <t>-7.85</t>
  </si>
  <si>
    <t>56.1</t>
  </si>
  <si>
    <t>SPXW220617C04380000</t>
  </si>
  <si>
    <t>SPXW Jun 17 2022 $4380.00 Call</t>
  </si>
  <si>
    <t>36.5</t>
  </si>
  <si>
    <t>-13.2</t>
  </si>
  <si>
    <t>-26.56</t>
  </si>
  <si>
    <t>49.7</t>
  </si>
  <si>
    <t>SPXW220617C04405000</t>
  </si>
  <si>
    <t>SPXW Jun 17 2022 $4405.00 Call</t>
  </si>
  <si>
    <t>28.2</t>
  </si>
  <si>
    <t>35.4</t>
  </si>
  <si>
    <t>-52.46</t>
  </si>
  <si>
    <t>SPX220617C04415000</t>
  </si>
  <si>
    <t>SPX Jun 17 2022 $4415.00 Call</t>
  </si>
  <si>
    <t>30.27</t>
  </si>
  <si>
    <t>2972</t>
  </si>
  <si>
    <t>-1.93</t>
  </si>
  <si>
    <t>30.06</t>
  </si>
  <si>
    <t>-6</t>
  </si>
  <si>
    <t>SPXW220617C04430000</t>
  </si>
  <si>
    <t>SPXW Jun 17 2022 $4430.00 Call</t>
  </si>
  <si>
    <t>23.7</t>
  </si>
  <si>
    <t>-14.04</t>
  </si>
  <si>
    <t>23.54</t>
  </si>
  <si>
    <t>-37.31</t>
  </si>
  <si>
    <t>37.64</t>
  </si>
  <si>
    <t>SPXW220617P04430000</t>
  </si>
  <si>
    <t>SPXW Jun 17 2022 $4430.00 Put</t>
  </si>
  <si>
    <t>339.2</t>
  </si>
  <si>
    <t>345.5</t>
  </si>
  <si>
    <t>372.76</t>
  </si>
  <si>
    <t>30.66</t>
  </si>
  <si>
    <t>8.97</t>
  </si>
  <si>
    <t>342.1</t>
  </si>
  <si>
    <t>SPXW220617C04445000</t>
  </si>
  <si>
    <t>SPXW Jun 17 2022 $4445.00 Call</t>
  </si>
  <si>
    <t>-7.84</t>
  </si>
  <si>
    <t>SPXW220617C04465000</t>
  </si>
  <si>
    <t>SPXW Jun 17 2022 $4465.00 Call</t>
  </si>
  <si>
    <t>5.07</t>
  </si>
  <si>
    <t>21.7</t>
  </si>
  <si>
    <t>SPX220617C04535000</t>
  </si>
  <si>
    <t>SPX Jun 17 2022 $4535.00 Call</t>
  </si>
  <si>
    <t>8.6</t>
  </si>
  <si>
    <t>8.94</t>
  </si>
  <si>
    <t>5068</t>
  </si>
  <si>
    <t>-3.56</t>
  </si>
  <si>
    <t>-28.48</t>
  </si>
  <si>
    <t>SPXW220617C04670000</t>
  </si>
  <si>
    <t>SPXW Jun 17 2022 $4670.00 Call</t>
  </si>
  <si>
    <t>-29.98</t>
  </si>
  <si>
    <t>3.57</t>
  </si>
  <si>
    <t>SPXW220617P04690000</t>
  </si>
  <si>
    <t>SPXW Jun 17 2022 $4690.00 Put</t>
  </si>
  <si>
    <t>568.3</t>
  </si>
  <si>
    <t>592.3</t>
  </si>
  <si>
    <t>559.68</t>
  </si>
  <si>
    <t>351.41</t>
  </si>
  <si>
    <t>168.73</t>
  </si>
  <si>
    <t>208.27</t>
  </si>
  <si>
    <t>SPXW220617P04700000</t>
  </si>
  <si>
    <t>SPXW Jun 17 2022 $4700.00 Put</t>
  </si>
  <si>
    <t>574.6</t>
  </si>
  <si>
    <t>598.6</t>
  </si>
  <si>
    <t>569.51</t>
  </si>
  <si>
    <t>445</t>
  </si>
  <si>
    <t>133.71</t>
  </si>
  <si>
    <t>30.69</t>
  </si>
  <si>
    <t>435.8</t>
  </si>
  <si>
    <t>SPXW220617C04710000</t>
  </si>
  <si>
    <t>SPXW Jun 17 2022 $4710.00 Call</t>
  </si>
  <si>
    <t>-0.19</t>
  </si>
  <si>
    <t>1.97</t>
  </si>
  <si>
    <t>-8.3</t>
  </si>
  <si>
    <t>2.29</t>
  </si>
  <si>
    <t>SPX220617P04750000</t>
  </si>
  <si>
    <t>SPX Jun 17 2022 $4750.00 Put</t>
  </si>
  <si>
    <t>635.1</t>
  </si>
  <si>
    <t>643.8</t>
  </si>
  <si>
    <t>651.46</t>
  </si>
  <si>
    <t>2671</t>
  </si>
  <si>
    <t>124.46</t>
  </si>
  <si>
    <t>23.62</t>
  </si>
  <si>
    <t>527</t>
  </si>
  <si>
    <t>SPX220617P04760000</t>
  </si>
  <si>
    <t>SPX Jun 17 2022 $4760.00 Put</t>
  </si>
  <si>
    <t>645</t>
  </si>
  <si>
    <t>653.7</t>
  </si>
  <si>
    <t>631.61</t>
  </si>
  <si>
    <t>269.94</t>
  </si>
  <si>
    <t>661.29</t>
  </si>
  <si>
    <t>616.64</t>
  </si>
  <si>
    <t>74.64</t>
  </si>
  <si>
    <t>361.67</t>
  </si>
  <si>
    <t>SPXW220617C04770000</t>
  </si>
  <si>
    <t>SPXW Jun 17 2022 $4770.00 Call</t>
  </si>
  <si>
    <t>SPX220617P04775000</t>
  </si>
  <si>
    <t>SPX Jun 17 2022 $4775.00 Put</t>
  </si>
  <si>
    <t>659.4</t>
  </si>
  <si>
    <t>668.4</t>
  </si>
  <si>
    <t>664.91</t>
  </si>
  <si>
    <t>918</t>
  </si>
  <si>
    <t>37.11</t>
  </si>
  <si>
    <t>671.15</t>
  </si>
  <si>
    <t>5.92</t>
  </si>
  <si>
    <t>627.8</t>
  </si>
  <si>
    <t>SPX220617C04775000</t>
  </si>
  <si>
    <t>SPX Jun 17 2022 $4775.00 Call</t>
  </si>
  <si>
    <t>7459</t>
  </si>
  <si>
    <t>-12</t>
  </si>
  <si>
    <t>SPX220617P04800000</t>
  </si>
  <si>
    <t>SPX Jun 17 2022 $4800.00 Put</t>
  </si>
  <si>
    <t>684.6</t>
  </si>
  <si>
    <t>693.4</t>
  </si>
  <si>
    <t>657.69</t>
  </si>
  <si>
    <t>7112</t>
  </si>
  <si>
    <t>0.57</t>
  </si>
  <si>
    <t>654</t>
  </si>
  <si>
    <t>SPXW220617P04800000</t>
  </si>
  <si>
    <t>SPXW Jun 17 2022 $4800.00 Put</t>
  </si>
  <si>
    <t>673.6</t>
  </si>
  <si>
    <t>697.5</t>
  </si>
  <si>
    <t>662.38</t>
  </si>
  <si>
    <t>152.38</t>
  </si>
  <si>
    <t>29.88</t>
  </si>
  <si>
    <t>SPXW220617C04860000</t>
  </si>
  <si>
    <t>SPXW Jun 17 2022 $4860.00 Call</t>
  </si>
  <si>
    <t>0.42</t>
  </si>
  <si>
    <t>650</t>
  </si>
  <si>
    <t>-0.28</t>
  </si>
  <si>
    <t>SPX220617C04925000</t>
  </si>
  <si>
    <t>SPX Jun 17 2022 $4925.00 Call</t>
  </si>
  <si>
    <t>0.27</t>
  </si>
  <si>
    <t>532</t>
  </si>
  <si>
    <t>2798</t>
  </si>
  <si>
    <t>-0.26</t>
  </si>
  <si>
    <t>-49.06</t>
  </si>
  <si>
    <t>0.53</t>
  </si>
  <si>
    <t>SPX220617P04975000</t>
  </si>
  <si>
    <t>SPX Jun 17 2022 $4975.00 Put</t>
  </si>
  <si>
    <t>858.6</t>
  </si>
  <si>
    <t>867.6</t>
  </si>
  <si>
    <t>830.29</t>
  </si>
  <si>
    <t>-3.45</t>
  </si>
  <si>
    <t>-0.42</t>
  </si>
  <si>
    <t>833.74</t>
  </si>
  <si>
    <t>SPX220617C05000000</t>
  </si>
  <si>
    <t>SPX Jun 17 2022 $5000.00 Call</t>
  </si>
  <si>
    <t>82299</t>
  </si>
  <si>
    <t>-0.06</t>
  </si>
  <si>
    <t>-28.58</t>
  </si>
  <si>
    <t>0.21</t>
  </si>
  <si>
    <t>SPXW220617C05030000</t>
  </si>
  <si>
    <t>SPXW Jun 17 2022 $5030.00 Call</t>
  </si>
  <si>
    <t>-0.14</t>
  </si>
  <si>
    <t>-43.75</t>
  </si>
  <si>
    <t>SPXW220617C05050000</t>
  </si>
  <si>
    <t>SPXW Jun 17 2022 $5050.00 Call</t>
  </si>
  <si>
    <t>-0.07</t>
  </si>
  <si>
    <t>-31.82</t>
  </si>
  <si>
    <t>SPX220617C04050000</t>
  </si>
  <si>
    <t>SPX Jun 17 2022 $4050.00 Call</t>
  </si>
  <si>
    <t>181.8</t>
  </si>
  <si>
    <t>185.2</t>
  </si>
  <si>
    <t>180.21</t>
  </si>
  <si>
    <t>6578</t>
  </si>
  <si>
    <t>-57.15</t>
  </si>
  <si>
    <t>173.64</t>
  </si>
  <si>
    <t>208.35</t>
  </si>
  <si>
    <t>169.91</t>
  </si>
  <si>
    <t>-24.08</t>
  </si>
  <si>
    <t>237.36</t>
  </si>
  <si>
    <t>SPXW220617C04050000</t>
  </si>
  <si>
    <t>SPXW Jun 17 2022 $4050.00 Call</t>
  </si>
  <si>
    <t>183.9</t>
  </si>
  <si>
    <t>187.86</t>
  </si>
  <si>
    <t>-19.14</t>
  </si>
  <si>
    <t>176.1</t>
  </si>
  <si>
    <t>-9.25</t>
  </si>
  <si>
    <t>207</t>
  </si>
  <si>
    <t>SPXW220617C04055000</t>
  </si>
  <si>
    <t>SPXW Jun 17 2022 $4055.00 Call</t>
  </si>
  <si>
    <t>180.7</t>
  </si>
  <si>
    <t>-24</t>
  </si>
  <si>
    <t>185.96</t>
  </si>
  <si>
    <t>192.8</t>
  </si>
  <si>
    <t>-11.55</t>
  </si>
  <si>
    <t>SPXW220617C04070000</t>
  </si>
  <si>
    <t>SPXW Jun 17 2022 $4070.00 Call</t>
  </si>
  <si>
    <t>171.2</t>
  </si>
  <si>
    <t>172.7</t>
  </si>
  <si>
    <t>166.9</t>
  </si>
  <si>
    <t>-22.7</t>
  </si>
  <si>
    <t>161.1</t>
  </si>
  <si>
    <t>193.6</t>
  </si>
  <si>
    <t>-11.98</t>
  </si>
  <si>
    <t>SPX220617C04075000</t>
  </si>
  <si>
    <t>SPX Jun 17 2022 $4075.00 Call</t>
  </si>
  <si>
    <t>169.5</t>
  </si>
  <si>
    <t>171.47</t>
  </si>
  <si>
    <t>1034</t>
  </si>
  <si>
    <t>-26.19</t>
  </si>
  <si>
    <t>1347</t>
  </si>
  <si>
    <t>165.37</t>
  </si>
  <si>
    <t>189.16</t>
  </si>
  <si>
    <t>155.43</t>
  </si>
  <si>
    <t>-13.25</t>
  </si>
  <si>
    <t>197.66</t>
  </si>
  <si>
    <t>SPX220617C04080000</t>
  </si>
  <si>
    <t>SPX Jun 17 2022 $4080.00 Call</t>
  </si>
  <si>
    <t>163.4</t>
  </si>
  <si>
    <t>166.7</t>
  </si>
  <si>
    <t>-31.1</t>
  </si>
  <si>
    <t>-16.9</t>
  </si>
  <si>
    <t>184.1</t>
  </si>
  <si>
    <t>SPX220617C04085000</t>
  </si>
  <si>
    <t>SPX Jun 17 2022 $4085.00 Call</t>
  </si>
  <si>
    <t>160.4</t>
  </si>
  <si>
    <t>163.6</t>
  </si>
  <si>
    <t>154</t>
  </si>
  <si>
    <t>-29</t>
  </si>
  <si>
    <t>1764</t>
  </si>
  <si>
    <t>150.3</t>
  </si>
  <si>
    <t>-15.85</t>
  </si>
  <si>
    <t>SPX220617C04090000</t>
  </si>
  <si>
    <t>SPX Jun 17 2022 $4090.00 Call</t>
  </si>
  <si>
    <t>831</t>
  </si>
  <si>
    <t>-7.46</t>
  </si>
  <si>
    <t>1704</t>
  </si>
  <si>
    <t>147.5</t>
  </si>
  <si>
    <t>-4.77</t>
  </si>
  <si>
    <t>156.46</t>
  </si>
  <si>
    <t>SPX220617C04100000</t>
  </si>
  <si>
    <t>SPX Jun 17 2022 $4100.00 Call</t>
  </si>
  <si>
    <t>151.5</t>
  </si>
  <si>
    <t>149.74</t>
  </si>
  <si>
    <t>6763</t>
  </si>
  <si>
    <t>2907</t>
  </si>
  <si>
    <t>153.1</t>
  </si>
  <si>
    <t>172.99</t>
  </si>
  <si>
    <t>140.7</t>
  </si>
  <si>
    <t>-18.45</t>
  </si>
  <si>
    <t>183.6</t>
  </si>
  <si>
    <t>SPX220617C04105000</t>
  </si>
  <si>
    <t>SPX Jun 17 2022 $4105.00 Call</t>
  </si>
  <si>
    <t>148.6</t>
  </si>
  <si>
    <t>151.7</t>
  </si>
  <si>
    <t>967</t>
  </si>
  <si>
    <t>1777</t>
  </si>
  <si>
    <t>141.3</t>
  </si>
  <si>
    <t>SPXW220617C04105000</t>
  </si>
  <si>
    <t>SPXW Jun 17 2022 $4105.00 Call</t>
  </si>
  <si>
    <t>150.2</t>
  </si>
  <si>
    <t>151.6</t>
  </si>
  <si>
    <t>146.5</t>
  </si>
  <si>
    <t>143.72</t>
  </si>
  <si>
    <t>-17.52</t>
  </si>
  <si>
    <t>SPX220617C04110000</t>
  </si>
  <si>
    <t>SPX Jun 17 2022 $4110.00 Call</t>
  </si>
  <si>
    <t>145.7</t>
  </si>
  <si>
    <t>2767</t>
  </si>
  <si>
    <t>2352</t>
  </si>
  <si>
    <t>165</t>
  </si>
  <si>
    <t>-14</t>
  </si>
  <si>
    <t>171.5</t>
  </si>
  <si>
    <t>SPX220617C04115000</t>
  </si>
  <si>
    <t>SPX Jun 17 2022 $4115.00 Call</t>
  </si>
  <si>
    <t>142.9</t>
  </si>
  <si>
    <t>145.9</t>
  </si>
  <si>
    <t>143.53</t>
  </si>
  <si>
    <t>1490</t>
  </si>
  <si>
    <t>-10.47</t>
  </si>
  <si>
    <t>2781</t>
  </si>
  <si>
    <t>SPXW220617C04115000</t>
  </si>
  <si>
    <t>SPXW Jun 17 2022 $4115.00 Call</t>
  </si>
  <si>
    <t>144.6</t>
  </si>
  <si>
    <t>148.57</t>
  </si>
  <si>
    <t>-3.82</t>
  </si>
  <si>
    <t>165.85</t>
  </si>
  <si>
    <t>-2.51</t>
  </si>
  <si>
    <t>152.39</t>
  </si>
  <si>
    <t>SPX220617C04120000</t>
  </si>
  <si>
    <t>SPX Jun 17 2022 $4120.00 Call</t>
  </si>
  <si>
    <t>140.1</t>
  </si>
  <si>
    <t>2061</t>
  </si>
  <si>
    <t>-20</t>
  </si>
  <si>
    <t>4483</t>
  </si>
  <si>
    <t>-11.94</t>
  </si>
  <si>
    <t>167.5</t>
  </si>
  <si>
    <t>SPX220617C04125000</t>
  </si>
  <si>
    <t>SPX Jun 17 2022 $4125.00 Call</t>
  </si>
  <si>
    <t>137.3</t>
  </si>
  <si>
    <t>138.64</t>
  </si>
  <si>
    <t>59862</t>
  </si>
  <si>
    <t>-21.36</t>
  </si>
  <si>
    <t>2797</t>
  </si>
  <si>
    <t>135.27</t>
  </si>
  <si>
    <t>-13.35</t>
  </si>
  <si>
    <t>SPX220617C04130000</t>
  </si>
  <si>
    <t>SPX Jun 17 2022 $4130.00 Call</t>
  </si>
  <si>
    <t>134.5</t>
  </si>
  <si>
    <t>6175</t>
  </si>
  <si>
    <t>-16</t>
  </si>
  <si>
    <t>1523</t>
  </si>
  <si>
    <t>138.19</t>
  </si>
  <si>
    <t>136.06</t>
  </si>
  <si>
    <t>-9.88</t>
  </si>
  <si>
    <t>SPX220617C04135000</t>
  </si>
  <si>
    <t>SPX Jun 17 2022 $4135.00 Call</t>
  </si>
  <si>
    <t>131.7</t>
  </si>
  <si>
    <t>136.19</t>
  </si>
  <si>
    <t>4937</t>
  </si>
  <si>
    <t>-24.81</t>
  </si>
  <si>
    <t>-15.41</t>
  </si>
  <si>
    <t>SPXW220617C04150000</t>
  </si>
  <si>
    <t>SPXW Jun 17 2022 $4150.00 Call</t>
  </si>
  <si>
    <t>125.1</t>
  </si>
  <si>
    <t>126.4</t>
  </si>
  <si>
    <t>136.5</t>
  </si>
  <si>
    <t>-15.38</t>
  </si>
  <si>
    <t>141.2</t>
  </si>
  <si>
    <t>151.88</t>
  </si>
  <si>
    <t>SPXW220617C04175000</t>
  </si>
  <si>
    <t>SPXW Jun 17 2022 $4175.00 Call</t>
  </si>
  <si>
    <t>113.3</t>
  </si>
  <si>
    <t>-16.06</t>
  </si>
  <si>
    <t>-12.16</t>
  </si>
  <si>
    <t>132.09</t>
  </si>
  <si>
    <t>SPX220617C04200000</t>
  </si>
  <si>
    <t>SPX Jun 17 2022 $4200.00 Call</t>
  </si>
  <si>
    <t>98.4</t>
  </si>
  <si>
    <t>100.7</t>
  </si>
  <si>
    <t>99.41</t>
  </si>
  <si>
    <t>33243</t>
  </si>
  <si>
    <t>-26.08</t>
  </si>
  <si>
    <t>94.14</t>
  </si>
  <si>
    <t>-20.79</t>
  </si>
  <si>
    <t>125.49</t>
  </si>
  <si>
    <t>SPXW220617C04200000</t>
  </si>
  <si>
    <t>SPXW Jun 17 2022 $4200.00 Call</t>
  </si>
  <si>
    <t>99.9</t>
  </si>
  <si>
    <t>-18.3</t>
  </si>
  <si>
    <t>98.87</t>
  </si>
  <si>
    <t>97.48</t>
  </si>
  <si>
    <t>-14.87</t>
  </si>
  <si>
    <t>123.1</t>
  </si>
  <si>
    <t>SPX220617C04225000</t>
  </si>
  <si>
    <t>SPX Jun 17 2022 $4225.00 Call</t>
  </si>
  <si>
    <t>86.9</t>
  </si>
  <si>
    <t>87.81</t>
  </si>
  <si>
    <t>13684</t>
  </si>
  <si>
    <t>-19.89</t>
  </si>
  <si>
    <t>553</t>
  </si>
  <si>
    <t>95.98</t>
  </si>
  <si>
    <t>102.65</t>
  </si>
  <si>
    <t>84.32</t>
  </si>
  <si>
    <t>-18.47</t>
  </si>
  <si>
    <t>107.7</t>
  </si>
  <si>
    <t>SPXW220617C04250000</t>
  </si>
  <si>
    <t>SPXW Jun 17 2022 $4250.00 Call</t>
  </si>
  <si>
    <t>78.4</t>
  </si>
  <si>
    <t>84.19</t>
  </si>
  <si>
    <t>-11.74</t>
  </si>
  <si>
    <t>89.1</t>
  </si>
  <si>
    <t>-12.24</t>
  </si>
  <si>
    <t>95.93</t>
  </si>
  <si>
    <t>SPXW220617C04255000</t>
  </si>
  <si>
    <t>SPXW Jun 17 2022 $4255.00 Call</t>
  </si>
  <si>
    <t>75.5</t>
  </si>
  <si>
    <t>-6.9</t>
  </si>
  <si>
    <t>84.4</t>
  </si>
  <si>
    <t>75.14</t>
  </si>
  <si>
    <t>-8.08</t>
  </si>
  <si>
    <t>SPXW220617C04260000</t>
  </si>
  <si>
    <t>SPXW Jun 17 2022 $4260.00 Call</t>
  </si>
  <si>
    <t>74.3</t>
  </si>
  <si>
    <t>-6.44</t>
  </si>
  <si>
    <t>74.8</t>
  </si>
  <si>
    <t>86.4</t>
  </si>
  <si>
    <t>SPXW220617C04285000</t>
  </si>
  <si>
    <t>SPXW Jun 17 2022 $4285.00 Call</t>
  </si>
  <si>
    <t>63.7</t>
  </si>
  <si>
    <t>64.5</t>
  </si>
  <si>
    <t>-8.29</t>
  </si>
  <si>
    <t>67.21</t>
  </si>
  <si>
    <t>60.1</t>
  </si>
  <si>
    <t>-10.87</t>
  </si>
  <si>
    <t>76.29</t>
  </si>
  <si>
    <t>SPXW220617C04295000</t>
  </si>
  <si>
    <t>SPXW Jun 17 2022 $4295.00 Call</t>
  </si>
  <si>
    <t>59.7</t>
  </si>
  <si>
    <t>60.8</t>
  </si>
  <si>
    <t>-10.43</t>
  </si>
  <si>
    <t>-13.98</t>
  </si>
  <si>
    <t>74.63</t>
  </si>
  <si>
    <t>SPX220617C04300000</t>
  </si>
  <si>
    <t>SPX Jun 17 2022 $4300.00 Call</t>
  </si>
  <si>
    <t>58.6</t>
  </si>
  <si>
    <t>61.52</t>
  </si>
  <si>
    <t>32436</t>
  </si>
  <si>
    <t>-14.08</t>
  </si>
  <si>
    <t>1676</t>
  </si>
  <si>
    <t>-18.63</t>
  </si>
  <si>
    <t>75.6</t>
  </si>
  <si>
    <t>SPXW220617C04315000</t>
  </si>
  <si>
    <t>SPXW Jun 17 2022 $4315.00 Call</t>
  </si>
  <si>
    <t>52.8</t>
  </si>
  <si>
    <t>53.8</t>
  </si>
  <si>
    <t>-4.1</t>
  </si>
  <si>
    <t>-6.68</t>
  </si>
  <si>
    <t>61.4</t>
  </si>
  <si>
    <t>SPXW220617C04320000</t>
  </si>
  <si>
    <t>SPXW Jun 17 2022 $4320.00 Call</t>
  </si>
  <si>
    <t>51.1</t>
  </si>
  <si>
    <t>52.2</t>
  </si>
  <si>
    <t>54.1</t>
  </si>
  <si>
    <t>-3.48</t>
  </si>
  <si>
    <t>57.7</t>
  </si>
  <si>
    <t>58.82</t>
  </si>
  <si>
    <t>-6.05</t>
  </si>
  <si>
    <t>57.58</t>
  </si>
  <si>
    <t>SPXW220617C04330000</t>
  </si>
  <si>
    <t>SPXW Jun 17 2022 $4330.00 Call</t>
  </si>
  <si>
    <t>47.9</t>
  </si>
  <si>
    <t>48.45</t>
  </si>
  <si>
    <t>-10.75</t>
  </si>
  <si>
    <t>-18.16</t>
  </si>
  <si>
    <t>SPX220617C04340000</t>
  </si>
  <si>
    <t>SPX Jun 17 2022 $4340.00 Call</t>
  </si>
  <si>
    <t>45.8</t>
  </si>
  <si>
    <t>-13.09</t>
  </si>
  <si>
    <t>43.61</t>
  </si>
  <si>
    <t>-22.23</t>
  </si>
  <si>
    <t>58.89</t>
  </si>
  <si>
    <t>SPX220617C04345000</t>
  </si>
  <si>
    <t>SPX Jun 17 2022 $4345.00 Call</t>
  </si>
  <si>
    <t>5759</t>
  </si>
  <si>
    <t>-23</t>
  </si>
  <si>
    <t>SPX220617C04350000</t>
  </si>
  <si>
    <t>SPX Jun 17 2022 $4350.00 Call</t>
  </si>
  <si>
    <t>41.71</t>
  </si>
  <si>
    <t>17653</t>
  </si>
  <si>
    <t>-15.6</t>
  </si>
  <si>
    <t>566</t>
  </si>
  <si>
    <t>42.18</t>
  </si>
  <si>
    <t>37.75</t>
  </si>
  <si>
    <t>-27.22</t>
  </si>
  <si>
    <t>57.31</t>
  </si>
  <si>
    <t>SPXW220617C04350000</t>
  </si>
  <si>
    <t>SPXW Jun 17 2022 $4350.00 Call</t>
  </si>
  <si>
    <t>596</t>
  </si>
  <si>
    <t>-10.6</t>
  </si>
  <si>
    <t>43.75</t>
  </si>
  <si>
    <t>50.85</t>
  </si>
  <si>
    <t>40.89</t>
  </si>
  <si>
    <t>-19.97</t>
  </si>
  <si>
    <t>53.1</t>
  </si>
  <si>
    <t>SPXW220617C04355000</t>
  </si>
  <si>
    <t>SPXW Jun 17 2022 $4355.00 Call</t>
  </si>
  <si>
    <t>44.8</t>
  </si>
  <si>
    <t>-7.4</t>
  </si>
  <si>
    <t>42.73</t>
  </si>
  <si>
    <t>SPX220617C04355000</t>
  </si>
  <si>
    <t>SPX Jun 17 2022 $4355.00 Call</t>
  </si>
  <si>
    <t>2506</t>
  </si>
  <si>
    <t>-11.07</t>
  </si>
  <si>
    <t>46.1</t>
  </si>
  <si>
    <t>46.23</t>
  </si>
  <si>
    <t>39.2</t>
  </si>
  <si>
    <t>-21.14</t>
  </si>
  <si>
    <t>52.37</t>
  </si>
  <si>
    <t>SPXW220617C04395000</t>
  </si>
  <si>
    <t>SPXW Jun 17 2022 $4395.00 Call</t>
  </si>
  <si>
    <t>33.29</t>
  </si>
  <si>
    <t>-24.61</t>
  </si>
  <si>
    <t>SPXW220617C04400000</t>
  </si>
  <si>
    <t>SPXW Jun 17 2022 $4400.00 Call</t>
  </si>
  <si>
    <t>29.76</t>
  </si>
  <si>
    <t>-10.72</t>
  </si>
  <si>
    <t>29.38</t>
  </si>
  <si>
    <t>27.51</t>
  </si>
  <si>
    <t>-26.49</t>
  </si>
  <si>
    <t>40.48</t>
  </si>
  <si>
    <t>SPXW220617C04420000</t>
  </si>
  <si>
    <t>SPXW Jun 17 2022 $4420.00 Call</t>
  </si>
  <si>
    <t>25.45</t>
  </si>
  <si>
    <t>-10.07</t>
  </si>
  <si>
    <t>34.07</t>
  </si>
  <si>
    <t>-28.35</t>
  </si>
  <si>
    <t>35.52</t>
  </si>
  <si>
    <t>SPX220617C04425000</t>
  </si>
  <si>
    <t>SPX Jun 17 2022 $4425.00 Call</t>
  </si>
  <si>
    <t>24.3</t>
  </si>
  <si>
    <t>8029</t>
  </si>
  <si>
    <t>-7.3</t>
  </si>
  <si>
    <t>1834</t>
  </si>
  <si>
    <t>27.59</t>
  </si>
  <si>
    <t>30.28</t>
  </si>
  <si>
    <t>25.46</t>
  </si>
  <si>
    <t>-21.67</t>
  </si>
  <si>
    <t>SPX220617C04445000</t>
  </si>
  <si>
    <t>SPX Jun 17 2022 $4445.00 Call</t>
  </si>
  <si>
    <t>19.7</t>
  </si>
  <si>
    <t>19.6</t>
  </si>
  <si>
    <t>6401</t>
  </si>
  <si>
    <t>23.37</t>
  </si>
  <si>
    <t>-17.3</t>
  </si>
  <si>
    <t>SPX220617C04450000</t>
  </si>
  <si>
    <t>SPX Jun 17 2022 $4450.00 Call</t>
  </si>
  <si>
    <t>18.9</t>
  </si>
  <si>
    <t>38525</t>
  </si>
  <si>
    <t>-6.33</t>
  </si>
  <si>
    <t>4061</t>
  </si>
  <si>
    <t>25.17</t>
  </si>
  <si>
    <t>17.6</t>
  </si>
  <si>
    <t>-22.67</t>
  </si>
  <si>
    <t>27.93</t>
  </si>
  <si>
    <t>SPX220617C04525000</t>
  </si>
  <si>
    <t>SPX Jun 17 2022 $4525.00 Call</t>
  </si>
  <si>
    <t>11.48</t>
  </si>
  <si>
    <t>204</t>
  </si>
  <si>
    <t>10440</t>
  </si>
  <si>
    <t>393</t>
  </si>
  <si>
    <t>9.28</t>
  </si>
  <si>
    <t>-19.16</t>
  </si>
  <si>
    <t>14.2</t>
  </si>
  <si>
    <t>SPXW220617C04555000</t>
  </si>
  <si>
    <t>SPXW Jun 17 2022 $4555.00 Call</t>
  </si>
  <si>
    <t>8.65</t>
  </si>
  <si>
    <t>243</t>
  </si>
  <si>
    <t>-3.35</t>
  </si>
  <si>
    <t>8.04</t>
  </si>
  <si>
    <t>-27.92</t>
  </si>
  <si>
    <t>SPXW220617C04600000</t>
  </si>
  <si>
    <t>SPXW Jun 17 2022 $4600.00 Call</t>
  </si>
  <si>
    <t>1223</t>
  </si>
  <si>
    <t>-1.18</t>
  </si>
  <si>
    <t>4.68</t>
  </si>
  <si>
    <t>-19.1</t>
  </si>
  <si>
    <t>6.18</t>
  </si>
  <si>
    <t>SPX220617C04665000</t>
  </si>
  <si>
    <t>SPX Jun 17 2022 $4665.00 Call</t>
  </si>
  <si>
    <t>421</t>
  </si>
  <si>
    <t>-1.24</t>
  </si>
  <si>
    <t>-32.3</t>
  </si>
  <si>
    <t>SPX220617C04750000</t>
  </si>
  <si>
    <t>SPX Jun 17 2022 $4750.00 Call</t>
  </si>
  <si>
    <t>21981</t>
  </si>
  <si>
    <t>-0.55</t>
  </si>
  <si>
    <t>-35.49</t>
  </si>
  <si>
    <t>SPX220617C04825000</t>
  </si>
  <si>
    <t>SPX Jun 17 2022 $4825.00 Call</t>
  </si>
  <si>
    <t>365</t>
  </si>
  <si>
    <t>4561</t>
  </si>
  <si>
    <t>-0.2</t>
  </si>
  <si>
    <t>0.47</t>
  </si>
  <si>
    <t>-26.67</t>
  </si>
  <si>
    <t>SPXW220617C04825000</t>
  </si>
  <si>
    <t>SPXW Jun 17 2022 $4825.00 Call</t>
  </si>
  <si>
    <t>-31.12</t>
  </si>
  <si>
    <t>SPX220617C04830000</t>
  </si>
  <si>
    <t>SPX Jun 17 2022 $4830.00 Call</t>
  </si>
  <si>
    <t>316</t>
  </si>
  <si>
    <t>2088</t>
  </si>
  <si>
    <t>-0.32</t>
  </si>
  <si>
    <t>-41.56</t>
  </si>
  <si>
    <t>SPXW220617C04950000</t>
  </si>
  <si>
    <t>SPXW Jun 17 2022 $4950.00 Call</t>
  </si>
  <si>
    <t>-21.88</t>
  </si>
  <si>
    <t>SPXW220617C04960000</t>
  </si>
  <si>
    <t>SPXW Jun 17 2022 $4960.00 Call</t>
  </si>
  <si>
    <t>-0.48</t>
  </si>
  <si>
    <t>-70.59</t>
  </si>
  <si>
    <t>0.68</t>
  </si>
  <si>
    <t>SPX220617P01200000</t>
  </si>
  <si>
    <t>SPX Jun 17 2022 $1200.00 Put</t>
  </si>
  <si>
    <t>8237</t>
  </si>
  <si>
    <t>SPXW220617P01200000</t>
  </si>
  <si>
    <t>SPXW Jun 17 2022 $1200.00 Put</t>
  </si>
  <si>
    <t>0.03</t>
  </si>
  <si>
    <t>13.64</t>
  </si>
  <si>
    <t>SPXW220617P01400000</t>
  </si>
  <si>
    <t>SPXW Jun 17 2022 $1400.00 Put</t>
  </si>
  <si>
    <t>-0.05</t>
  </si>
  <si>
    <t>395</t>
  </si>
  <si>
    <t>-13.52</t>
  </si>
  <si>
    <t>0.37</t>
  </si>
  <si>
    <t>SPXW220617P02200000</t>
  </si>
  <si>
    <t>SPXW Jun 17 2022 $2200.00 Put</t>
  </si>
  <si>
    <t>1.72</t>
  </si>
  <si>
    <t>783</t>
  </si>
  <si>
    <t>-0.34</t>
  </si>
  <si>
    <t>-16.51</t>
  </si>
  <si>
    <t>2.06</t>
  </si>
  <si>
    <t>SPXW220617P02525000</t>
  </si>
  <si>
    <t>SPXW Jun 17 2022 $2525.00 Put</t>
  </si>
  <si>
    <t>5.19</t>
  </si>
  <si>
    <t>-18.92</t>
  </si>
  <si>
    <t>SPXW220617P02550000</t>
  </si>
  <si>
    <t>SPXW Jun 17 2022 $2550.00 Put</t>
  </si>
  <si>
    <t>5.38</t>
  </si>
  <si>
    <t>5.39</t>
  </si>
  <si>
    <t>SPXW220617P02625000</t>
  </si>
  <si>
    <t>SPXW Jun 17 2022 $2625.00 Put</t>
  </si>
  <si>
    <t>1678</t>
  </si>
  <si>
    <t>-0.3</t>
  </si>
  <si>
    <t>SPXW220617P02700000</t>
  </si>
  <si>
    <t>SPXW Jun 17 2022 $2700.00 Put</t>
  </si>
  <si>
    <t>1414</t>
  </si>
  <si>
    <t>-12.25</t>
  </si>
  <si>
    <t>SPXW220617P02725000</t>
  </si>
  <si>
    <t>SPXW Jun 17 2022 $2725.00 Put</t>
  </si>
  <si>
    <t>7.15</t>
  </si>
  <si>
    <t>SPX220617P02750000</t>
  </si>
  <si>
    <t>SPX Jun 17 2022 $2750.00 Put</t>
  </si>
  <si>
    <t>12399</t>
  </si>
  <si>
    <t>-13.47</t>
  </si>
  <si>
    <t>SPX220617P02850000</t>
  </si>
  <si>
    <t>SPX Jun 17 2022 $2850.00 Put</t>
  </si>
  <si>
    <t>5.51</t>
  </si>
  <si>
    <t>3978</t>
  </si>
  <si>
    <t>-1.29</t>
  </si>
  <si>
    <t>7.13</t>
  </si>
  <si>
    <t>-18.98</t>
  </si>
  <si>
    <t>SPX220617P03125000</t>
  </si>
  <si>
    <t>SPX Jun 17 2022 $3125.00 Put</t>
  </si>
  <si>
    <t>5114</t>
  </si>
  <si>
    <t>14.4</t>
  </si>
  <si>
    <t>-15.46</t>
  </si>
  <si>
    <t>SPX220617P03200000</t>
  </si>
  <si>
    <t>SPX Jun 17 2022 $3200.00 Put</t>
  </si>
  <si>
    <t>10.95</t>
  </si>
  <si>
    <t>12202</t>
  </si>
  <si>
    <t>-1.65</t>
  </si>
  <si>
    <t>14.84</t>
  </si>
  <si>
    <t>-13.1</t>
  </si>
  <si>
    <t>SPX220617P03320000</t>
  </si>
  <si>
    <t>SPX Jun 17 2022 $3320.00 Put</t>
  </si>
  <si>
    <t>14.42</t>
  </si>
  <si>
    <t>-0.18</t>
  </si>
  <si>
    <t>14.45</t>
  </si>
  <si>
    <t>SPX220617P03325000</t>
  </si>
  <si>
    <t>SPX Jun 17 2022 $3325.00 Put</t>
  </si>
  <si>
    <t>13.8</t>
  </si>
  <si>
    <t>14.57</t>
  </si>
  <si>
    <t>3149</t>
  </si>
  <si>
    <t>6.57</t>
  </si>
  <si>
    <t>82.13</t>
  </si>
  <si>
    <t>SPX220617P03350000</t>
  </si>
  <si>
    <t>SPX Jun 17 2022 $3350.00 Put</t>
  </si>
  <si>
    <t>11705</t>
  </si>
  <si>
    <t>1913</t>
  </si>
  <si>
    <t>23.36</t>
  </si>
  <si>
    <t>23.57</t>
  </si>
  <si>
    <t>16.6</t>
  </si>
  <si>
    <t>5.85</t>
  </si>
  <si>
    <t>SPX220617P03390000</t>
  </si>
  <si>
    <t>SPX Jun 17 2022 $3390.00 Put</t>
  </si>
  <si>
    <t>17.5</t>
  </si>
  <si>
    <t>-2.84</t>
  </si>
  <si>
    <t>-13.97</t>
  </si>
  <si>
    <t>20.34</t>
  </si>
  <si>
    <t>SPX220617P03480000</t>
  </si>
  <si>
    <t>SPX Jun 17 2022 $3480.00 Put</t>
  </si>
  <si>
    <t>3.15</t>
  </si>
  <si>
    <t>15.11</t>
  </si>
  <si>
    <t>20.85</t>
  </si>
  <si>
    <t>SPX220617P03490000</t>
  </si>
  <si>
    <t>SPX Jun 17 2022 $3490.00 Put</t>
  </si>
  <si>
    <t>230</t>
  </si>
  <si>
    <t>1993</t>
  </si>
  <si>
    <t>34.92</t>
  </si>
  <si>
    <t>22.85</t>
  </si>
  <si>
    <t>19.72</t>
  </si>
  <si>
    <t>SPX220617P03500000</t>
  </si>
  <si>
    <t>SPX Jun 17 2022 $3500.00 Put</t>
  </si>
  <si>
    <t>23.1</t>
  </si>
  <si>
    <t>22.67</t>
  </si>
  <si>
    <t>33404</t>
  </si>
  <si>
    <t>-1.71</t>
  </si>
  <si>
    <t>28.39</t>
  </si>
  <si>
    <t>34.08</t>
  </si>
  <si>
    <t>22.3</t>
  </si>
  <si>
    <t>-7.02</t>
  </si>
  <si>
    <t>24.38</t>
  </si>
  <si>
    <t>SPXW220617P03500000</t>
  </si>
  <si>
    <t>SPXW Jun 17 2022 $3500.00 Put</t>
  </si>
  <si>
    <t>22.59</t>
  </si>
  <si>
    <t>987</t>
  </si>
  <si>
    <t>35.74</t>
  </si>
  <si>
    <t>-10</t>
  </si>
  <si>
    <t>SPX220617P03550000</t>
  </si>
  <si>
    <t>SPX Jun 17 2022 $3550.00 Put</t>
  </si>
  <si>
    <t>11602</t>
  </si>
  <si>
    <t>36.44</t>
  </si>
  <si>
    <t>25.08</t>
  </si>
  <si>
    <t>-14.48</t>
  </si>
  <si>
    <t>SPXW220617P03560000</t>
  </si>
  <si>
    <t>SPXW Jun 17 2022 $3560.00 Put</t>
  </si>
  <si>
    <t>424</t>
  </si>
  <si>
    <t>SPX220617P03575000</t>
  </si>
  <si>
    <t>SPX Jun 17 2022 $3575.00 Put</t>
  </si>
  <si>
    <t>27.85</t>
  </si>
  <si>
    <t>3426</t>
  </si>
  <si>
    <t>-6.55</t>
  </si>
  <si>
    <t>1945</t>
  </si>
  <si>
    <t>-19.05</t>
  </si>
  <si>
    <t>34.4</t>
  </si>
  <si>
    <t>SPXW220617P03580000</t>
  </si>
  <si>
    <t>SPXW Jun 17 2022 $3580.00 Put</t>
  </si>
  <si>
    <t>29.15</t>
  </si>
  <si>
    <t>672</t>
  </si>
  <si>
    <t>-4.15</t>
  </si>
  <si>
    <t>32.7</t>
  </si>
  <si>
    <t>-12.47</t>
  </si>
  <si>
    <t>SPXW220617P03590000</t>
  </si>
  <si>
    <t>SPXW Jun 17 2022 $3590.00 Put</t>
  </si>
  <si>
    <t>30.2</t>
  </si>
  <si>
    <t>-5.55</t>
  </si>
  <si>
    <t>42.7</t>
  </si>
  <si>
    <t>-15.53</t>
  </si>
  <si>
    <t>SPXW220617P03630000</t>
  </si>
  <si>
    <t>SPXW Jun 17 2022 $3630.00 Put</t>
  </si>
  <si>
    <t>-4.93</t>
  </si>
  <si>
    <t>SPX220617P03750000</t>
  </si>
  <si>
    <t>SPX Jun 17 2022 $3750.00 Put</t>
  </si>
  <si>
    <t>49.2</t>
  </si>
  <si>
    <t>14664</t>
  </si>
  <si>
    <t>2683</t>
  </si>
  <si>
    <t>63.81</t>
  </si>
  <si>
    <t>68.37</t>
  </si>
  <si>
    <t>46.78</t>
  </si>
  <si>
    <t>-3.36</t>
  </si>
  <si>
    <t>SPXW220617P03750000</t>
  </si>
  <si>
    <t>SPXW Jun 17 2022 $3750.00 Put</t>
  </si>
  <si>
    <t>48.6</t>
  </si>
  <si>
    <t>50.69</t>
  </si>
  <si>
    <t>-0.41</t>
  </si>
  <si>
    <t>64.71</t>
  </si>
  <si>
    <t>68.01</t>
  </si>
  <si>
    <t>46.2</t>
  </si>
  <si>
    <t>-0.81</t>
  </si>
  <si>
    <t>SPXW220617P03795000</t>
  </si>
  <si>
    <t>SPXW Jun 17 2022 $3795.00 Put</t>
  </si>
  <si>
    <t>55.78</t>
  </si>
  <si>
    <t>-5.58</t>
  </si>
  <si>
    <t>55.6</t>
  </si>
  <si>
    <t>61.36</t>
  </si>
  <si>
    <t>SPX220617P03860000</t>
  </si>
  <si>
    <t>SPX Jun 17 2022 $3860.00 Put</t>
  </si>
  <si>
    <t>67.53</t>
  </si>
  <si>
    <t>-2.67</t>
  </si>
  <si>
    <t>90.18</t>
  </si>
  <si>
    <t>67.35</t>
  </si>
  <si>
    <t>-3.81</t>
  </si>
  <si>
    <t>SPXW220617P03890000</t>
  </si>
  <si>
    <t>SPXW Jun 17 2022 $3890.00 Put</t>
  </si>
  <si>
    <t>6.39</t>
  </si>
  <si>
    <t>94.9</t>
  </si>
  <si>
    <t>8.46</t>
  </si>
  <si>
    <t>75.61</t>
  </si>
  <si>
    <t>SPX220617P03900000</t>
  </si>
  <si>
    <t>SPX Jun 17 2022 $3900.00 Put</t>
  </si>
  <si>
    <t>78.9</t>
  </si>
  <si>
    <t>80.12</t>
  </si>
  <si>
    <t>32483</t>
  </si>
  <si>
    <t>2691</t>
  </si>
  <si>
    <t>96.46</t>
  </si>
  <si>
    <t>73.21</t>
  </si>
  <si>
    <t>7.9</t>
  </si>
  <si>
    <t>74.26</t>
  </si>
  <si>
    <t>SPX220617P03925000</t>
  </si>
  <si>
    <t>SPX Jun 17 2022 $3925.00 Put</t>
  </si>
  <si>
    <t>85.3</t>
  </si>
  <si>
    <t>82.98</t>
  </si>
  <si>
    <t>7159</t>
  </si>
  <si>
    <t>-12.13</t>
  </si>
  <si>
    <t>391</t>
  </si>
  <si>
    <t>102.4</t>
  </si>
  <si>
    <t>79.75</t>
  </si>
  <si>
    <t>-12.76</t>
  </si>
  <si>
    <t>95.11</t>
  </si>
  <si>
    <t>SPX220617P03930000</t>
  </si>
  <si>
    <t>SPX Jun 17 2022 $3930.00 Put</t>
  </si>
  <si>
    <t>-1.53</t>
  </si>
  <si>
    <t>-1.78</t>
  </si>
  <si>
    <t>86.13</t>
  </si>
  <si>
    <t>SPX220617P03940000</t>
  </si>
  <si>
    <t>SPX Jun 17 2022 $3940.00 Put</t>
  </si>
  <si>
    <t>89.3</t>
  </si>
  <si>
    <t>776</t>
  </si>
  <si>
    <t>-12.97</t>
  </si>
  <si>
    <t>86.3</t>
  </si>
  <si>
    <t>-12.91</t>
  </si>
  <si>
    <t>100.47</t>
  </si>
  <si>
    <t>SPX220617P03990000</t>
  </si>
  <si>
    <t>SPX Jun 17 2022 $3990.00 Put</t>
  </si>
  <si>
    <t>102.05</t>
  </si>
  <si>
    <t>562</t>
  </si>
  <si>
    <t>110.27</t>
  </si>
  <si>
    <t>131.06</t>
  </si>
  <si>
    <t>2.86</t>
  </si>
  <si>
    <t>SPX220617P04000000</t>
  </si>
  <si>
    <t>SPX Jun 17 2022 $4000.00 Put</t>
  </si>
  <si>
    <t>104.2</t>
  </si>
  <si>
    <t>104949</t>
  </si>
  <si>
    <t>9112</t>
  </si>
  <si>
    <t>4.82</t>
  </si>
  <si>
    <t>101.7</t>
  </si>
  <si>
    <t>SPX220617P04020000</t>
  </si>
  <si>
    <t>SPX Jun 17 2022 $4020.00 Put</t>
  </si>
  <si>
    <t>113.9</t>
  </si>
  <si>
    <t>111.57</t>
  </si>
  <si>
    <t>947</t>
  </si>
  <si>
    <t>-3.68</t>
  </si>
  <si>
    <t>110.79</t>
  </si>
  <si>
    <t>109.26</t>
  </si>
  <si>
    <t>115.25</t>
  </si>
  <si>
    <t>SPXW220617P04020000</t>
  </si>
  <si>
    <t>SPXW Jun 17 2022 $4020.00 Put</t>
  </si>
  <si>
    <t>112.5</t>
  </si>
  <si>
    <t>111.8</t>
  </si>
  <si>
    <t>-15.96</t>
  </si>
  <si>
    <t>134.58</t>
  </si>
  <si>
    <t>111.4</t>
  </si>
  <si>
    <t>127.76</t>
  </si>
  <si>
    <t>SPX220617P04025000</t>
  </si>
  <si>
    <t>SPX Jun 17 2022 $4025.00 Put</t>
  </si>
  <si>
    <t>114.55</t>
  </si>
  <si>
    <t>10245</t>
  </si>
  <si>
    <t>5.89</t>
  </si>
  <si>
    <t>2505</t>
  </si>
  <si>
    <t>144.44</t>
  </si>
  <si>
    <t>147.87</t>
  </si>
  <si>
    <t>108.68</t>
  </si>
  <si>
    <t>5.43</t>
  </si>
  <si>
    <t>108.66</t>
  </si>
  <si>
    <t>SPX220617P04050000</t>
  </si>
  <si>
    <t>SPX Jun 17 2022 $4050.00 Put</t>
  </si>
  <si>
    <t>124.5</t>
  </si>
  <si>
    <t>122.55</t>
  </si>
  <si>
    <t>18896</t>
  </si>
  <si>
    <t>-4.22</t>
  </si>
  <si>
    <t>132.18</t>
  </si>
  <si>
    <t>157.95</t>
  </si>
  <si>
    <t>116.65</t>
  </si>
  <si>
    <t>-3.33</t>
  </si>
  <si>
    <t>126.77</t>
  </si>
  <si>
    <t>SPX220617P04055000</t>
  </si>
  <si>
    <t>SPX Jun 17 2022 $4055.00 Put</t>
  </si>
  <si>
    <t>122.8</t>
  </si>
  <si>
    <t>139.31</t>
  </si>
  <si>
    <t>22.91</t>
  </si>
  <si>
    <t>19.69</t>
  </si>
  <si>
    <t>SPXW220617P04065000</t>
  </si>
  <si>
    <t>SPXW Jun 17 2022 $4065.00 Put</t>
  </si>
  <si>
    <t>127.6</t>
  </si>
  <si>
    <t>163</t>
  </si>
  <si>
    <t>-5.67</t>
  </si>
  <si>
    <t>130.1</t>
  </si>
  <si>
    <t>145.3</t>
  </si>
  <si>
    <t>127.1</t>
  </si>
  <si>
    <t>-4.26</t>
  </si>
  <si>
    <t>133.27</t>
  </si>
  <si>
    <t>SPX220617P04065000</t>
  </si>
  <si>
    <t>SPX Jun 17 2022 $4065.00 Put</t>
  </si>
  <si>
    <t>1002</t>
  </si>
  <si>
    <t>-4.55</t>
  </si>
  <si>
    <t>131.97</t>
  </si>
  <si>
    <t>SPX220617P04080000</t>
  </si>
  <si>
    <t>SPX Jun 17 2022 $4080.00 Put</t>
  </si>
  <si>
    <t>132.2</t>
  </si>
  <si>
    <t>133.02</t>
  </si>
  <si>
    <t>-1.98</t>
  </si>
  <si>
    <t>170.05</t>
  </si>
  <si>
    <t>129.59</t>
  </si>
  <si>
    <t>-1.47</t>
  </si>
  <si>
    <t>SPX220617P04090000</t>
  </si>
  <si>
    <t>SPX Jun 17 2022 $4090.00 Put</t>
  </si>
  <si>
    <t>2264</t>
  </si>
  <si>
    <t>8.29</t>
  </si>
  <si>
    <t>1723</t>
  </si>
  <si>
    <t>144.77</t>
  </si>
  <si>
    <t>5.73</t>
  </si>
  <si>
    <t>144.71</t>
  </si>
  <si>
    <t>SPX220617P04100000</t>
  </si>
  <si>
    <t>SPX Jun 17 2022 $4100.00 Put</t>
  </si>
  <si>
    <t>144.1</t>
  </si>
  <si>
    <t>144.76</t>
  </si>
  <si>
    <t>38089</t>
  </si>
  <si>
    <t>12.36</t>
  </si>
  <si>
    <t>149.3</t>
  </si>
  <si>
    <t>179.35</t>
  </si>
  <si>
    <t>132.12</t>
  </si>
  <si>
    <t>9.34</t>
  </si>
  <si>
    <t>SPXW220617P04100000</t>
  </si>
  <si>
    <t>SPXW Jun 17 2022 $4100.00 Put</t>
  </si>
  <si>
    <t>142.3</t>
  </si>
  <si>
    <t>143.7</t>
  </si>
  <si>
    <t>145.73</t>
  </si>
  <si>
    <t>10.12</t>
  </si>
  <si>
    <t>165.7</t>
  </si>
  <si>
    <t>179.2</t>
  </si>
  <si>
    <t>7.47</t>
  </si>
  <si>
    <t>135.61</t>
  </si>
  <si>
    <t>SPX220617P04105000</t>
  </si>
  <si>
    <t>SPX Jun 17 2022 $4105.00 Put</t>
  </si>
  <si>
    <t>142.2</t>
  </si>
  <si>
    <t>146.2</t>
  </si>
  <si>
    <t>1312</t>
  </si>
  <si>
    <t>-5</t>
  </si>
  <si>
    <t>140.24</t>
  </si>
  <si>
    <t>SPX220617P04110000</t>
  </si>
  <si>
    <t>SPX Jun 17 2022 $4110.00 Put</t>
  </si>
  <si>
    <t>144.2</t>
  </si>
  <si>
    <t>3180</t>
  </si>
  <si>
    <t>2953</t>
  </si>
  <si>
    <t>172.92</t>
  </si>
  <si>
    <t>4.24</t>
  </si>
  <si>
    <t>141.5</t>
  </si>
  <si>
    <t>SPX220617P04115000</t>
  </si>
  <si>
    <t>SPX Jun 17 2022 $4115.00 Put</t>
  </si>
  <si>
    <t>151.28</t>
  </si>
  <si>
    <t>1609</t>
  </si>
  <si>
    <t>5.98</t>
  </si>
  <si>
    <t>2793</t>
  </si>
  <si>
    <t>182.5</t>
  </si>
  <si>
    <t>4.12</t>
  </si>
  <si>
    <t>SPX220617P04120000</t>
  </si>
  <si>
    <t>SPX Jun 17 2022 $4120.00 Put</t>
  </si>
  <si>
    <t>148.4</t>
  </si>
  <si>
    <t>2741</t>
  </si>
  <si>
    <t>172.3</t>
  </si>
  <si>
    <t>SPXW220617P04120000</t>
  </si>
  <si>
    <t>SPXW Jun 17 2022 $4120.00 Put</t>
  </si>
  <si>
    <t>152.1</t>
  </si>
  <si>
    <t>154.17</t>
  </si>
  <si>
    <t>292</t>
  </si>
  <si>
    <t>148.67</t>
  </si>
  <si>
    <t>SPX220617P04125000</t>
  </si>
  <si>
    <t>SPX Jun 17 2022 $4125.00 Put</t>
  </si>
  <si>
    <t>154.8</t>
  </si>
  <si>
    <t>154.28</t>
  </si>
  <si>
    <t>63590</t>
  </si>
  <si>
    <t>10.23</t>
  </si>
  <si>
    <t>3052</t>
  </si>
  <si>
    <t>161.43</t>
  </si>
  <si>
    <t>185.31</t>
  </si>
  <si>
    <t>141.18</t>
  </si>
  <si>
    <t>7.11</t>
  </si>
  <si>
    <t>144.05</t>
  </si>
  <si>
    <t>SPX220617P04130000</t>
  </si>
  <si>
    <t>SPX Jun 17 2022 $4130.00 Put</t>
  </si>
  <si>
    <t>152.7</t>
  </si>
  <si>
    <t>153.62</t>
  </si>
  <si>
    <t>6337</t>
  </si>
  <si>
    <t>6.62</t>
  </si>
  <si>
    <t>1543</t>
  </si>
  <si>
    <t>156.4</t>
  </si>
  <si>
    <t>4.51</t>
  </si>
  <si>
    <t>SPX220617P04160000</t>
  </si>
  <si>
    <t>SPX Jun 17 2022 $4160.00 Put</t>
  </si>
  <si>
    <t>166.3</t>
  </si>
  <si>
    <t>170.9</t>
  </si>
  <si>
    <t>168.61</t>
  </si>
  <si>
    <t>5368</t>
  </si>
  <si>
    <t>189.96</t>
  </si>
  <si>
    <t>193.57</t>
  </si>
  <si>
    <t>167.7</t>
  </si>
  <si>
    <t>8.56</t>
  </si>
  <si>
    <t>155.32</t>
  </si>
  <si>
    <t>SPXW220617P04180000</t>
  </si>
  <si>
    <t>SPXW Jun 17 2022 $4180.00 Put</t>
  </si>
  <si>
    <t>177.7</t>
  </si>
  <si>
    <t>188.11</t>
  </si>
  <si>
    <t>-3.76</t>
  </si>
  <si>
    <t>216.07</t>
  </si>
  <si>
    <t>-1.96</t>
  </si>
  <si>
    <t>191.87</t>
  </si>
  <si>
    <t>SPXW220617P04190000</t>
  </si>
  <si>
    <t>SPXW Jun 17 2022 $4190.00 Put</t>
  </si>
  <si>
    <t>186.9</t>
  </si>
  <si>
    <t>197.46</t>
  </si>
  <si>
    <t>2.96</t>
  </si>
  <si>
    <t>211.83</t>
  </si>
  <si>
    <t>1.53</t>
  </si>
  <si>
    <t>SPX220617P04200000</t>
  </si>
  <si>
    <t>SPX Jun 17 2022 $4200.00 Put</t>
  </si>
  <si>
    <t>45900</t>
  </si>
  <si>
    <t>11.13</t>
  </si>
  <si>
    <t>2331</t>
  </si>
  <si>
    <t>6.44</t>
  </si>
  <si>
    <t>172.97</t>
  </si>
  <si>
    <t>SPXW220617P04200000</t>
  </si>
  <si>
    <t>SPXW Jun 17 2022 $4200.00 Put</t>
  </si>
  <si>
    <t>187.7</t>
  </si>
  <si>
    <t>192</t>
  </si>
  <si>
    <t>189.43</t>
  </si>
  <si>
    <t>-1.77</t>
  </si>
  <si>
    <t>208.4</t>
  </si>
  <si>
    <t>181.33</t>
  </si>
  <si>
    <t>-0.93</t>
  </si>
  <si>
    <t>191.2</t>
  </si>
  <si>
    <t>SPX220617P04210000</t>
  </si>
  <si>
    <t>SPX Jun 17 2022 $4210.00 Put</t>
  </si>
  <si>
    <t>196.3</t>
  </si>
  <si>
    <t>193.39</t>
  </si>
  <si>
    <t>9655</t>
  </si>
  <si>
    <t>6.79</t>
  </si>
  <si>
    <t>215.27</t>
  </si>
  <si>
    <t>220.28</t>
  </si>
  <si>
    <t>191.4</t>
  </si>
  <si>
    <t>3.64</t>
  </si>
  <si>
    <t>SPX220617P04220000</t>
  </si>
  <si>
    <t>SPX Jun 17 2022 $4220.00 Put</t>
  </si>
  <si>
    <t>196.5</t>
  </si>
  <si>
    <t>201.7</t>
  </si>
  <si>
    <t>215.53</t>
  </si>
  <si>
    <t>6885</t>
  </si>
  <si>
    <t>12.9</t>
  </si>
  <si>
    <t>200.19</t>
  </si>
  <si>
    <t>215.98</t>
  </si>
  <si>
    <t>200.09</t>
  </si>
  <si>
    <t>6.37</t>
  </si>
  <si>
    <t>202.63</t>
  </si>
  <si>
    <t>SPX220617P04230000</t>
  </si>
  <si>
    <t>SPX Jun 17 2022 $4230.00 Put</t>
  </si>
  <si>
    <t>221.28</t>
  </si>
  <si>
    <t>7998</t>
  </si>
  <si>
    <t>227.13</t>
  </si>
  <si>
    <t>3.71</t>
  </si>
  <si>
    <t>213.38</t>
  </si>
  <si>
    <t>SPXW220617P04255000</t>
  </si>
  <si>
    <t>SPXW Jun 17 2022 $4255.00 Put</t>
  </si>
  <si>
    <t>222.6</t>
  </si>
  <si>
    <t>221.8</t>
  </si>
  <si>
    <t>227.3</t>
  </si>
  <si>
    <t>229.52</t>
  </si>
  <si>
    <t>215.7</t>
  </si>
  <si>
    <t>16.01</t>
  </si>
  <si>
    <t>SPXW220617P04265000</t>
  </si>
  <si>
    <t>SPXW Jun 17 2022 $4265.00 Put</t>
  </si>
  <si>
    <t>223.7</t>
  </si>
  <si>
    <t>228.6</t>
  </si>
  <si>
    <t>234.7</t>
  </si>
  <si>
    <t>15.62</t>
  </si>
  <si>
    <t>203</t>
  </si>
  <si>
    <t>SPX220617P04290000</t>
  </si>
  <si>
    <t>SPX Jun 17 2022 $4290.00 Put</t>
  </si>
  <si>
    <t>243.1</t>
  </si>
  <si>
    <t>263.05</t>
  </si>
  <si>
    <t>4288</t>
  </si>
  <si>
    <t>12.51</t>
  </si>
  <si>
    <t>242.61</t>
  </si>
  <si>
    <t>250.54</t>
  </si>
  <si>
    <t>SPX220617P04300000</t>
  </si>
  <si>
    <t>SPX Jun 17 2022 $4300.00 Put</t>
  </si>
  <si>
    <t>243.5</t>
  </si>
  <si>
    <t>249.6</t>
  </si>
  <si>
    <t>241.31</t>
  </si>
  <si>
    <t>43835</t>
  </si>
  <si>
    <t>11.37</t>
  </si>
  <si>
    <t>330</t>
  </si>
  <si>
    <t>255.76</t>
  </si>
  <si>
    <t>271.65</t>
  </si>
  <si>
    <t>225.07</t>
  </si>
  <si>
    <t>229.94</t>
  </si>
  <si>
    <t>SPXW220617P04300000</t>
  </si>
  <si>
    <t>SPXW Jun 17 2022 $4300.00 Put</t>
  </si>
  <si>
    <t>240.36</t>
  </si>
  <si>
    <t>-21.8</t>
  </si>
  <si>
    <t>256.96</t>
  </si>
  <si>
    <t>286.59</t>
  </si>
  <si>
    <t>224.11</t>
  </si>
  <si>
    <t>-8.32</t>
  </si>
  <si>
    <t>262.16</t>
  </si>
  <si>
    <t>SPX220617P04325000</t>
  </si>
  <si>
    <t>SPX Jun 17 2022 $4325.00 Put</t>
  </si>
  <si>
    <t>259.8</t>
  </si>
  <si>
    <t>266.2</t>
  </si>
  <si>
    <t>287.68</t>
  </si>
  <si>
    <t>8309</t>
  </si>
  <si>
    <t>99.33</t>
  </si>
  <si>
    <t>254.15</t>
  </si>
  <si>
    <t>52.74</t>
  </si>
  <si>
    <t>188.35</t>
  </si>
  <si>
    <t>SPX220617P04350000</t>
  </si>
  <si>
    <t>SPX Jun 17 2022 $4350.00 Put</t>
  </si>
  <si>
    <t>304.91</t>
  </si>
  <si>
    <t>23017</t>
  </si>
  <si>
    <t>48.34</t>
  </si>
  <si>
    <t>309.87</t>
  </si>
  <si>
    <t>266.47</t>
  </si>
  <si>
    <t>18.85</t>
  </si>
  <si>
    <t>256.57</t>
  </si>
  <si>
    <t>SPX220617P04370000</t>
  </si>
  <si>
    <t>SPX Jun 17 2022 $4370.00 Put</t>
  </si>
  <si>
    <t>291.4</t>
  </si>
  <si>
    <t>298.3</t>
  </si>
  <si>
    <t>288.81</t>
  </si>
  <si>
    <t>3192</t>
  </si>
  <si>
    <t>8.38</t>
  </si>
  <si>
    <t>288.56</t>
  </si>
  <si>
    <t>288.04</t>
  </si>
  <si>
    <t>2.99</t>
  </si>
  <si>
    <t>280.43</t>
  </si>
  <si>
    <t>SPXW220617P04395000</t>
  </si>
  <si>
    <t>SPXW Jun 17 2022 $4395.00 Put</t>
  </si>
  <si>
    <t>311.7</t>
  </si>
  <si>
    <t>316.99</t>
  </si>
  <si>
    <t>-11.93</t>
  </si>
  <si>
    <t>354.26</t>
  </si>
  <si>
    <t>-3.63</t>
  </si>
  <si>
    <t>328.92</t>
  </si>
  <si>
    <t>SPX220617P04400000</t>
  </si>
  <si>
    <t>SPX Jun 17 2022 $4400.00 Put</t>
  </si>
  <si>
    <t>314</t>
  </si>
  <si>
    <t>321.2</t>
  </si>
  <si>
    <t>312.36</t>
  </si>
  <si>
    <t>32748</t>
  </si>
  <si>
    <t>-7.95</t>
  </si>
  <si>
    <t>347.27</t>
  </si>
  <si>
    <t>301.04</t>
  </si>
  <si>
    <t>-2.49</t>
  </si>
  <si>
    <t>320.31</t>
  </si>
  <si>
    <t>SPXW220617P04400000</t>
  </si>
  <si>
    <t>SPXW Jun 17 2022 $4400.00 Put</t>
  </si>
  <si>
    <t>315.6</t>
  </si>
  <si>
    <t>321.5</t>
  </si>
  <si>
    <t>321.07</t>
  </si>
  <si>
    <t>422</t>
  </si>
  <si>
    <t>358.49</t>
  </si>
  <si>
    <t>308.95</t>
  </si>
  <si>
    <t>330.02</t>
  </si>
  <si>
    <t>SPXW220617P04790000</t>
  </si>
  <si>
    <t>SPXW Jun 17 2022 $4790.00 Put</t>
  </si>
  <si>
    <t>663.6</t>
  </si>
  <si>
    <t>687.6</t>
  </si>
  <si>
    <t>709.56</t>
  </si>
  <si>
    <t>717.52</t>
  </si>
  <si>
    <t>28.6</t>
  </si>
  <si>
    <t>551.76</t>
  </si>
  <si>
    <t>SPX220617P01500000</t>
  </si>
  <si>
    <t>SPX Jun 17 2022 $1500.00 Put</t>
  </si>
  <si>
    <t>15728</t>
  </si>
  <si>
    <t>56.25</t>
  </si>
  <si>
    <t>SPX220617P02350000</t>
  </si>
  <si>
    <t>SPX Jun 17 2022 $2350.00 Put</t>
  </si>
  <si>
    <t>2.61</t>
  </si>
  <si>
    <t>2279</t>
  </si>
  <si>
    <t>1.31</t>
  </si>
  <si>
    <t>2.77</t>
  </si>
  <si>
    <t>100.77</t>
  </si>
  <si>
    <t>SPX220617P02400000</t>
  </si>
  <si>
    <t>SPX Jun 17 2022 $2400.00 Put</t>
  </si>
  <si>
    <t>18839</t>
  </si>
  <si>
    <t>1.22</t>
  </si>
  <si>
    <t>90.37</t>
  </si>
  <si>
    <t>SPX220617P02500000</t>
  </si>
  <si>
    <t>SPX Jun 17 2022 $2500.00 Put</t>
  </si>
  <si>
    <t>21744</t>
  </si>
  <si>
    <t>0.02</t>
  </si>
  <si>
    <t>4.85</t>
  </si>
  <si>
    <t>0.58</t>
  </si>
  <si>
    <t>SPX220617P02675000</t>
  </si>
  <si>
    <t>SPX Jun 17 2022 $2675.00 Put</t>
  </si>
  <si>
    <t>1509</t>
  </si>
  <si>
    <t>-8.7</t>
  </si>
  <si>
    <t>SPX220617P02800000</t>
  </si>
  <si>
    <t>SPX Jun 17 2022 $2800.00 Put</t>
  </si>
  <si>
    <t>14329</t>
  </si>
  <si>
    <t>-1.1</t>
  </si>
  <si>
    <t>-16.42</t>
  </si>
  <si>
    <t>SPX220617P02825000</t>
  </si>
  <si>
    <t>SPX Jun 17 2022 $2825.00 Put</t>
  </si>
  <si>
    <t>1532</t>
  </si>
  <si>
    <t>-6.56</t>
  </si>
  <si>
    <t>SPX220617P02875000</t>
  </si>
  <si>
    <t>SPX Jun 17 2022 $2875.00 Put</t>
  </si>
  <si>
    <t>2610</t>
  </si>
  <si>
    <t>16.97</t>
  </si>
  <si>
    <t>SPX220617P02950000</t>
  </si>
  <si>
    <t>SPX Jun 17 2022 $2950.00 Put</t>
  </si>
  <si>
    <t>7.68</t>
  </si>
  <si>
    <t>7494</t>
  </si>
  <si>
    <t>3.83</t>
  </si>
  <si>
    <t>8.16</t>
  </si>
  <si>
    <t>99.49</t>
  </si>
  <si>
    <t>3.85</t>
  </si>
  <si>
    <t>SPX220617P03050000</t>
  </si>
  <si>
    <t>SPX Jun 17 2022 $3050.00 Put</t>
  </si>
  <si>
    <t>6421</t>
  </si>
  <si>
    <t>-13.77</t>
  </si>
  <si>
    <t>SPX220617P03100000</t>
  </si>
  <si>
    <t>SPX Jun 17 2022 $3100.00 Put</t>
  </si>
  <si>
    <t>22373</t>
  </si>
  <si>
    <t>-1.4</t>
  </si>
  <si>
    <t>-11.77</t>
  </si>
  <si>
    <t>SPX220617P03675000</t>
  </si>
  <si>
    <t>SPX Jun 17 2022 $3675.00 Put</t>
  </si>
  <si>
    <t>37.5</t>
  </si>
  <si>
    <t>6087</t>
  </si>
  <si>
    <t>-5.3</t>
  </si>
  <si>
    <t>49.76</t>
  </si>
  <si>
    <t>52.65</t>
  </si>
  <si>
    <t>-11.7</t>
  </si>
  <si>
    <t>SPX220617P03705000</t>
  </si>
  <si>
    <t>SPX Jun 17 2022 $3705.00 Put</t>
  </si>
  <si>
    <t>50.07</t>
  </si>
  <si>
    <t>10.24</t>
  </si>
  <si>
    <t>SPX220617P03720000</t>
  </si>
  <si>
    <t>SPX Jun 17 2022 $3720.00 Put</t>
  </si>
  <si>
    <t>43.2</t>
  </si>
  <si>
    <t>44.5</t>
  </si>
  <si>
    <t>50.1</t>
  </si>
  <si>
    <t>4813</t>
  </si>
  <si>
    <t>62.72</t>
  </si>
  <si>
    <t>11.09</t>
  </si>
  <si>
    <t>45.1</t>
  </si>
  <si>
    <t>SPX220617P03845000</t>
  </si>
  <si>
    <t>SPX Jun 17 2022 $3845.00 Put</t>
  </si>
  <si>
    <t>64.3</t>
  </si>
  <si>
    <t>70.93</t>
  </si>
  <si>
    <t>-2.99</t>
  </si>
  <si>
    <t>69.82</t>
  </si>
  <si>
    <t>-4.05</t>
  </si>
  <si>
    <t>73.92</t>
  </si>
  <si>
    <t>SPX220617P03890000</t>
  </si>
  <si>
    <t>SPX Jun 17 2022 $3890.00 Put</t>
  </si>
  <si>
    <t>84.1</t>
  </si>
  <si>
    <t>909</t>
  </si>
  <si>
    <t>81.38</t>
  </si>
  <si>
    <t>13.81</t>
  </si>
  <si>
    <t>SPX220617C04000000</t>
  </si>
  <si>
    <t>SPX Jun 17 2022 $4000.00 Call</t>
  </si>
  <si>
    <t>75340</t>
  </si>
  <si>
    <t>-32.63</t>
  </si>
  <si>
    <t>247.76</t>
  </si>
  <si>
    <t>-13.96</t>
  </si>
  <si>
    <t>233.84</t>
  </si>
  <si>
    <t>SPX220617P04010000</t>
  </si>
  <si>
    <t>SPX Jun 17 2022 $4010.00 Put</t>
  </si>
  <si>
    <t>107.4</t>
  </si>
  <si>
    <t>120.2</t>
  </si>
  <si>
    <t>2330</t>
  </si>
  <si>
    <t>115.86</t>
  </si>
  <si>
    <t>15.03</t>
  </si>
  <si>
    <t>104.5</t>
  </si>
  <si>
    <t>SPX220617P04070000</t>
  </si>
  <si>
    <t>SPX Jun 17 2022 $4070.00 Put</t>
  </si>
  <si>
    <t>128.4</t>
  </si>
  <si>
    <t>132.1</t>
  </si>
  <si>
    <t>142.7</t>
  </si>
  <si>
    <t>2260</t>
  </si>
  <si>
    <t>1044</t>
  </si>
  <si>
    <t>152.03</t>
  </si>
  <si>
    <t>164.98</t>
  </si>
  <si>
    <t>15.36</t>
  </si>
  <si>
    <t>SPX220617C04095000</t>
  </si>
  <si>
    <t>SPX Jun 17 2022 $4095.00 Call</t>
  </si>
  <si>
    <t>154.5</t>
  </si>
  <si>
    <t>157.6</t>
  </si>
  <si>
    <t>991</t>
  </si>
  <si>
    <t>-20.27</t>
  </si>
  <si>
    <t>850</t>
  </si>
  <si>
    <t>-11.91</t>
  </si>
  <si>
    <t>170.27</t>
  </si>
  <si>
    <t>SPX220617P04135000</t>
  </si>
  <si>
    <t>SPX Jun 17 2022 $4135.00 Put</t>
  </si>
  <si>
    <t>154.9</t>
  </si>
  <si>
    <t>4823</t>
  </si>
  <si>
    <t>-1.33</t>
  </si>
  <si>
    <t>SPX220617C04145000</t>
  </si>
  <si>
    <t>SPX Jun 17 2022 $4145.00 Call</t>
  </si>
  <si>
    <t>126.2</t>
  </si>
  <si>
    <t>127.91</t>
  </si>
  <si>
    <t>-25.29</t>
  </si>
  <si>
    <t>153.2</t>
  </si>
  <si>
    <t>SPX220617P04145000</t>
  </si>
  <si>
    <t>SPX Jun 17 2022 $4145.00 Put</t>
  </si>
  <si>
    <t>163.8</t>
  </si>
  <si>
    <t>173.76</t>
  </si>
  <si>
    <t>6799</t>
  </si>
  <si>
    <t>20.56</t>
  </si>
  <si>
    <t>156.9</t>
  </si>
  <si>
    <t>13.42</t>
  </si>
  <si>
    <t>SPX220617P04170000</t>
  </si>
  <si>
    <t>SPX Jun 17 2022 $4170.00 Put</t>
  </si>
  <si>
    <t>171.1</t>
  </si>
  <si>
    <t>4467</t>
  </si>
  <si>
    <t>174.43</t>
  </si>
  <si>
    <t>11.71</t>
  </si>
  <si>
    <t>169.1</t>
  </si>
  <si>
    <t>SPX220617P04180000</t>
  </si>
  <si>
    <t>SPX Jun 17 2022 $4180.00 Put</t>
  </si>
  <si>
    <t>193.7</t>
  </si>
  <si>
    <t>7446</t>
  </si>
  <si>
    <t>SPX220617P04185000</t>
  </si>
  <si>
    <t>SPX Jun 17 2022 $4185.00 Put</t>
  </si>
  <si>
    <t>178.4</t>
  </si>
  <si>
    <t>195.5</t>
  </si>
  <si>
    <t>4707</t>
  </si>
  <si>
    <t>18.62</t>
  </si>
  <si>
    <t>218.1</t>
  </si>
  <si>
    <t>178.3</t>
  </si>
  <si>
    <t>10.53</t>
  </si>
  <si>
    <t>176.88</t>
  </si>
  <si>
    <t>SPX220617C04205000</t>
  </si>
  <si>
    <t>SPX Jun 17 2022 $4205.00 Call</t>
  </si>
  <si>
    <t>98.3</t>
  </si>
  <si>
    <t>103.18</t>
  </si>
  <si>
    <t>-17.37</t>
  </si>
  <si>
    <t>-14.41</t>
  </si>
  <si>
    <t>120.55</t>
  </si>
  <si>
    <t>SPX220617C04210000</t>
  </si>
  <si>
    <t>SPX Jun 17 2022 $4210.00 Call</t>
  </si>
  <si>
    <t>93.7</t>
  </si>
  <si>
    <t>107.18</t>
  </si>
  <si>
    <t>9387</t>
  </si>
  <si>
    <t>-0.77</t>
  </si>
  <si>
    <t>94.31</t>
  </si>
  <si>
    <t>112.05</t>
  </si>
  <si>
    <t>-0.72</t>
  </si>
  <si>
    <t>107.95</t>
  </si>
  <si>
    <t>SPX220617C04240000</t>
  </si>
  <si>
    <t>SPX Jun 17 2022 $4240.00 Call</t>
  </si>
  <si>
    <t>80.3</t>
  </si>
  <si>
    <t>9015</t>
  </si>
  <si>
    <t>-23.3</t>
  </si>
  <si>
    <t>102.8</t>
  </si>
  <si>
    <t>SPX220617C04245000</t>
  </si>
  <si>
    <t>SPX Jun 17 2022 $4245.00 Call</t>
  </si>
  <si>
    <t>80.2</t>
  </si>
  <si>
    <t>84.68</t>
  </si>
  <si>
    <t>3187</t>
  </si>
  <si>
    <t>-37.12</t>
  </si>
  <si>
    <t>88.88</t>
  </si>
  <si>
    <t>94.92</t>
  </si>
  <si>
    <t>83.09</t>
  </si>
  <si>
    <t>-30.48</t>
  </si>
  <si>
    <t>121.8</t>
  </si>
  <si>
    <t>SPX220617P04250000</t>
  </si>
  <si>
    <t>SPX Jun 17 2022 $4250.00 Put</t>
  </si>
  <si>
    <t>213.1</t>
  </si>
  <si>
    <t>218.7</t>
  </si>
  <si>
    <t>232.58</t>
  </si>
  <si>
    <t>26928</t>
  </si>
  <si>
    <t>240.95</t>
  </si>
  <si>
    <t>211.6</t>
  </si>
  <si>
    <t>6.17</t>
  </si>
  <si>
    <t>SPX220617C04320000</t>
  </si>
  <si>
    <t>SPX Jun 17 2022 $4320.00 Call</t>
  </si>
  <si>
    <t>50.2</t>
  </si>
  <si>
    <t>52.72</t>
  </si>
  <si>
    <t>-13.75</t>
  </si>
  <si>
    <t>51.96</t>
  </si>
  <si>
    <t>50.94</t>
  </si>
  <si>
    <t>-20.69</t>
  </si>
  <si>
    <t>66.47</t>
  </si>
  <si>
    <t>SPX220617C04325000</t>
  </si>
  <si>
    <t>SPX Jun 17 2022 $4325.00 Call</t>
  </si>
  <si>
    <t>6771</t>
  </si>
  <si>
    <t>57.01</t>
  </si>
  <si>
    <t>45.7</t>
  </si>
  <si>
    <t>-25.74</t>
  </si>
  <si>
    <t>63.83</t>
  </si>
  <si>
    <t>SPX220617C04360000</t>
  </si>
  <si>
    <t>SPX Jun 17 2022 $4360.00 Call</t>
  </si>
  <si>
    <t>38.2</t>
  </si>
  <si>
    <t>2448</t>
  </si>
  <si>
    <t>-26.9</t>
  </si>
  <si>
    <t>SPX220617P04375000</t>
  </si>
  <si>
    <t>SPX Jun 17 2022 $4375.00 Put</t>
  </si>
  <si>
    <t>295.1</t>
  </si>
  <si>
    <t>323.81</t>
  </si>
  <si>
    <t>8897</t>
  </si>
  <si>
    <t>143.82</t>
  </si>
  <si>
    <t>79.91</t>
  </si>
  <si>
    <t>179.99</t>
  </si>
  <si>
    <t>SPX220617C04380000</t>
  </si>
  <si>
    <t>SPX Jun 17 2022 $4380.00 Call</t>
  </si>
  <si>
    <t>33.95</t>
  </si>
  <si>
    <t>2280</t>
  </si>
  <si>
    <t>-11.33</t>
  </si>
  <si>
    <t>-25.03</t>
  </si>
  <si>
    <t>45.28</t>
  </si>
  <si>
    <t>SPX220617C04385000</t>
  </si>
  <si>
    <t>SPX Jun 17 2022 $4385.00 Call</t>
  </si>
  <si>
    <t>31.8</t>
  </si>
  <si>
    <t>32.75</t>
  </si>
  <si>
    <t>7625</t>
  </si>
  <si>
    <t>-13.64</t>
  </si>
  <si>
    <t>-29.41</t>
  </si>
  <si>
    <t>46.39</t>
  </si>
  <si>
    <t>SPX220617C04390000</t>
  </si>
  <si>
    <t>SPX Jun 17 2022 $4390.00 Call</t>
  </si>
  <si>
    <t>5177</t>
  </si>
  <si>
    <t>-11.78</t>
  </si>
  <si>
    <t>29.39</t>
  </si>
  <si>
    <t>-27.87</t>
  </si>
  <si>
    <t>42.28</t>
  </si>
  <si>
    <t>SPX220617C04420000</t>
  </si>
  <si>
    <t>SPX Jun 17 2022 $4420.00 Call</t>
  </si>
  <si>
    <t>24.2</t>
  </si>
  <si>
    <t>24.8</t>
  </si>
  <si>
    <t>4184</t>
  </si>
  <si>
    <t>-28.94</t>
  </si>
  <si>
    <t>34.9</t>
  </si>
  <si>
    <t>SPX220617C04530000</t>
  </si>
  <si>
    <t>SPX Jun 17 2022 $4530.00 Call</t>
  </si>
  <si>
    <t>8098</t>
  </si>
  <si>
    <t>-4.49</t>
  </si>
  <si>
    <t>12.23</t>
  </si>
  <si>
    <t>9.65</t>
  </si>
  <si>
    <t>-31.65</t>
  </si>
  <si>
    <t>14.19</t>
  </si>
  <si>
    <t>SPX220617C04555000</t>
  </si>
  <si>
    <t>SPX Jun 17 2022 $4555.00 Call</t>
  </si>
  <si>
    <t>8.53</t>
  </si>
  <si>
    <t>-22.74</t>
  </si>
  <si>
    <t>11.04</t>
  </si>
  <si>
    <t>SPX220617C04590000</t>
  </si>
  <si>
    <t>SPX Jun 17 2022 $4590.00 Call</t>
  </si>
  <si>
    <t>358</t>
  </si>
  <si>
    <t>224</t>
  </si>
  <si>
    <t>-32.5</t>
  </si>
  <si>
    <t>SPX220617C04650000</t>
  </si>
  <si>
    <t>SPX Jun 17 2022 $4650.00 Call</t>
  </si>
  <si>
    <t>16629</t>
  </si>
  <si>
    <t>-1.45</t>
  </si>
  <si>
    <t>1063</t>
  </si>
  <si>
    <t>-32.96</t>
  </si>
  <si>
    <t>SPX220617C04710000</t>
  </si>
  <si>
    <t>SPX Jun 17 2022 $4710.00 Call</t>
  </si>
  <si>
    <t>-0.75</t>
  </si>
  <si>
    <t>-31.92</t>
  </si>
  <si>
    <t>SPX220617C04770000</t>
  </si>
  <si>
    <t>SPX Jun 17 2022 $4770.00 Call</t>
  </si>
  <si>
    <t>335</t>
  </si>
  <si>
    <t>-33.08</t>
  </si>
  <si>
    <t>SPX220617C04840000</t>
  </si>
  <si>
    <t>SPX Jun 17 2022 $4840.00 Call</t>
  </si>
  <si>
    <t>355</t>
  </si>
  <si>
    <t>384</t>
  </si>
  <si>
    <t>952</t>
  </si>
  <si>
    <t>-0.57</t>
  </si>
  <si>
    <t>-55.89</t>
  </si>
  <si>
    <t>1.02</t>
  </si>
  <si>
    <t>SPX220617C04880000</t>
  </si>
  <si>
    <t>SPX Jun 17 2022 $4880.00 Call</t>
  </si>
  <si>
    <t>381</t>
  </si>
  <si>
    <t>371</t>
  </si>
  <si>
    <t>SPX220617C04940000</t>
  </si>
  <si>
    <t>SPX Jun 17 2022 $4940.00 Call</t>
  </si>
  <si>
    <t>478</t>
  </si>
  <si>
    <t>852</t>
  </si>
  <si>
    <t>SPX220617C05050000</t>
  </si>
  <si>
    <t>SPX Jun 17 2022 $5050.00 Call</t>
  </si>
  <si>
    <t>4327</t>
  </si>
  <si>
    <t>SPXW220617P01450000</t>
  </si>
  <si>
    <t>SPXW Jun 17 2022 $1450.00 Put</t>
  </si>
  <si>
    <t>0.41</t>
  </si>
  <si>
    <t>0.06</t>
  </si>
  <si>
    <t>17.15</t>
  </si>
  <si>
    <t>SPXW220617P01900000</t>
  </si>
  <si>
    <t>SPXW Jun 17 2022 $1900.00 Put</t>
  </si>
  <si>
    <t>370</t>
  </si>
  <si>
    <t>SPXW220617P02500000</t>
  </si>
  <si>
    <t>SPXW Jun 17 2022 $2500.00 Put</t>
  </si>
  <si>
    <t>919</t>
  </si>
  <si>
    <t>1402</t>
  </si>
  <si>
    <t>-5.41</t>
  </si>
  <si>
    <t>SPXW220617P02775000</t>
  </si>
  <si>
    <t>SPXW Jun 17 2022 $2775.00 Put</t>
  </si>
  <si>
    <t>5.28</t>
  </si>
  <si>
    <t>448</t>
  </si>
  <si>
    <t>2.48</t>
  </si>
  <si>
    <t>88.58</t>
  </si>
  <si>
    <t>SPXW220617P03000000</t>
  </si>
  <si>
    <t>SPXW Jun 17 2022 $3000.00 Put</t>
  </si>
  <si>
    <t>-0.03</t>
  </si>
  <si>
    <t>8.43</t>
  </si>
  <si>
    <t>SPXW220617P03050000</t>
  </si>
  <si>
    <t>SPXW Jun 17 2022 $3050.00 Put</t>
  </si>
  <si>
    <t>9.13</t>
  </si>
  <si>
    <t>1265</t>
  </si>
  <si>
    <t>-0.12</t>
  </si>
  <si>
    <t>-1.3</t>
  </si>
  <si>
    <t>9.25</t>
  </si>
  <si>
    <t>SPXW220617P03075000</t>
  </si>
  <si>
    <t>SPXW Jun 17 2022 $3075.00 Put</t>
  </si>
  <si>
    <t>-10.58</t>
  </si>
  <si>
    <t>10.4</t>
  </si>
  <si>
    <t>SPXW220617P03125000</t>
  </si>
  <si>
    <t>SPXW Jun 17 2022 $3125.00 Put</t>
  </si>
  <si>
    <t>-10.05</t>
  </si>
  <si>
    <t>11.45</t>
  </si>
  <si>
    <t>SPXW220617P03150000</t>
  </si>
  <si>
    <t>SPXW Jun 17 2022 $3150.00 Put</t>
  </si>
  <si>
    <t>9.9</t>
  </si>
  <si>
    <t>SPXW220617P03275000</t>
  </si>
  <si>
    <t>SPXW Jun 17 2022 $3275.00 Put</t>
  </si>
  <si>
    <t>-3.27</t>
  </si>
  <si>
    <t>17.02</t>
  </si>
  <si>
    <t>-18.94</t>
  </si>
  <si>
    <t>17.27</t>
  </si>
  <si>
    <t>SPXW220617P03325000</t>
  </si>
  <si>
    <t>SPXW Jun 17 2022 $3325.00 Put</t>
  </si>
  <si>
    <t>14.3</t>
  </si>
  <si>
    <t>1429</t>
  </si>
  <si>
    <t>-2.7</t>
  </si>
  <si>
    <t>-14.52</t>
  </si>
  <si>
    <t>SPXW220617P03470000</t>
  </si>
  <si>
    <t>SPXW Jun 17 2022 $3470.00 Put</t>
  </si>
  <si>
    <t>961</t>
  </si>
  <si>
    <t>1.43</t>
  </si>
  <si>
    <t>25.24</t>
  </si>
  <si>
    <t>6.02</t>
  </si>
  <si>
    <t>23.77</t>
  </si>
  <si>
    <t>SPXW220617P03490000</t>
  </si>
  <si>
    <t>SPXW Jun 17 2022 $3490.00 Put</t>
  </si>
  <si>
    <t>1707</t>
  </si>
  <si>
    <t>-0.51</t>
  </si>
  <si>
    <t>27.97</t>
  </si>
  <si>
    <t>26.68</t>
  </si>
  <si>
    <t>-1.83</t>
  </si>
  <si>
    <t>27.91</t>
  </si>
  <si>
    <t>SPXW220617P03530000</t>
  </si>
  <si>
    <t>SPXW Jun 17 2022 $3530.00 Put</t>
  </si>
  <si>
    <t>37.26</t>
  </si>
  <si>
    <t>SPXW220617P03540000</t>
  </si>
  <si>
    <t>SPXW Jun 17 2022 $3540.00 Put</t>
  </si>
  <si>
    <t>27.2</t>
  </si>
  <si>
    <t>6.41</t>
  </si>
  <si>
    <t>SPXW220617P03570000</t>
  </si>
  <si>
    <t>SPXW Jun 17 2022 $3570.00 Put</t>
  </si>
  <si>
    <t>SPXW220617P03625000</t>
  </si>
  <si>
    <t>SPXW Jun 17 2022 $3625.00 Put</t>
  </si>
  <si>
    <t>33.8</t>
  </si>
  <si>
    <t>36.8</t>
  </si>
  <si>
    <t>-4.35</t>
  </si>
  <si>
    <t>33.83</t>
  </si>
  <si>
    <t>41.15</t>
  </si>
  <si>
    <t>SPXW220617P03645000</t>
  </si>
  <si>
    <t>SPXW Jun 17 2022 $3645.00 Put</t>
  </si>
  <si>
    <t>35.9</t>
  </si>
  <si>
    <t>7.52</t>
  </si>
  <si>
    <t>21.38</t>
  </si>
  <si>
    <t>35.18</t>
  </si>
  <si>
    <t>SPXW220617P03655000</t>
  </si>
  <si>
    <t>SPXW Jun 17 2022 $3655.00 Put</t>
  </si>
  <si>
    <t>18.54</t>
  </si>
  <si>
    <t>SPXW220617P03660000</t>
  </si>
  <si>
    <t>SPXW Jun 17 2022 $3660.00 Put</t>
  </si>
  <si>
    <t>-6.76</t>
  </si>
  <si>
    <t>-15.56</t>
  </si>
  <si>
    <t>43.46</t>
  </si>
  <si>
    <t>SPXW220617P03680000</t>
  </si>
  <si>
    <t>SPXW Jun 17 2022 $3680.00 Put</t>
  </si>
  <si>
    <t>8.48</t>
  </si>
  <si>
    <t>39.62</t>
  </si>
  <si>
    <t>47.85</t>
  </si>
  <si>
    <t>21.79</t>
  </si>
  <si>
    <t>38.92</t>
  </si>
  <si>
    <t>SPXW220617P03725000</t>
  </si>
  <si>
    <t>SPXW Jun 17 2022 $3725.00 Put</t>
  </si>
  <si>
    <t>44.9</t>
  </si>
  <si>
    <t>2239</t>
  </si>
  <si>
    <t>-7.17</t>
  </si>
  <si>
    <t>-13.31</t>
  </si>
  <si>
    <t>53.87</t>
  </si>
  <si>
    <t>SPXW220617P03730000</t>
  </si>
  <si>
    <t>SPXW Jun 17 2022 $3730.00 Put</t>
  </si>
  <si>
    <t>2.02</t>
  </si>
  <si>
    <t>62.08</t>
  </si>
  <si>
    <t>4.03</t>
  </si>
  <si>
    <t>50.18</t>
  </si>
  <si>
    <t>SPXW220617P03765000</t>
  </si>
  <si>
    <t>SPXW Jun 17 2022 $3765.00 Put</t>
  </si>
  <si>
    <t>50.9</t>
  </si>
  <si>
    <t>51.9</t>
  </si>
  <si>
    <t>59.6</t>
  </si>
  <si>
    <t>6.97</t>
  </si>
  <si>
    <t>58.38</t>
  </si>
  <si>
    <t>13.25</t>
  </si>
  <si>
    <t>52.63</t>
  </si>
  <si>
    <t>SPXW220617P03770000</t>
  </si>
  <si>
    <t>SPXW Jun 17 2022 $3770.00 Put</t>
  </si>
  <si>
    <t>2.91</t>
  </si>
  <si>
    <t>58.26</t>
  </si>
  <si>
    <t>4.91</t>
  </si>
  <si>
    <t>59.29</t>
  </si>
  <si>
    <t>SPXW220617P03805000</t>
  </si>
  <si>
    <t>SPXW Jun 17 2022 $3805.00 Put</t>
  </si>
  <si>
    <t>57.8</t>
  </si>
  <si>
    <t>4.19</t>
  </si>
  <si>
    <t>77.1</t>
  </si>
  <si>
    <t>62.61</t>
  </si>
  <si>
    <t>SPXW220617P03810000</t>
  </si>
  <si>
    <t>SPXW Jun 17 2022 $3810.00 Put</t>
  </si>
  <si>
    <t>4.63</t>
  </si>
  <si>
    <t>7.45</t>
  </si>
  <si>
    <t>62.17</t>
  </si>
  <si>
    <t>SPXW220617P03815000</t>
  </si>
  <si>
    <t>SPXW Jun 17 2022 $3815.00 Put</t>
  </si>
  <si>
    <t>60.6</t>
  </si>
  <si>
    <t>69.1</t>
  </si>
  <si>
    <t>70.4</t>
  </si>
  <si>
    <t>58.13</t>
  </si>
  <si>
    <t>25.64</t>
  </si>
  <si>
    <t>SPXW220617P03840000</t>
  </si>
  <si>
    <t>SPXW Jun 17 2022 $3840.00 Put</t>
  </si>
  <si>
    <t>65.6</t>
  </si>
  <si>
    <t>26.69</t>
  </si>
  <si>
    <t>SPXW220617P03845000</t>
  </si>
  <si>
    <t>SPXW Jun 17 2022 $3845.00 Put</t>
  </si>
  <si>
    <t>2.94</t>
  </si>
  <si>
    <t>SPXW220617C03900000</t>
  </si>
  <si>
    <t>SPXW Jun 17 2022 $3900.00 Call</t>
  </si>
  <si>
    <t>291.5</t>
  </si>
  <si>
    <t>275.96</t>
  </si>
  <si>
    <t>-30.99</t>
  </si>
  <si>
    <t>306.95</t>
  </si>
  <si>
    <t>SPXW220617P03900000</t>
  </si>
  <si>
    <t>SPXW Jun 17 2022 $3900.00 Put</t>
  </si>
  <si>
    <t>0.98</t>
  </si>
  <si>
    <t>106.9</t>
  </si>
  <si>
    <t>1.13</t>
  </si>
  <si>
    <t>86.82</t>
  </si>
  <si>
    <t>SPXW220617C03930000</t>
  </si>
  <si>
    <t>SPXW Jun 17 2022 $3930.00 Call</t>
  </si>
  <si>
    <t>269.1</t>
  </si>
  <si>
    <t>-67.53</t>
  </si>
  <si>
    <t>-19.24</t>
  </si>
  <si>
    <t>351.13</t>
  </si>
  <si>
    <t>SPXW220617C03940000</t>
  </si>
  <si>
    <t>SPXW Jun 17 2022 $3940.00 Call</t>
  </si>
  <si>
    <t>257.9</t>
  </si>
  <si>
    <t>261.7</t>
  </si>
  <si>
    <t>SPXW220617C03975000</t>
  </si>
  <si>
    <t>SPXW Jun 17 2022 $3975.00 Call</t>
  </si>
  <si>
    <t>236.7</t>
  </si>
  <si>
    <t>226.6</t>
  </si>
  <si>
    <t>-37.83</t>
  </si>
  <si>
    <t>247.29</t>
  </si>
  <si>
    <t>-14.31</t>
  </si>
  <si>
    <t>264.43</t>
  </si>
  <si>
    <t>SPXW220617C03985000</t>
  </si>
  <si>
    <t>SPXW Jun 17 2022 $3985.00 Call</t>
  </si>
  <si>
    <t>226.2</t>
  </si>
  <si>
    <t>221.3</t>
  </si>
  <si>
    <t>-6.75</t>
  </si>
  <si>
    <t>237.3</t>
  </si>
  <si>
    <t>SPXW220617C04005000</t>
  </si>
  <si>
    <t>SPXW Jun 17 2022 $4005.00 Call</t>
  </si>
  <si>
    <t>208.5</t>
  </si>
  <si>
    <t>213.4</t>
  </si>
  <si>
    <t>-13.45</t>
  </si>
  <si>
    <t>240.9</t>
  </si>
  <si>
    <t>SPXW220617C04025000</t>
  </si>
  <si>
    <t>SPXW Jun 17 2022 $4025.00 Call</t>
  </si>
  <si>
    <t>199.4</t>
  </si>
  <si>
    <t>202.7</t>
  </si>
  <si>
    <t>-36.1</t>
  </si>
  <si>
    <t>213.3</t>
  </si>
  <si>
    <t>-15.9</t>
  </si>
  <si>
    <t>SPXW220617C04030000</t>
  </si>
  <si>
    <t>SPXW Jun 17 2022 $4030.00 Call</t>
  </si>
  <si>
    <t>-18.2</t>
  </si>
  <si>
    <t>190.7</t>
  </si>
  <si>
    <t>-8.66</t>
  </si>
  <si>
    <t>210.2</t>
  </si>
  <si>
    <t>SPXW220617C04035000</t>
  </si>
  <si>
    <t>SPXW Jun 17 2022 $4035.00 Call</t>
  </si>
  <si>
    <t>196.1</t>
  </si>
  <si>
    <t>188.7</t>
  </si>
  <si>
    <t>-17.5</t>
  </si>
  <si>
    <t>192.5</t>
  </si>
  <si>
    <t>-8.49</t>
  </si>
  <si>
    <t>206.2</t>
  </si>
  <si>
    <t>SPXW220617C04040000</t>
  </si>
  <si>
    <t>SPXW Jun 17 2022 $4040.00 Call</t>
  </si>
  <si>
    <t>189.8</t>
  </si>
  <si>
    <t>186.1</t>
  </si>
  <si>
    <t>-15.2</t>
  </si>
  <si>
    <t>-7.56</t>
  </si>
  <si>
    <t>SPXW220617C04045000</t>
  </si>
  <si>
    <t>SPXW Jun 17 2022 $4045.00 Call</t>
  </si>
  <si>
    <t>212.4</t>
  </si>
  <si>
    <t>187.5</t>
  </si>
  <si>
    <t>206.4</t>
  </si>
  <si>
    <t>SPXW220617C04080000</t>
  </si>
  <si>
    <t>SPXW Jun 17 2022 $4080.00 Call</t>
  </si>
  <si>
    <t>165.1</t>
  </si>
  <si>
    <t>177.72</t>
  </si>
  <si>
    <t>-10.98</t>
  </si>
  <si>
    <t>-5.82</t>
  </si>
  <si>
    <t>SPXW220617C04100000</t>
  </si>
  <si>
    <t>SPXW Jun 17 2022 $4100.00 Call</t>
  </si>
  <si>
    <t>154.6</t>
  </si>
  <si>
    <t>145.36</t>
  </si>
  <si>
    <t>-30.64</t>
  </si>
  <si>
    <t>-17.41</t>
  </si>
  <si>
    <t>176</t>
  </si>
  <si>
    <t>SPXW220617C04120000</t>
  </si>
  <si>
    <t>SPXW Jun 17 2022 $4120.00 Call</t>
  </si>
  <si>
    <t>139.95</t>
  </si>
  <si>
    <t>-17.65</t>
  </si>
  <si>
    <t>146.97</t>
  </si>
  <si>
    <t>156.75</t>
  </si>
  <si>
    <t>-11.2</t>
  </si>
  <si>
    <t>SPXW220617C04130000</t>
  </si>
  <si>
    <t>SPXW Jun 17 2022 $4130.00 Call</t>
  </si>
  <si>
    <t>158.2</t>
  </si>
  <si>
    <t>155.5</t>
  </si>
  <si>
    <t>SPXW220617C04135000</t>
  </si>
  <si>
    <t>SPXW Jun 17 2022 $4135.00 Call</t>
  </si>
  <si>
    <t>133.2</t>
  </si>
  <si>
    <t>137.81</t>
  </si>
  <si>
    <t>-16.98</t>
  </si>
  <si>
    <t>SPXW220617C04140000</t>
  </si>
  <si>
    <t>SPXW Jun 17 2022 $4140.00 Call</t>
  </si>
  <si>
    <t>130.6</t>
  </si>
  <si>
    <t>142.04</t>
  </si>
  <si>
    <t>-19.09</t>
  </si>
  <si>
    <t>129.98</t>
  </si>
  <si>
    <t>-11.85</t>
  </si>
  <si>
    <t>161.13</t>
  </si>
  <si>
    <t>SPXW220617P04145000</t>
  </si>
  <si>
    <t>SPXW Jun 17 2022 $4145.00 Put</t>
  </si>
  <si>
    <t>164.8</t>
  </si>
  <si>
    <t>170.72</t>
  </si>
  <si>
    <t>163.98</t>
  </si>
  <si>
    <t>3.65</t>
  </si>
  <si>
    <t>SPXW220617P04170000</t>
  </si>
  <si>
    <t>SPXW Jun 17 2022 $4170.00 Put</t>
  </si>
  <si>
    <t>172.9</t>
  </si>
  <si>
    <t>176.7</t>
  </si>
  <si>
    <t>2.59</t>
  </si>
  <si>
    <t>185.8</t>
  </si>
  <si>
    <t>SPXW220617C04170000</t>
  </si>
  <si>
    <t>SPXW Jun 17 2022 $4170.00 Call</t>
  </si>
  <si>
    <t>114.7</t>
  </si>
  <si>
    <t>115.9</t>
  </si>
  <si>
    <t>118.9</t>
  </si>
  <si>
    <t>-18.4</t>
  </si>
  <si>
    <t>108.5</t>
  </si>
  <si>
    <t>-13.41</t>
  </si>
  <si>
    <t>SPXW220617P04175000</t>
  </si>
  <si>
    <t>SPXW Jun 17 2022 $4175.00 Put</t>
  </si>
  <si>
    <t>175.2</t>
  </si>
  <si>
    <t>174.93</t>
  </si>
  <si>
    <t>-11.87</t>
  </si>
  <si>
    <t>184.2</t>
  </si>
  <si>
    <t>194.04</t>
  </si>
  <si>
    <t>171.9</t>
  </si>
  <si>
    <t>-6.36</t>
  </si>
  <si>
    <t>SPXW220617C04180000</t>
  </si>
  <si>
    <t>SPXW Jun 17 2022 $4180.00 Call</t>
  </si>
  <si>
    <t>109.6</t>
  </si>
  <si>
    <t>-20.9</t>
  </si>
  <si>
    <t>105.6</t>
  </si>
  <si>
    <t>-16.16</t>
  </si>
  <si>
    <t>SPXW220617C04185000</t>
  </si>
  <si>
    <t>SPXW Jun 17 2022 $4185.00 Call</t>
  </si>
  <si>
    <t>-87.78</t>
  </si>
  <si>
    <t>-45.61</t>
  </si>
  <si>
    <t>192.48</t>
  </si>
  <si>
    <t>SPXW220617P04195000</t>
  </si>
  <si>
    <t>SPXW Jun 17 2022 $4195.00 Put</t>
  </si>
  <si>
    <t>185.3</t>
  </si>
  <si>
    <t>189.3</t>
  </si>
  <si>
    <t>194.1</t>
  </si>
  <si>
    <t>211.9</t>
  </si>
  <si>
    <t>189.4</t>
  </si>
  <si>
    <t>SPXW220617C04205000</t>
  </si>
  <si>
    <t>SPXW Jun 17 2022 $4205.00 Call</t>
  </si>
  <si>
    <t>98.6</t>
  </si>
  <si>
    <t>-9.45</t>
  </si>
  <si>
    <t>104.3</t>
  </si>
  <si>
    <t>-9.03</t>
  </si>
  <si>
    <t>104.65</t>
  </si>
  <si>
    <t>SPXW220617C04225000</t>
  </si>
  <si>
    <t>SPXW Jun 17 2022 $4225.00 Call</t>
  </si>
  <si>
    <t>88.1</t>
  </si>
  <si>
    <t>86.5</t>
  </si>
  <si>
    <t>-23.7</t>
  </si>
  <si>
    <t>-21.51</t>
  </si>
  <si>
    <t>SPXW220617C04235000</t>
  </si>
  <si>
    <t>SPXW Jun 17 2022 $4235.00 Call</t>
  </si>
  <si>
    <t>83.7</t>
  </si>
  <si>
    <t>84.9</t>
  </si>
  <si>
    <t>88.4</t>
  </si>
  <si>
    <t>-32.1</t>
  </si>
  <si>
    <t>98.8</t>
  </si>
  <si>
    <t>-26.64</t>
  </si>
  <si>
    <t>SPXW220617P04235000</t>
  </si>
  <si>
    <t>SPXW Jun 17 2022 $4235.00 Put</t>
  </si>
  <si>
    <t>206.6</t>
  </si>
  <si>
    <t>217.5</t>
  </si>
  <si>
    <t>211.48</t>
  </si>
  <si>
    <t>SPXW220617C04240000</t>
  </si>
  <si>
    <t>SPXW Jun 17 2022 $4240.00 Call</t>
  </si>
  <si>
    <t>-33</t>
  </si>
  <si>
    <t>79.98</t>
  </si>
  <si>
    <t>SPXW220617P04240000</t>
  </si>
  <si>
    <t>SPXW Jun 17 2022 $4240.00 Put</t>
  </si>
  <si>
    <t>224.4</t>
  </si>
  <si>
    <t>211.5</t>
  </si>
  <si>
    <t>7.79</t>
  </si>
  <si>
    <t>208.2</t>
  </si>
  <si>
    <t>SPXW220617P04245000</t>
  </si>
  <si>
    <t>SPXW Jun 17 2022 $4245.00 Put</t>
  </si>
  <si>
    <t>212.1</t>
  </si>
  <si>
    <t>216.8</t>
  </si>
  <si>
    <t>41.6</t>
  </si>
  <si>
    <t>236.2</t>
  </si>
  <si>
    <t>22.41</t>
  </si>
  <si>
    <t>SPXW220617C04270000</t>
  </si>
  <si>
    <t>SPXW Jun 17 2022 $4270.00 Call</t>
  </si>
  <si>
    <t>69.4</t>
  </si>
  <si>
    <t>78.7</t>
  </si>
  <si>
    <t>-25.65</t>
  </si>
  <si>
    <t>91.72</t>
  </si>
  <si>
    <t>SPXW220617C04275000</t>
  </si>
  <si>
    <t>SPXW Jun 17 2022 $4275.00 Call</t>
  </si>
  <si>
    <t>67.2</t>
  </si>
  <si>
    <t>-13.9</t>
  </si>
  <si>
    <t>-17.25</t>
  </si>
  <si>
    <t>SPXW220617C04280000</t>
  </si>
  <si>
    <t>SPXW Jun 17 2022 $4280.00 Call</t>
  </si>
  <si>
    <t>66.9</t>
  </si>
  <si>
    <t>-7.58</t>
  </si>
  <si>
    <t>80.9</t>
  </si>
  <si>
    <t>-10.18</t>
  </si>
  <si>
    <t>74.48</t>
  </si>
  <si>
    <t>SPXW220617P04285000</t>
  </si>
  <si>
    <t>SPXW Jun 17 2022 $4285.00 Put</t>
  </si>
  <si>
    <t>235.8</t>
  </si>
  <si>
    <t>252.48</t>
  </si>
  <si>
    <t>263.13</t>
  </si>
  <si>
    <t>9.84</t>
  </si>
  <si>
    <t>229.88</t>
  </si>
  <si>
    <t>SPXW220617C04290000</t>
  </si>
  <si>
    <t>SPXW Jun 17 2022 $4290.00 Call</t>
  </si>
  <si>
    <t>-12.8</t>
  </si>
  <si>
    <t>68.62</t>
  </si>
  <si>
    <t>-17.83</t>
  </si>
  <si>
    <t>71.8</t>
  </si>
  <si>
    <t>SPXW220617C04305000</t>
  </si>
  <si>
    <t>SPXW Jun 17 2022 $4305.00 Call</t>
  </si>
  <si>
    <t>56.2</t>
  </si>
  <si>
    <t>-13.02</t>
  </si>
  <si>
    <t>64.7</t>
  </si>
  <si>
    <t>SPXW220617C04310000</t>
  </si>
  <si>
    <t>SPXW Jun 17 2022 $4310.00 Call</t>
  </si>
  <si>
    <t>55.5</t>
  </si>
  <si>
    <t>61.8</t>
  </si>
  <si>
    <t>56.35</t>
  </si>
  <si>
    <t>-13.36</t>
  </si>
  <si>
    <t>71.33</t>
  </si>
  <si>
    <t>SPXW220617P04315000</t>
  </si>
  <si>
    <t>SPXW Jun 17 2022 $4315.00 Put</t>
  </si>
  <si>
    <t>260.1</t>
  </si>
  <si>
    <t>273.21</t>
  </si>
  <si>
    <t>132.41</t>
  </si>
  <si>
    <t>94.05</t>
  </si>
  <si>
    <t>SPXW220617C04325000</t>
  </si>
  <si>
    <t>SPXW Jun 17 2022 $4325.00 Call</t>
  </si>
  <si>
    <t>50.5</t>
  </si>
  <si>
    <t>64.1</t>
  </si>
  <si>
    <t>SPXW220617C04335000</t>
  </si>
  <si>
    <t>SPXW Jun 17 2022 $4335.00 Call</t>
  </si>
  <si>
    <t>-10.35</t>
  </si>
  <si>
    <t>52.9</t>
  </si>
  <si>
    <t>-18.02</t>
  </si>
  <si>
    <t>57.45</t>
  </si>
  <si>
    <t>SPXW220617C04340000</t>
  </si>
  <si>
    <t>SPXW Jun 17 2022 $4340.00 Call</t>
  </si>
  <si>
    <t>46.3</t>
  </si>
  <si>
    <t>299</t>
  </si>
  <si>
    <t>-21.4</t>
  </si>
  <si>
    <t>SPXW220617C04360000</t>
  </si>
  <si>
    <t>SPXW Jun 17 2022 $4360.00 Call</t>
  </si>
  <si>
    <t>-9.6</t>
  </si>
  <si>
    <t>-16.94</t>
  </si>
  <si>
    <t>SPXW220617C04365000</t>
  </si>
  <si>
    <t>SPXW Jun 17 2022 $4365.00 Call</t>
  </si>
  <si>
    <t>-17.12</t>
  </si>
  <si>
    <t>SPXW220617C04370000</t>
  </si>
  <si>
    <t>SPXW Jun 17 2022 $4370.00 Call</t>
  </si>
  <si>
    <t>43.87</t>
  </si>
  <si>
    <t>-2.88</t>
  </si>
  <si>
    <t>-6.16</t>
  </si>
  <si>
    <t>46.75</t>
  </si>
  <si>
    <t>SPXW220617C04385000</t>
  </si>
  <si>
    <t>SPXW Jun 17 2022 $4385.00 Call</t>
  </si>
  <si>
    <t>32.6</t>
  </si>
  <si>
    <t>31.6</t>
  </si>
  <si>
    <t>32.44</t>
  </si>
  <si>
    <t>-20.41</t>
  </si>
  <si>
    <t>SPXW220617C04435000</t>
  </si>
  <si>
    <t>SPXW Jun 17 2022 $4435.00 Call</t>
  </si>
  <si>
    <t>22.55</t>
  </si>
  <si>
    <t>339</t>
  </si>
  <si>
    <t>-9.26</t>
  </si>
  <si>
    <t>23.96</t>
  </si>
  <si>
    <t>-29.11</t>
  </si>
  <si>
    <t>31.81</t>
  </si>
  <si>
    <t>SPXW220617C04440000</t>
  </si>
  <si>
    <t>SPXW Jun 17 2022 $4440.00 Call</t>
  </si>
  <si>
    <t>-7.29</t>
  </si>
  <si>
    <t>SPXW220617C04475000</t>
  </si>
  <si>
    <t>SPXW Jun 17 2022 $4475.00 Call</t>
  </si>
  <si>
    <t>-1.02</t>
  </si>
  <si>
    <t>21.42</t>
  </si>
  <si>
    <t>SPXW220617C04485000</t>
  </si>
  <si>
    <t>SPXW Jun 17 2022 $4485.00 Call</t>
  </si>
  <si>
    <t>14.95</t>
  </si>
  <si>
    <t>-4.45</t>
  </si>
  <si>
    <t>-22.94</t>
  </si>
  <si>
    <t>SPXW220617C04505000</t>
  </si>
  <si>
    <t>SPXW Jun 17 2022 $4505.00 Call</t>
  </si>
  <si>
    <t>12.8</t>
  </si>
  <si>
    <t>-32.81</t>
  </si>
  <si>
    <t>19.05</t>
  </si>
  <si>
    <t>SPXW220617C04625000</t>
  </si>
  <si>
    <t>SPXW Jun 17 2022 $4625.00 Call</t>
  </si>
  <si>
    <t>-2.05</t>
  </si>
  <si>
    <t>4.27</t>
  </si>
  <si>
    <t>-33.89</t>
  </si>
  <si>
    <t>SPXW220617C04675000</t>
  </si>
  <si>
    <t>SPXW Jun 17 2022 $4675.00 Call</t>
  </si>
  <si>
    <t>SPXW220617C04850000</t>
  </si>
  <si>
    <t>SPXW Jun 17 2022 $4850.00 Call</t>
  </si>
  <si>
    <t>1154</t>
  </si>
  <si>
    <t>-38.89</t>
  </si>
  <si>
    <t>SPXW220617C04875000</t>
  </si>
  <si>
    <t>SPXW Jun 17 2022 $4875.00 Call</t>
  </si>
  <si>
    <t>0.34</t>
  </si>
  <si>
    <t>401</t>
  </si>
  <si>
    <t>-0.66</t>
  </si>
  <si>
    <t>-66</t>
  </si>
  <si>
    <t>SPXW220617C04970000</t>
  </si>
  <si>
    <t>SPXW Jun 17 2022 $4970.00 Call</t>
  </si>
  <si>
    <t>-42.86</t>
  </si>
  <si>
    <t>SPXW220617C04975000</t>
  </si>
  <si>
    <t>SPXW Jun 17 2022 $4975.00 Call</t>
  </si>
  <si>
    <t>SPX220617C03850000</t>
  </si>
  <si>
    <t>SPX Jun 17 2022 $3850.00 Call</t>
  </si>
  <si>
    <t>324.4</t>
  </si>
  <si>
    <t>329.6</t>
  </si>
  <si>
    <t>314.86</t>
  </si>
  <si>
    <t>-40.67</t>
  </si>
  <si>
    <t>346.45</t>
  </si>
  <si>
    <t>314.55</t>
  </si>
  <si>
    <t>-11.44</t>
  </si>
  <si>
    <t>355.53</t>
  </si>
  <si>
    <t>SPX220617C03975000</t>
  </si>
  <si>
    <t>SPX Jun 17 2022 $3975.00 Call</t>
  </si>
  <si>
    <t>231.7</t>
  </si>
  <si>
    <t>235.9</t>
  </si>
  <si>
    <t>217.6</t>
  </si>
  <si>
    <t>-463.54</t>
  </si>
  <si>
    <t>-68.06</t>
  </si>
  <si>
    <t>681.14</t>
  </si>
  <si>
    <t>SPXW220617C04095000</t>
  </si>
  <si>
    <t>SPXW Jun 17 2022 $4095.00 Call</t>
  </si>
  <si>
    <t>156.1</t>
  </si>
  <si>
    <t>157.5</t>
  </si>
  <si>
    <t>178.7</t>
  </si>
  <si>
    <t>-19.9</t>
  </si>
  <si>
    <t>-10.02</t>
  </si>
  <si>
    <t>SPXW220617C04110000</t>
  </si>
  <si>
    <t>SPXW Jun 17 2022 $4110.00 Call</t>
  </si>
  <si>
    <t>139.6</t>
  </si>
  <si>
    <t>-30.3</t>
  </si>
  <si>
    <t>-17.84</t>
  </si>
  <si>
    <t>169.9</t>
  </si>
  <si>
    <t>SPXW220617C04125000</t>
  </si>
  <si>
    <t>SPXW Jun 17 2022 $4125.00 Call</t>
  </si>
  <si>
    <t>138.8</t>
  </si>
  <si>
    <t>129.65</t>
  </si>
  <si>
    <t>-31.85</t>
  </si>
  <si>
    <t>139.1</t>
  </si>
  <si>
    <t>159.85</t>
  </si>
  <si>
    <t>-19.73</t>
  </si>
  <si>
    <t>SPX220617C04140000</t>
  </si>
  <si>
    <t>SPX Jun 17 2022 $4140.00 Call</t>
  </si>
  <si>
    <t>132.49</t>
  </si>
  <si>
    <t>2642</t>
  </si>
  <si>
    <t>-22.51</t>
  </si>
  <si>
    <t>143.6</t>
  </si>
  <si>
    <t>-14.53</t>
  </si>
  <si>
    <t>SPX220617C04150000</t>
  </si>
  <si>
    <t>SPX Jun 17 2022 $4150.00 Call</t>
  </si>
  <si>
    <t>123.6</t>
  </si>
  <si>
    <t>126.3</t>
  </si>
  <si>
    <t>116.3</t>
  </si>
  <si>
    <t>21341</t>
  </si>
  <si>
    <t>-36.7</t>
  </si>
  <si>
    <t>127.38</t>
  </si>
  <si>
    <t>149.1</t>
  </si>
  <si>
    <t>-23.99</t>
  </si>
  <si>
    <t>SPXW220617C04155000</t>
  </si>
  <si>
    <t>SPXW Jun 17 2022 $4155.00 Call</t>
  </si>
  <si>
    <t>122.5</t>
  </si>
  <si>
    <t>-4.9</t>
  </si>
  <si>
    <t>SPXW220617C04165000</t>
  </si>
  <si>
    <t>SPXW Jun 17 2022 $4165.00 Call</t>
  </si>
  <si>
    <t>118.5</t>
  </si>
  <si>
    <t>-23.6</t>
  </si>
  <si>
    <t>131.84</t>
  </si>
  <si>
    <t>-16.93</t>
  </si>
  <si>
    <t>139.4</t>
  </si>
  <si>
    <t>SPX220617C04170000</t>
  </si>
  <si>
    <t>SPX Jun 17 2022 $4170.00 Call</t>
  </si>
  <si>
    <t>113.1</t>
  </si>
  <si>
    <t>-21.94</t>
  </si>
  <si>
    <t>125.83</t>
  </si>
  <si>
    <t>-16.8</t>
  </si>
  <si>
    <t>130.64</t>
  </si>
  <si>
    <t>SPX220617C04195000</t>
  </si>
  <si>
    <t>SPX Jun 17 2022 $4195.00 Call</t>
  </si>
  <si>
    <t>100.8</t>
  </si>
  <si>
    <t>112.04</t>
  </si>
  <si>
    <t>3265</t>
  </si>
  <si>
    <t>-8.16</t>
  </si>
  <si>
    <t>113.07</t>
  </si>
  <si>
    <t>-6.79</t>
  </si>
  <si>
    <t>SPXW220617C04195000</t>
  </si>
  <si>
    <t>SPXW Jun 17 2022 $4195.00 Call</t>
  </si>
  <si>
    <t>-25.97</t>
  </si>
  <si>
    <t>113.7</t>
  </si>
  <si>
    <t>-20.44</t>
  </si>
  <si>
    <t>127.07</t>
  </si>
  <si>
    <t>SPXW220617C04245000</t>
  </si>
  <si>
    <t>SPXW Jun 17 2022 $4245.00 Call</t>
  </si>
  <si>
    <t>80.5</t>
  </si>
  <si>
    <t>85.8</t>
  </si>
  <si>
    <t>SPX220617C04250000</t>
  </si>
  <si>
    <t>SPX Jun 17 2022 $4250.00 Call</t>
  </si>
  <si>
    <t>76.1</t>
  </si>
  <si>
    <t>92.62</t>
  </si>
  <si>
    <t>15246</t>
  </si>
  <si>
    <t>76.2</t>
  </si>
  <si>
    <t>84.57</t>
  </si>
  <si>
    <t>SPX220617C04285000</t>
  </si>
  <si>
    <t>SPX Jun 17 2022 $4285.00 Call</t>
  </si>
  <si>
    <t>62.4</t>
  </si>
  <si>
    <t>63.42</t>
  </si>
  <si>
    <t>2119</t>
  </si>
  <si>
    <t>-72.58</t>
  </si>
  <si>
    <t>62.36</t>
  </si>
  <si>
    <t>-53.37</t>
  </si>
  <si>
    <t>SPX220617C04305000</t>
  </si>
  <si>
    <t>SPX Jun 17 2022 $4305.00 Call</t>
  </si>
  <si>
    <t>3099</t>
  </si>
  <si>
    <t>-14.42</t>
  </si>
  <si>
    <t>56.84</t>
  </si>
  <si>
    <t>-18.64</t>
  </si>
  <si>
    <t>77.39</t>
  </si>
  <si>
    <t>SPX220617C04365000</t>
  </si>
  <si>
    <t>SPX Jun 17 2022 $4365.00 Call</t>
  </si>
  <si>
    <t>36.78</t>
  </si>
  <si>
    <t>-15.34</t>
  </si>
  <si>
    <t>-29.44</t>
  </si>
  <si>
    <t>52.12</t>
  </si>
  <si>
    <t>SPX220617C04375000</t>
  </si>
  <si>
    <t>SPX Jun 17 2022 $4375.00 Call</t>
  </si>
  <si>
    <t>34.65</t>
  </si>
  <si>
    <t>7743</t>
  </si>
  <si>
    <t>40.81</t>
  </si>
  <si>
    <t>32.25</t>
  </si>
  <si>
    <t>-26.12</t>
  </si>
  <si>
    <t>SPXW220617C04375000</t>
  </si>
  <si>
    <t>SPXW Jun 17 2022 $4375.00 Call</t>
  </si>
  <si>
    <t>36.3</t>
  </si>
  <si>
    <t>-32.37</t>
  </si>
  <si>
    <t>SPXW220617C04390000</t>
  </si>
  <si>
    <t>SPXW Jun 17 2022 $4390.00 Call</t>
  </si>
  <si>
    <t>31.31</t>
  </si>
  <si>
    <t>-9.19</t>
  </si>
  <si>
    <t>35.3</t>
  </si>
  <si>
    <t>SPX220617C04410000</t>
  </si>
  <si>
    <t>SPX Jun 17 2022 $4410.00 Call</t>
  </si>
  <si>
    <t>34.91</t>
  </si>
  <si>
    <t>4699</t>
  </si>
  <si>
    <t>-0.11</t>
  </si>
  <si>
    <t>34.02</t>
  </si>
  <si>
    <t>35.02</t>
  </si>
  <si>
    <t>SPXW220617C04425000</t>
  </si>
  <si>
    <t>SPXW Jun 17 2022 $4425.00 Call</t>
  </si>
  <si>
    <t>-9.77</t>
  </si>
  <si>
    <t>-30.23</t>
  </si>
  <si>
    <t>32.32</t>
  </si>
  <si>
    <t>SPX220617C04430000</t>
  </si>
  <si>
    <t>SPX Jun 17 2022 $4430.00 Call</t>
  </si>
  <si>
    <t>6395</t>
  </si>
  <si>
    <t>-7</t>
  </si>
  <si>
    <t>31.73</t>
  </si>
  <si>
    <t>-24.23</t>
  </si>
  <si>
    <t>SPX220617C04435000</t>
  </si>
  <si>
    <t>SPX Jun 17 2022 $4435.00 Call</t>
  </si>
  <si>
    <t>6404</t>
  </si>
  <si>
    <t>-2.57</t>
  </si>
  <si>
    <t>21.06</t>
  </si>
  <si>
    <t>-9.36</t>
  </si>
  <si>
    <t>27.47</t>
  </si>
  <si>
    <t>SPX220617C04465000</t>
  </si>
  <si>
    <t>SPX Jun 17 2022 $4465.00 Call</t>
  </si>
  <si>
    <t>16.93</t>
  </si>
  <si>
    <t>4423</t>
  </si>
  <si>
    <t>-3.07</t>
  </si>
  <si>
    <t>17.35</t>
  </si>
  <si>
    <t>-15.35</t>
  </si>
  <si>
    <t>SPX220617C04495000</t>
  </si>
  <si>
    <t>SPX Jun 17 2022 $4495.00 Call</t>
  </si>
  <si>
    <t>13.6</t>
  </si>
  <si>
    <t>4603</t>
  </si>
  <si>
    <t>16.11</t>
  </si>
  <si>
    <t>-29.6</t>
  </si>
  <si>
    <t>18.75</t>
  </si>
  <si>
    <t>SPXW220617C04510000</t>
  </si>
  <si>
    <t>SPXW Jun 17 2022 $4510.00 Call</t>
  </si>
  <si>
    <t>11.35</t>
  </si>
  <si>
    <t>-32.03</t>
  </si>
  <si>
    <t>SPXW220617C04535000</t>
  </si>
  <si>
    <t>SPXW Jun 17 2022 $4535.00 Call</t>
  </si>
  <si>
    <t>9.67</t>
  </si>
  <si>
    <t>-5.25</t>
  </si>
  <si>
    <t>10.99</t>
  </si>
  <si>
    <t>-35.19</t>
  </si>
  <si>
    <t>14.92</t>
  </si>
  <si>
    <t>SPX220617C04540000</t>
  </si>
  <si>
    <t>SPX Jun 17 2022 $4540.00 Call</t>
  </si>
  <si>
    <t>201</t>
  </si>
  <si>
    <t>4316</t>
  </si>
  <si>
    <t>6.23</t>
  </si>
  <si>
    <t>10.92</t>
  </si>
  <si>
    <t>SPXW220617C04540000</t>
  </si>
  <si>
    <t>SPXW Jun 17 2022 $4540.00 Call</t>
  </si>
  <si>
    <t>12.03</t>
  </si>
  <si>
    <t>10.17</t>
  </si>
  <si>
    <t>4.34</t>
  </si>
  <si>
    <t>11.53</t>
  </si>
  <si>
    <t>SPX220617C04545000</t>
  </si>
  <si>
    <t>SPX Jun 17 2022 $4545.00 Call</t>
  </si>
  <si>
    <t>1056</t>
  </si>
  <si>
    <t>-6.1</t>
  </si>
  <si>
    <t>9.69</t>
  </si>
  <si>
    <t>-43.89</t>
  </si>
  <si>
    <t>13.9</t>
  </si>
  <si>
    <t>SPXW220617C04565000</t>
  </si>
  <si>
    <t>SPXW Jun 17 2022 $4565.00 Call</t>
  </si>
  <si>
    <t>7.07</t>
  </si>
  <si>
    <t>6.81</t>
  </si>
  <si>
    <t>-27.12</t>
  </si>
  <si>
    <t>SPX220617C04570000</t>
  </si>
  <si>
    <t>SPX Jun 17 2022 $4570.00 Call</t>
  </si>
  <si>
    <t>8.01</t>
  </si>
  <si>
    <t>8.18</t>
  </si>
  <si>
    <t>-8.77</t>
  </si>
  <si>
    <t>8.78</t>
  </si>
  <si>
    <t>SPX220617C04585000</t>
  </si>
  <si>
    <t>SPX Jun 17 2022 $4585.00 Call</t>
  </si>
  <si>
    <t>5.35</t>
  </si>
  <si>
    <t>4929</t>
  </si>
  <si>
    <t>6.87</t>
  </si>
  <si>
    <t>-33.54</t>
  </si>
  <si>
    <t>SPXW220617C04585000</t>
  </si>
  <si>
    <t>SPXW Jun 17 2022 $4585.00 Call</t>
  </si>
  <si>
    <t>-2.45</t>
  </si>
  <si>
    <t>-29.52</t>
  </si>
  <si>
    <t>SPX220617C04595000</t>
  </si>
  <si>
    <t>SPX Jun 17 2022 $4595.00 Call</t>
  </si>
  <si>
    <t>5.45</t>
  </si>
  <si>
    <t>3668</t>
  </si>
  <si>
    <t>-2.01</t>
  </si>
  <si>
    <t>7.17</t>
  </si>
  <si>
    <t>-26.95</t>
  </si>
  <si>
    <t>7.46</t>
  </si>
  <si>
    <t>SPX220617C04620000</t>
  </si>
  <si>
    <t>SPX Jun 17 2022 $4620.00 Call</t>
  </si>
  <si>
    <t>4.83</t>
  </si>
  <si>
    <t>2062</t>
  </si>
  <si>
    <t>-2.43</t>
  </si>
  <si>
    <t>SPXW220617C04620000</t>
  </si>
  <si>
    <t>SPXW Jun 17 2022 $4620.00 Call</t>
  </si>
  <si>
    <t>3.96</t>
  </si>
  <si>
    <t>-2.79</t>
  </si>
  <si>
    <t>4.55</t>
  </si>
  <si>
    <t>5.08</t>
  </si>
  <si>
    <t>-41.34</t>
  </si>
  <si>
    <t>SPXW220617C04635000</t>
  </si>
  <si>
    <t>SPXW Jun 17 2022 $4635.00 Call</t>
  </si>
  <si>
    <t>3.38</t>
  </si>
  <si>
    <t>3.58</t>
  </si>
  <si>
    <t>-23.19</t>
  </si>
  <si>
    <t>SPXW220617C04645000</t>
  </si>
  <si>
    <t>SPXW Jun 17 2022 $4645.00 Call</t>
  </si>
  <si>
    <t>3.03</t>
  </si>
  <si>
    <t>-7.59</t>
  </si>
  <si>
    <t>-71.47</t>
  </si>
  <si>
    <t>10.62</t>
  </si>
  <si>
    <t>SPX220617C04660000</t>
  </si>
  <si>
    <t>SPX Jun 17 2022 $4660.00 Call</t>
  </si>
  <si>
    <t>-5.1</t>
  </si>
  <si>
    <t>-60.72</t>
  </si>
  <si>
    <t>SPX220617C04700000</t>
  </si>
  <si>
    <t>SPX Jun 17 2022 $4700.00 Call</t>
  </si>
  <si>
    <t>30417</t>
  </si>
  <si>
    <t>-0.91</t>
  </si>
  <si>
    <t>3681</t>
  </si>
  <si>
    <t>1.82</t>
  </si>
  <si>
    <t>-35.55</t>
  </si>
  <si>
    <t>2.56</t>
  </si>
  <si>
    <t>SPXW220617C04700000</t>
  </si>
  <si>
    <t>SPXW Jun 17 2022 $4700.00 Call</t>
  </si>
  <si>
    <t>2.13</t>
  </si>
  <si>
    <t>1332</t>
  </si>
  <si>
    <t>-0.47</t>
  </si>
  <si>
    <t>-18.08</t>
  </si>
  <si>
    <t>SPX220617C04715000</t>
  </si>
  <si>
    <t>SPX Jun 17 2022 $4715.00 Call</t>
  </si>
  <si>
    <t>-56.59</t>
  </si>
  <si>
    <t>3.34</t>
  </si>
  <si>
    <t>SPX220617C04740000</t>
  </si>
  <si>
    <t>SPX Jun 17 2022 $4740.00 Call</t>
  </si>
  <si>
    <t>-24.14</t>
  </si>
  <si>
    <t>SPXW220617C04740000</t>
  </si>
  <si>
    <t>SPXW Jun 17 2022 $4740.00 Call</t>
  </si>
  <si>
    <t>1.37</t>
  </si>
  <si>
    <t>722</t>
  </si>
  <si>
    <t>-1.43</t>
  </si>
  <si>
    <t>-51.08</t>
  </si>
  <si>
    <t>SPXW220617C04790000</t>
  </si>
  <si>
    <t>SPXW Jun 17 2022 $4790.00 Call</t>
  </si>
  <si>
    <t>-34.79</t>
  </si>
  <si>
    <t>SPX220617C04900000</t>
  </si>
  <si>
    <t>SPX Jun 17 2022 $4900.00 Call</t>
  </si>
  <si>
    <t>482</t>
  </si>
  <si>
    <t>436</t>
  </si>
  <si>
    <t>19358</t>
  </si>
  <si>
    <t>SPXW220617C05000000</t>
  </si>
  <si>
    <t>SPXW Jun 17 2022 $5000.00 Call</t>
  </si>
  <si>
    <t>SPXW220617P01500000</t>
  </si>
  <si>
    <t>SPXW Jun 17 2022 $1500.00 Put</t>
  </si>
  <si>
    <t>SPXW220617P01700000</t>
  </si>
  <si>
    <t>SPXW Jun 17 2022 $1700.00 Put</t>
  </si>
  <si>
    <t>0.71</t>
  </si>
  <si>
    <t>-0.64</t>
  </si>
  <si>
    <t>-47.41</t>
  </si>
  <si>
    <t>SPX220617P01750000</t>
  </si>
  <si>
    <t>SPX Jun 17 2022 $1750.00 Put</t>
  </si>
  <si>
    <t>5827</t>
  </si>
  <si>
    <t>SPX220617P02275000</t>
  </si>
  <si>
    <t>SPX Jun 17 2022 $2275.00 Put</t>
  </si>
  <si>
    <t>1978</t>
  </si>
  <si>
    <t>95.24</t>
  </si>
  <si>
    <t>SPX220617P02300000</t>
  </si>
  <si>
    <t>SPX Jun 17 2022 $2300.00 Put</t>
  </si>
  <si>
    <t>17702</t>
  </si>
  <si>
    <t>SPX220617P02775000</t>
  </si>
  <si>
    <t>SPX Jun 17 2022 $2775.00 Put</t>
  </si>
  <si>
    <t>1307</t>
  </si>
  <si>
    <t>7.85</t>
  </si>
  <si>
    <t>SPXW220617P02800000</t>
  </si>
  <si>
    <t>SPXW Jun 17 2022 $2800.00 Put</t>
  </si>
  <si>
    <t>5.46</t>
  </si>
  <si>
    <t>698</t>
  </si>
  <si>
    <t>8.85</t>
  </si>
  <si>
    <t>SPX220617P03225000</t>
  </si>
  <si>
    <t>SPX Jun 17 2022 $3225.00 Put</t>
  </si>
  <si>
    <t>13.05</t>
  </si>
  <si>
    <t>587</t>
  </si>
  <si>
    <t>13.55</t>
  </si>
  <si>
    <t>-8.87</t>
  </si>
  <si>
    <t>14.32</t>
  </si>
  <si>
    <t>SPX220617P03250000</t>
  </si>
  <si>
    <t>SPX Jun 17 2022 $3250.00 Put</t>
  </si>
  <si>
    <t>5840</t>
  </si>
  <si>
    <t>-1.52</t>
  </si>
  <si>
    <t>-10.16</t>
  </si>
  <si>
    <t>14.97</t>
  </si>
  <si>
    <t>SPXW220617P03250000</t>
  </si>
  <si>
    <t>SPXW Jun 17 2022 $3250.00 Put</t>
  </si>
  <si>
    <t>14.11</t>
  </si>
  <si>
    <t>-0.74</t>
  </si>
  <si>
    <t>-4.99</t>
  </si>
  <si>
    <t>14.85</t>
  </si>
  <si>
    <t>SPXW220617P03300000</t>
  </si>
  <si>
    <t>SPXW Jun 17 2022 $3300.00 Put</t>
  </si>
  <si>
    <t>15.59</t>
  </si>
  <si>
    <t>764</t>
  </si>
  <si>
    <t>-0.09</t>
  </si>
  <si>
    <t>17.16</t>
  </si>
  <si>
    <t>-0.58</t>
  </si>
  <si>
    <t>15.68</t>
  </si>
  <si>
    <t>SPXW220617P03310000</t>
  </si>
  <si>
    <t>SPXW Jun 17 2022 $3310.00 Put</t>
  </si>
  <si>
    <t>15.82</t>
  </si>
  <si>
    <t>-0.78</t>
  </si>
  <si>
    <t>SPX220617P03340000</t>
  </si>
  <si>
    <t>SPX Jun 17 2022 $3340.00 Put</t>
  </si>
  <si>
    <t>16.91</t>
  </si>
  <si>
    <t>2.21</t>
  </si>
  <si>
    <t>15.04</t>
  </si>
  <si>
    <t>SPXW220617P03350000</t>
  </si>
  <si>
    <t>SPXW Jun 17 2022 $3350.00 Put</t>
  </si>
  <si>
    <t>411</t>
  </si>
  <si>
    <t>-4.08</t>
  </si>
  <si>
    <t>19.65</t>
  </si>
  <si>
    <t>SPXW220617P03370000</t>
  </si>
  <si>
    <t>SPXW Jun 17 2022 $3370.00 Put</t>
  </si>
  <si>
    <t>19.3</t>
  </si>
  <si>
    <t>89.22</t>
  </si>
  <si>
    <t>SPXW220617P03380000</t>
  </si>
  <si>
    <t>SPXW Jun 17 2022 $3380.00 Put</t>
  </si>
  <si>
    <t>19.17</t>
  </si>
  <si>
    <t>-0.33</t>
  </si>
  <si>
    <t>SPXW220617P03400000</t>
  </si>
  <si>
    <t>SPXW Jun 17 2022 $3400.00 Put</t>
  </si>
  <si>
    <t>571</t>
  </si>
  <si>
    <t>-1</t>
  </si>
  <si>
    <t>19.02</t>
  </si>
  <si>
    <t>-4.66</t>
  </si>
  <si>
    <t>SPXW220617P03440000</t>
  </si>
  <si>
    <t>SPXW Jun 17 2022 $3440.00 Put</t>
  </si>
  <si>
    <t>22.47</t>
  </si>
  <si>
    <t>SPX220617P03460000</t>
  </si>
  <si>
    <t>SPX Jun 17 2022 $3460.00 Put</t>
  </si>
  <si>
    <t>22.32</t>
  </si>
  <si>
    <t>7.31</t>
  </si>
  <si>
    <t>SPXW220617P03460000</t>
  </si>
  <si>
    <t>SPXW Jun 17 2022 $3460.00 Put</t>
  </si>
  <si>
    <t>23.2</t>
  </si>
  <si>
    <t>22.77</t>
  </si>
  <si>
    <t>SPX220617P03475000</t>
  </si>
  <si>
    <t>SPX Jun 17 2022 $3475.00 Put</t>
  </si>
  <si>
    <t>24.47</t>
  </si>
  <si>
    <t>2659</t>
  </si>
  <si>
    <t>30.87</t>
  </si>
  <si>
    <t>6.03</t>
  </si>
  <si>
    <t>23.08</t>
  </si>
  <si>
    <t>SPXW220617P03475000</t>
  </si>
  <si>
    <t>SPXW Jun 17 2022 $3475.00 Put</t>
  </si>
  <si>
    <t>24.36</t>
  </si>
  <si>
    <t>-2.11</t>
  </si>
  <si>
    <t>30.55</t>
  </si>
  <si>
    <t>23.72</t>
  </si>
  <si>
    <t>-7.98</t>
  </si>
  <si>
    <t>26.47</t>
  </si>
  <si>
    <t>SPXW220617P03510000</t>
  </si>
  <si>
    <t>SPXW Jun 17 2022 $3510.00 Put</t>
  </si>
  <si>
    <t>26.02</t>
  </si>
  <si>
    <t>6.54</t>
  </si>
  <si>
    <t>33.58</t>
  </si>
  <si>
    <t>19.48</t>
  </si>
  <si>
    <t>SPX220617P03510000</t>
  </si>
  <si>
    <t>SPX Jun 17 2022 $3510.00 Put</t>
  </si>
  <si>
    <t>231</t>
  </si>
  <si>
    <t>-2.28</t>
  </si>
  <si>
    <t>-8.18</t>
  </si>
  <si>
    <t>27.88</t>
  </si>
  <si>
    <t>SPX220617P03520000</t>
  </si>
  <si>
    <t>SPX Jun 17 2022 $3520.00 Put</t>
  </si>
  <si>
    <t>26.29</t>
  </si>
  <si>
    <t>237</t>
  </si>
  <si>
    <t>-3.51</t>
  </si>
  <si>
    <t>29.8</t>
  </si>
  <si>
    <t>SPXW220617P03525000</t>
  </si>
  <si>
    <t>SPXW Jun 17 2022 $3525.00 Put</t>
  </si>
  <si>
    <t>1539</t>
  </si>
  <si>
    <t>0.64</t>
  </si>
  <si>
    <t>32.65</t>
  </si>
  <si>
    <t>SPXW220617P03550000</t>
  </si>
  <si>
    <t>SPXW Jun 17 2022 $3550.00 Put</t>
  </si>
  <si>
    <t>336</t>
  </si>
  <si>
    <t>2.03</t>
  </si>
  <si>
    <t>32.62</t>
  </si>
  <si>
    <t>6.92</t>
  </si>
  <si>
    <t>29.37</t>
  </si>
  <si>
    <t>SPX220617P03570000</t>
  </si>
  <si>
    <t>SPX Jun 17 2022 $3570.00 Put</t>
  </si>
  <si>
    <t>1117</t>
  </si>
  <si>
    <t>0.54</t>
  </si>
  <si>
    <t>SPX220617P03580000</t>
  </si>
  <si>
    <t>SPX Jun 17 2022 $3580.00 Put</t>
  </si>
  <si>
    <t>31.96</t>
  </si>
  <si>
    <t>-6.31</t>
  </si>
  <si>
    <t>SPX220617P03620000</t>
  </si>
  <si>
    <t>SPX Jun 17 2022 $3620.00 Put</t>
  </si>
  <si>
    <t>32.9</t>
  </si>
  <si>
    <t>-13.12</t>
  </si>
  <si>
    <t>SPX220617P03625000</t>
  </si>
  <si>
    <t>SPX Jun 17 2022 $3625.00 Put</t>
  </si>
  <si>
    <t>33.4</t>
  </si>
  <si>
    <t>34.29</t>
  </si>
  <si>
    <t>3541</t>
  </si>
  <si>
    <t>-3.91</t>
  </si>
  <si>
    <t>46.19</t>
  </si>
  <si>
    <t>-10.24</t>
  </si>
  <si>
    <t>SPX220617P03690000</t>
  </si>
  <si>
    <t>SPX Jun 17 2022 $3690.00 Put</t>
  </si>
  <si>
    <t>45.27</t>
  </si>
  <si>
    <t>52.61</t>
  </si>
  <si>
    <t>43.23</t>
  </si>
  <si>
    <t>41.63</t>
  </si>
  <si>
    <t>SPX220617P03765000</t>
  </si>
  <si>
    <t>SPX Jun 17 2022 $3765.00 Put</t>
  </si>
  <si>
    <t>431</t>
  </si>
  <si>
    <t>19.28</t>
  </si>
  <si>
    <t>SPX220617P03790000</t>
  </si>
  <si>
    <t>SPX Jun 17 2022 $3790.00 Put</t>
  </si>
  <si>
    <t>53.72</t>
  </si>
  <si>
    <t>1232</t>
  </si>
  <si>
    <t>-11.79</t>
  </si>
  <si>
    <t>-18</t>
  </si>
  <si>
    <t>65.51</t>
  </si>
  <si>
    <t>SPXW220617P03820000</t>
  </si>
  <si>
    <t>SPXW Jun 17 2022 $3820.00 Put</t>
  </si>
  <si>
    <t>69.95</t>
  </si>
  <si>
    <t>77.5</t>
  </si>
  <si>
    <t>9.44</t>
  </si>
  <si>
    <t>63.92</t>
  </si>
  <si>
    <t>SPX220617P03830000</t>
  </si>
  <si>
    <t>SPX Jun 17 2022 $3830.00 Put</t>
  </si>
  <si>
    <t>61.3</t>
  </si>
  <si>
    <t>71.27</t>
  </si>
  <si>
    <t>12.91</t>
  </si>
  <si>
    <t>SPXW220617P03860000</t>
  </si>
  <si>
    <t>SPXW Jun 17 2022 $3860.00 Put</t>
  </si>
  <si>
    <t>13.48</t>
  </si>
  <si>
    <t>20.86</t>
  </si>
  <si>
    <t>64.62</t>
  </si>
  <si>
    <t>SPX220617P03870000</t>
  </si>
  <si>
    <t>SPX Jun 17 2022 $3870.00 Put</t>
  </si>
  <si>
    <t>1438</t>
  </si>
  <si>
    <t>4.32</t>
  </si>
  <si>
    <t>5.69</t>
  </si>
  <si>
    <t>75.98</t>
  </si>
  <si>
    <t>SPX220617P03905000</t>
  </si>
  <si>
    <t>SPX Jun 17 2022 $3905.00 Put</t>
  </si>
  <si>
    <t>80.1</t>
  </si>
  <si>
    <t>90.24</t>
  </si>
  <si>
    <t>410</t>
  </si>
  <si>
    <t>7.97</t>
  </si>
  <si>
    <t>82.27</t>
  </si>
  <si>
    <t>SPX220617P03910000</t>
  </si>
  <si>
    <t>SPX Jun 17 2022 $3910.00 Put</t>
  </si>
  <si>
    <t>88.71</t>
  </si>
  <si>
    <t>387</t>
  </si>
  <si>
    <t>9.81</t>
  </si>
  <si>
    <t>78.54</t>
  </si>
  <si>
    <t>12.44</t>
  </si>
  <si>
    <t>SPX220617P03955000</t>
  </si>
  <si>
    <t>SPX Jun 17 2022 $3955.00 Put</t>
  </si>
  <si>
    <t>101.71</t>
  </si>
  <si>
    <t>13.21</t>
  </si>
  <si>
    <t>106.25</t>
  </si>
  <si>
    <t>101.61</t>
  </si>
  <si>
    <t>14.93</t>
  </si>
  <si>
    <t>SPX220617P03960000</t>
  </si>
  <si>
    <t>SPX Jun 17 2022 $3960.00 Put</t>
  </si>
  <si>
    <t>103.52</t>
  </si>
  <si>
    <t>509</t>
  </si>
  <si>
    <t>14.44</t>
  </si>
  <si>
    <t>107.85</t>
  </si>
  <si>
    <t>16.21</t>
  </si>
  <si>
    <t>89.08</t>
  </si>
  <si>
    <t>SPX220617P03995000</t>
  </si>
  <si>
    <t>SPX Jun 17 2022 $3995.00 Put</t>
  </si>
  <si>
    <t>105.7</t>
  </si>
  <si>
    <t>15.33</t>
  </si>
  <si>
    <t>104.37</t>
  </si>
  <si>
    <t>SPX220617P04045000</t>
  </si>
  <si>
    <t>SPX Jun 17 2022 $4045.00 Put</t>
  </si>
  <si>
    <t>119.2</t>
  </si>
  <si>
    <t>126.9</t>
  </si>
  <si>
    <t>2163</t>
  </si>
  <si>
    <t>1.73</t>
  </si>
  <si>
    <t>579</t>
  </si>
  <si>
    <t>134.7</t>
  </si>
  <si>
    <t>119.43</t>
  </si>
  <si>
    <t>125.17</t>
  </si>
  <si>
    <t>SPX220617P04150000</t>
  </si>
  <si>
    <t>SPX Jun 17 2022 $4150.00 Put</t>
  </si>
  <si>
    <t>166.2</t>
  </si>
  <si>
    <t>182.1</t>
  </si>
  <si>
    <t>30040</t>
  </si>
  <si>
    <t>202.03</t>
  </si>
  <si>
    <t>SPX220617P04155000</t>
  </si>
  <si>
    <t>SPX Jun 17 2022 $4155.00 Put</t>
  </si>
  <si>
    <t>168.5</t>
  </si>
  <si>
    <t>186.38</t>
  </si>
  <si>
    <t>4846</t>
  </si>
  <si>
    <t>19.34</t>
  </si>
  <si>
    <t>186.61</t>
  </si>
  <si>
    <t>11.58</t>
  </si>
  <si>
    <t>167.04</t>
  </si>
  <si>
    <t>SPXW220617P04160000</t>
  </si>
  <si>
    <t>SPXW Jun 17 2022 $4160.00 Put</t>
  </si>
  <si>
    <t>168.1</t>
  </si>
  <si>
    <t>171.3</t>
  </si>
  <si>
    <t>-10.83</t>
  </si>
  <si>
    <t>181.5</t>
  </si>
  <si>
    <t>163.7</t>
  </si>
  <si>
    <t>-5.95</t>
  </si>
  <si>
    <t>182.13</t>
  </si>
  <si>
    <t>SPX220617P04165000</t>
  </si>
  <si>
    <t>SPX Jun 17 2022 $4165.00 Put</t>
  </si>
  <si>
    <t>168.7</t>
  </si>
  <si>
    <t>173.3</t>
  </si>
  <si>
    <t>191.42</t>
  </si>
  <si>
    <t>37.22</t>
  </si>
  <si>
    <t>199.33</t>
  </si>
  <si>
    <t>199.49</t>
  </si>
  <si>
    <t>24.14</t>
  </si>
  <si>
    <t>154.2</t>
  </si>
  <si>
    <t>SPX220617P04175000</t>
  </si>
  <si>
    <t>SPX Jun 17 2022 $4175.00 Put</t>
  </si>
  <si>
    <t>173.5</t>
  </si>
  <si>
    <t>10560</t>
  </si>
  <si>
    <t>204.68</t>
  </si>
  <si>
    <t>12.62</t>
  </si>
  <si>
    <t>168.8</t>
  </si>
  <si>
    <t>SPXW220617P04185000</t>
  </si>
  <si>
    <t>SPXW Jun 17 2022 $4185.00 Put</t>
  </si>
  <si>
    <t>180.2</t>
  </si>
  <si>
    <t>184.3</t>
  </si>
  <si>
    <t>215.25</t>
  </si>
  <si>
    <t>0.38</t>
  </si>
  <si>
    <t>178.73</t>
  </si>
  <si>
    <t>SPX220617P04190000</t>
  </si>
  <si>
    <t>SPX Jun 17 2022 $4190.00 Put</t>
  </si>
  <si>
    <t>6347</t>
  </si>
  <si>
    <t>187.79</t>
  </si>
  <si>
    <t>185.5</t>
  </si>
  <si>
    <t>SPXW220617P04210000</t>
  </si>
  <si>
    <t>SPXW Jun 17 2022 $4210.00 Put</t>
  </si>
  <si>
    <t>196.7</t>
  </si>
  <si>
    <t>-10.22</t>
  </si>
  <si>
    <t>-4.94</t>
  </si>
  <si>
    <t>206.92</t>
  </si>
  <si>
    <t>SPX220617P04215000</t>
  </si>
  <si>
    <t>SPX Jun 17 2022 $4215.00 Put</t>
  </si>
  <si>
    <t>193.8</t>
  </si>
  <si>
    <t>210.21</t>
  </si>
  <si>
    <t>9606</t>
  </si>
  <si>
    <t>7.29</t>
  </si>
  <si>
    <t>210.67</t>
  </si>
  <si>
    <t>202.92</t>
  </si>
  <si>
    <t>SPX220617P04225000</t>
  </si>
  <si>
    <t>SPX Jun 17 2022 $4225.00 Put</t>
  </si>
  <si>
    <t>204.4</t>
  </si>
  <si>
    <t>213.6</t>
  </si>
  <si>
    <t>22457</t>
  </si>
  <si>
    <t>225.61</t>
  </si>
  <si>
    <t>227.18</t>
  </si>
  <si>
    <t>188.52</t>
  </si>
  <si>
    <t>SPXW220617P04225000</t>
  </si>
  <si>
    <t>SPXW Jun 17 2022 $4225.00 Put</t>
  </si>
  <si>
    <t>205.4</t>
  </si>
  <si>
    <t>204.6</t>
  </si>
  <si>
    <t>3.44</t>
  </si>
  <si>
    <t>197.8</t>
  </si>
  <si>
    <t>SPXW220617P04230000</t>
  </si>
  <si>
    <t>SPXW Jun 17 2022 $4230.00 Put</t>
  </si>
  <si>
    <t>203.7</t>
  </si>
  <si>
    <t>222.1</t>
  </si>
  <si>
    <t>9.41</t>
  </si>
  <si>
    <t>SPXW220617P04250000</t>
  </si>
  <si>
    <t>SPXW Jun 17 2022 $4250.00 Put</t>
  </si>
  <si>
    <t>219.6</t>
  </si>
  <si>
    <t>235.3</t>
  </si>
  <si>
    <t>293</t>
  </si>
  <si>
    <t>15.27</t>
  </si>
  <si>
    <t>241.03</t>
  </si>
  <si>
    <t>6.94</t>
  </si>
  <si>
    <t>220.03</t>
  </si>
  <si>
    <t>SPXW220617P04270000</t>
  </si>
  <si>
    <t>SPXW Jun 17 2022 $4270.00 Put</t>
  </si>
  <si>
    <t>226.7</t>
  </si>
  <si>
    <t>228.2</t>
  </si>
  <si>
    <t>10.7</t>
  </si>
  <si>
    <t>4.92</t>
  </si>
  <si>
    <t>SPXW220617P04275000</t>
  </si>
  <si>
    <t>SPXW Jun 17 2022 $4275.00 Put</t>
  </si>
  <si>
    <t>248.8</t>
  </si>
  <si>
    <t>960</t>
  </si>
  <si>
    <t>239.7</t>
  </si>
  <si>
    <t>230.8</t>
  </si>
  <si>
    <t>12.84</t>
  </si>
  <si>
    <t>220.5</t>
  </si>
  <si>
    <t>SPXW220617P04305000</t>
  </si>
  <si>
    <t>SPXW Jun 17 2022 $4305.00 Put</t>
  </si>
  <si>
    <t>248.5</t>
  </si>
  <si>
    <t>253.5</t>
  </si>
  <si>
    <t>245.74</t>
  </si>
  <si>
    <t>106.66</t>
  </si>
  <si>
    <t>76.69</t>
  </si>
  <si>
    <t>139.08</t>
  </si>
  <si>
    <t>SPXW220617P04360000</t>
  </si>
  <si>
    <t>SPXW Jun 17 2022 $4360.00 Put</t>
  </si>
  <si>
    <t>285.9</t>
  </si>
  <si>
    <t>283.5</t>
  </si>
  <si>
    <t>276.7</t>
  </si>
  <si>
    <t>2.87</t>
  </si>
  <si>
    <t>275.6</t>
  </si>
  <si>
    <t>SPXW220617P04380000</t>
  </si>
  <si>
    <t>SPXW Jun 17 2022 $4380.00 Put</t>
  </si>
  <si>
    <t>297.8</t>
  </si>
  <si>
    <t>326.9</t>
  </si>
  <si>
    <t>296.1</t>
  </si>
  <si>
    <t>SPX220617P04425000</t>
  </si>
  <si>
    <t>SPX Jun 17 2022 $4425.00 Put</t>
  </si>
  <si>
    <t>341.1</t>
  </si>
  <si>
    <t>357.62</t>
  </si>
  <si>
    <t>7867</t>
  </si>
  <si>
    <t>25.66</t>
  </si>
  <si>
    <t>7.73</t>
  </si>
  <si>
    <t>331.96</t>
  </si>
  <si>
    <t>SPX220617P04495000</t>
  </si>
  <si>
    <t>SPX Jun 17 2022 $4495.00 Put</t>
  </si>
  <si>
    <t>392.6</t>
  </si>
  <si>
    <t>423.61</t>
  </si>
  <si>
    <t>4453</t>
  </si>
  <si>
    <t>-19.83</t>
  </si>
  <si>
    <t>443.44</t>
  </si>
  <si>
    <t>SPX220617P04560000</t>
  </si>
  <si>
    <t>SPX Jun 17 2022 $4560.00 Put</t>
  </si>
  <si>
    <t>451.7</t>
  </si>
  <si>
    <t>460</t>
  </si>
  <si>
    <t>24.35</t>
  </si>
  <si>
    <t>5.47</t>
  </si>
  <si>
    <t>445.65</t>
  </si>
  <si>
    <t>SPXW220617P04575000</t>
  </si>
  <si>
    <t>SPXW Jun 17 2022 $4575.00 Put</t>
  </si>
  <si>
    <t>466.3</t>
  </si>
  <si>
    <t>473.6</t>
  </si>
  <si>
    <t>464.3</t>
  </si>
  <si>
    <t>491.5</t>
  </si>
  <si>
    <t>11.27</t>
  </si>
  <si>
    <t>417.3</t>
  </si>
  <si>
    <t>SPX220617P04600000</t>
  </si>
  <si>
    <t>SPX Jun 17 2022 $4600.00 Put</t>
  </si>
  <si>
    <t>488.8</t>
  </si>
  <si>
    <t>497.5</t>
  </si>
  <si>
    <t>495.25</t>
  </si>
  <si>
    <t>20509</t>
  </si>
  <si>
    <t>515.36</t>
  </si>
  <si>
    <t>487</t>
  </si>
  <si>
    <t>0.26</t>
  </si>
  <si>
    <t>494</t>
  </si>
  <si>
    <t>SPX220617P04650000</t>
  </si>
  <si>
    <t>SPX Jun 17 2022 $4650.00 Put</t>
  </si>
  <si>
    <t>537.1</t>
  </si>
  <si>
    <t>545.7</t>
  </si>
  <si>
    <t>543.05</t>
  </si>
  <si>
    <t>4815</t>
  </si>
  <si>
    <t>102.5</t>
  </si>
  <si>
    <t>23.27</t>
  </si>
  <si>
    <t>440.55</t>
  </si>
  <si>
    <t>SPXW220617P01850000</t>
  </si>
  <si>
    <t>SPXW Jun 17 2022 $1850.00 Put</t>
  </si>
  <si>
    <t>1038</t>
  </si>
  <si>
    <t>4.77</t>
  </si>
  <si>
    <t>SPXW220617P02000000</t>
  </si>
  <si>
    <t>SPXW Jun 17 2022 $2000.00 Put</t>
  </si>
  <si>
    <t>1531</t>
  </si>
  <si>
    <t>29.26</t>
  </si>
  <si>
    <t>SPX220617P02150000</t>
  </si>
  <si>
    <t>SPX Jun 17 2022 $2150.00 Put</t>
  </si>
  <si>
    <t>4093</t>
  </si>
  <si>
    <t>SPXW220617P02350000</t>
  </si>
  <si>
    <t>SPXW Jun 17 2022 $2350.00 Put</t>
  </si>
  <si>
    <t>2.76</t>
  </si>
  <si>
    <t>6.13</t>
  </si>
  <si>
    <t>SPX220617P02450000</t>
  </si>
  <si>
    <t>SPX Jun 17 2022 $2450.00 Put</t>
  </si>
  <si>
    <t>3295</t>
  </si>
  <si>
    <t>1.34</t>
  </si>
  <si>
    <t>4.45</t>
  </si>
  <si>
    <t>SPX220617P02475000</t>
  </si>
  <si>
    <t>SPX Jun 17 2022 $2475.00 Put</t>
  </si>
  <si>
    <t>2658</t>
  </si>
  <si>
    <t>26.67</t>
  </si>
  <si>
    <t>SPXW220617P02475000</t>
  </si>
  <si>
    <t>SPXW Jun 17 2022 $2475.00 Put</t>
  </si>
  <si>
    <t>4.69</t>
  </si>
  <si>
    <t>SPX220617P02550000</t>
  </si>
  <si>
    <t>SPX Jun 17 2022 $2550.00 Put</t>
  </si>
  <si>
    <t>2715</t>
  </si>
  <si>
    <t>173.69</t>
  </si>
  <si>
    <t>SPXW220617P02600000</t>
  </si>
  <si>
    <t>SPXW Jun 17 2022 $2600.00 Put</t>
  </si>
  <si>
    <t>467</t>
  </si>
  <si>
    <t>3.41</t>
  </si>
  <si>
    <t>5.95</t>
  </si>
  <si>
    <t>139.19</t>
  </si>
  <si>
    <t>SPXW220617P02900000</t>
  </si>
  <si>
    <t>SPXW Jun 17 2022 $2900.00 Put</t>
  </si>
  <si>
    <t>8.91</t>
  </si>
  <si>
    <t>2149</t>
  </si>
  <si>
    <t>4.53</t>
  </si>
  <si>
    <t>103.43</t>
  </si>
  <si>
    <t>4.38</t>
  </si>
  <si>
    <t>SPXW220617P02950000</t>
  </si>
  <si>
    <t>SPXW Jun 17 2022 $2950.00 Put</t>
  </si>
  <si>
    <t>8.13</t>
  </si>
  <si>
    <t>458</t>
  </si>
  <si>
    <t>10.42</t>
  </si>
  <si>
    <t>-5.47</t>
  </si>
  <si>
    <t>SPX220617P03150000</t>
  </si>
  <si>
    <t>SPX Jun 17 2022 $3150.00 Put</t>
  </si>
  <si>
    <t>8053</t>
  </si>
  <si>
    <t>29.47</t>
  </si>
  <si>
    <t>SPXW220617P03450000</t>
  </si>
  <si>
    <t>SPXW Jun 17 2022 $3450.00 Put</t>
  </si>
  <si>
    <t>347</t>
  </si>
  <si>
    <t>22.1</t>
  </si>
  <si>
    <t>SPXW220617C03500000</t>
  </si>
  <si>
    <t>SPXW Jun 17 2022 $3500.00 Call</t>
  </si>
  <si>
    <t>630.2</t>
  </si>
  <si>
    <t>636.6</t>
  </si>
  <si>
    <t>635.27</t>
  </si>
  <si>
    <t>-45.4</t>
  </si>
  <si>
    <t>680.67</t>
  </si>
  <si>
    <t>SPXW220617P03520000</t>
  </si>
  <si>
    <t>SPXW Jun 17 2022 $3520.00 Put</t>
  </si>
  <si>
    <t>27.98</t>
  </si>
  <si>
    <t>29.42</t>
  </si>
  <si>
    <t>8.45</t>
  </si>
  <si>
    <t>SPXW220617P03575000</t>
  </si>
  <si>
    <t>SPXW Jun 17 2022 $3575.00 Put</t>
  </si>
  <si>
    <t>28.4</t>
  </si>
  <si>
    <t>8.21</t>
  </si>
  <si>
    <t>35.95</t>
  </si>
  <si>
    <t>SPX220617P03610000</t>
  </si>
  <si>
    <t>SPX Jun 17 2022 $3610.00 Put</t>
  </si>
  <si>
    <t>41.22</t>
  </si>
  <si>
    <t>12.38</t>
  </si>
  <si>
    <t>36.68</t>
  </si>
  <si>
    <t>SPX220617P03655000</t>
  </si>
  <si>
    <t>SPX Jun 17 2022 $3655.00 Put</t>
  </si>
  <si>
    <t>46.76</t>
  </si>
  <si>
    <t>19.79</t>
  </si>
  <si>
    <t>73.38</t>
  </si>
  <si>
    <t>26.97</t>
  </si>
  <si>
    <t>SPX220617P03685000</t>
  </si>
  <si>
    <t>SPX Jun 17 2022 $3685.00 Put</t>
  </si>
  <si>
    <t>40.1</t>
  </si>
  <si>
    <t>6.49</t>
  </si>
  <si>
    <t>14.68</t>
  </si>
  <si>
    <t>44.21</t>
  </si>
  <si>
    <t>SPXW220617C03690000</t>
  </si>
  <si>
    <t>SPXW Jun 17 2022 $3690.00 Call</t>
  </si>
  <si>
    <t>464</t>
  </si>
  <si>
    <t>440.99</t>
  </si>
  <si>
    <t>-48.85</t>
  </si>
  <si>
    <t>-9.98</t>
  </si>
  <si>
    <t>489.84</t>
  </si>
  <si>
    <t>SPXW220617C03700000</t>
  </si>
  <si>
    <t>SPXW Jun 17 2022 $3700.00 Call</t>
  </si>
  <si>
    <t>449.8</t>
  </si>
  <si>
    <t>432.54</t>
  </si>
  <si>
    <t>-49.05</t>
  </si>
  <si>
    <t>481.59</t>
  </si>
  <si>
    <t>SPXW220617P03720000</t>
  </si>
  <si>
    <t>SPXW Jun 17 2022 $3720.00 Put</t>
  </si>
  <si>
    <t>53.55</t>
  </si>
  <si>
    <t>10.08</t>
  </si>
  <si>
    <t>60.42</t>
  </si>
  <si>
    <t>23.19</t>
  </si>
  <si>
    <t>43.47</t>
  </si>
  <si>
    <t>SPX220617P03730000</t>
  </si>
  <si>
    <t>SPX Jun 17 2022 $3730.00 Put</t>
  </si>
  <si>
    <t>44.6</t>
  </si>
  <si>
    <t>46.82</t>
  </si>
  <si>
    <t>6.36</t>
  </si>
  <si>
    <t>64.47</t>
  </si>
  <si>
    <t>15.72</t>
  </si>
  <si>
    <t>40.46</t>
  </si>
  <si>
    <t>SPX220617P03740000</t>
  </si>
  <si>
    <t>SPX Jun 17 2022 $3740.00 Put</t>
  </si>
  <si>
    <t>47.3</t>
  </si>
  <si>
    <t>48.17</t>
  </si>
  <si>
    <t>491</t>
  </si>
  <si>
    <t>67.58</t>
  </si>
  <si>
    <t>-12.99</t>
  </si>
  <si>
    <t>55.36</t>
  </si>
  <si>
    <t>SPX220617C03745000</t>
  </si>
  <si>
    <t>SPX Jun 17 2022 $3745.00 Call</t>
  </si>
  <si>
    <t>410.1</t>
  </si>
  <si>
    <t>416.2</t>
  </si>
  <si>
    <t>410.26</t>
  </si>
  <si>
    <t>-26.97</t>
  </si>
  <si>
    <t>-6.17</t>
  </si>
  <si>
    <t>437.23</t>
  </si>
  <si>
    <t>SPX220617C03760000</t>
  </si>
  <si>
    <t>SPX Jun 17 2022 $3760.00 Call</t>
  </si>
  <si>
    <t>397.5</t>
  </si>
  <si>
    <t>403.4</t>
  </si>
  <si>
    <t>397.86</t>
  </si>
  <si>
    <t>-26.87</t>
  </si>
  <si>
    <t>424.73</t>
  </si>
  <si>
    <t>SPX220617P03780000</t>
  </si>
  <si>
    <t>SPX Jun 17 2022 $3780.00 Put</t>
  </si>
  <si>
    <t>53.25</t>
  </si>
  <si>
    <t>1348</t>
  </si>
  <si>
    <t>-9.58</t>
  </si>
  <si>
    <t>59.52</t>
  </si>
  <si>
    <t>-15.25</t>
  </si>
  <si>
    <t>62.83</t>
  </si>
  <si>
    <t>SPX220617P03785000</t>
  </si>
  <si>
    <t>SPX Jun 17 2022 $3785.00 Put</t>
  </si>
  <si>
    <t>54.9</t>
  </si>
  <si>
    <t>64.43</t>
  </si>
  <si>
    <t>59.45</t>
  </si>
  <si>
    <t>SPX220617P03815000</t>
  </si>
  <si>
    <t>SPX Jun 17 2022 $3815.00 Put</t>
  </si>
  <si>
    <t>58.4</t>
  </si>
  <si>
    <t>80.51</t>
  </si>
  <si>
    <t>26.51</t>
  </si>
  <si>
    <t>49.1</t>
  </si>
  <si>
    <t>SPX220617P03820000</t>
  </si>
  <si>
    <t>SPX Jun 17 2022 $3820.00 Put</t>
  </si>
  <si>
    <t>40.97</t>
  </si>
  <si>
    <t>136.89</t>
  </si>
  <si>
    <t>29.93</t>
  </si>
  <si>
    <t>SPXW220617C03850000</t>
  </si>
  <si>
    <t>SPXW Jun 17 2022 $3850.00 Call</t>
  </si>
  <si>
    <t>325.8</t>
  </si>
  <si>
    <t>316.7</t>
  </si>
  <si>
    <t>-119.67</t>
  </si>
  <si>
    <t>-27.43</t>
  </si>
  <si>
    <t>436.37</t>
  </si>
  <si>
    <t>SPX220617P03895000</t>
  </si>
  <si>
    <t>SPX Jun 17 2022 $3895.00 Put</t>
  </si>
  <si>
    <t>75.3</t>
  </si>
  <si>
    <t>77.6</t>
  </si>
  <si>
    <t>88.56</t>
  </si>
  <si>
    <t>15.78</t>
  </si>
  <si>
    <t>21.69</t>
  </si>
  <si>
    <t>72.78</t>
  </si>
  <si>
    <t>SPX220617P03970000</t>
  </si>
  <si>
    <t>SPX Jun 17 2022 $3970.00 Put</t>
  </si>
  <si>
    <t>102.49</t>
  </si>
  <si>
    <t>1102</t>
  </si>
  <si>
    <t>14.64</t>
  </si>
  <si>
    <t>16.67</t>
  </si>
  <si>
    <t>87.85</t>
  </si>
  <si>
    <t>SPX220617P04015000</t>
  </si>
  <si>
    <t>SPX Jun 17 2022 $4015.00 Put</t>
  </si>
  <si>
    <t>112.2</t>
  </si>
  <si>
    <t>135.13</t>
  </si>
  <si>
    <t>29.82</t>
  </si>
  <si>
    <t>28.32</t>
  </si>
  <si>
    <t>105.31</t>
  </si>
  <si>
    <t>SPXW220617C04020000</t>
  </si>
  <si>
    <t>SPXW Jun 17 2022 $4020.00 Call</t>
  </si>
  <si>
    <t>-30.1</t>
  </si>
  <si>
    <t>194.6</t>
  </si>
  <si>
    <t>-12.83</t>
  </si>
  <si>
    <t>234.6</t>
  </si>
  <si>
    <t>SPX220617C04025000</t>
  </si>
  <si>
    <t>SPX Jun 17 2022 $4025.00 Call</t>
  </si>
  <si>
    <t>216.02</t>
  </si>
  <si>
    <t>5701</t>
  </si>
  <si>
    <t>-109.44</t>
  </si>
  <si>
    <t>190.84</t>
  </si>
  <si>
    <t>-33.63</t>
  </si>
  <si>
    <t>325.46</t>
  </si>
  <si>
    <t>SPX220617C04040000</t>
  </si>
  <si>
    <t>SPX Jun 17 2022 $4040.00 Call</t>
  </si>
  <si>
    <t>188.2</t>
  </si>
  <si>
    <t>191.6</t>
  </si>
  <si>
    <t>182.94</t>
  </si>
  <si>
    <t>SPX220617C04070000</t>
  </si>
  <si>
    <t>SPX Jun 17 2022 $4070.00 Call</t>
  </si>
  <si>
    <t>1797</t>
  </si>
  <si>
    <t>11.68</t>
  </si>
  <si>
    <t>1033</t>
  </si>
  <si>
    <t>6.74</t>
  </si>
  <si>
    <t>173.52</t>
  </si>
  <si>
    <t>SPX220617C04155000</t>
  </si>
  <si>
    <t>SPX Jun 17 2022 $4155.00 Call</t>
  </si>
  <si>
    <t>118.94</t>
  </si>
  <si>
    <t>4777</t>
  </si>
  <si>
    <t>-23.06</t>
  </si>
  <si>
    <t>-16.24</t>
  </si>
  <si>
    <t>SPX220617C04175000</t>
  </si>
  <si>
    <t>SPX Jun 17 2022 $4175.00 Call</t>
  </si>
  <si>
    <t>110.7</t>
  </si>
  <si>
    <t>123.18</t>
  </si>
  <si>
    <t>5849</t>
  </si>
  <si>
    <t>1.14</t>
  </si>
  <si>
    <t>0.94</t>
  </si>
  <si>
    <t>122.04</t>
  </si>
  <si>
    <t>SPX220617C04185000</t>
  </si>
  <si>
    <t>SPX Jun 17 2022 $4185.00 Call</t>
  </si>
  <si>
    <t>102.69</t>
  </si>
  <si>
    <t>4537</t>
  </si>
  <si>
    <t>-38.31</t>
  </si>
  <si>
    <t>-27.17</t>
  </si>
  <si>
    <t>SPX220617P04195000</t>
  </si>
  <si>
    <t>SPX Jun 17 2022 $4195.00 Put</t>
  </si>
  <si>
    <t>183.4</t>
  </si>
  <si>
    <t>190.81</t>
  </si>
  <si>
    <t>3406</t>
  </si>
  <si>
    <t>3.01</t>
  </si>
  <si>
    <t>185.53</t>
  </si>
  <si>
    <t>187.8</t>
  </si>
  <si>
    <t>SPX220617P04205000</t>
  </si>
  <si>
    <t>SPX Jun 17 2022 $4205.00 Put</t>
  </si>
  <si>
    <t>188.6</t>
  </si>
  <si>
    <t>3706</t>
  </si>
  <si>
    <t>215.95</t>
  </si>
  <si>
    <t>12.33</t>
  </si>
  <si>
    <t>SPXW220617P04220000</t>
  </si>
  <si>
    <t>SPXW Jun 17 2022 $4220.00 Put</t>
  </si>
  <si>
    <t>198.3</t>
  </si>
  <si>
    <t>202.6</t>
  </si>
  <si>
    <t>192.95</t>
  </si>
  <si>
    <t>202.2</t>
  </si>
  <si>
    <t>209.7</t>
  </si>
  <si>
    <t>-4.98</t>
  </si>
  <si>
    <t>203.05</t>
  </si>
  <si>
    <t>SPXW220617C04230000</t>
  </si>
  <si>
    <t>SPXW Jun 17 2022 $4230.00 Call</t>
  </si>
  <si>
    <t>86.1</t>
  </si>
  <si>
    <t>87.1</t>
  </si>
  <si>
    <t>-10.88</t>
  </si>
  <si>
    <t>106.88</t>
  </si>
  <si>
    <t>SPX220617C04260000</t>
  </si>
  <si>
    <t>SPX Jun 17 2022 $4260.00 Call</t>
  </si>
  <si>
    <t>81.99</t>
  </si>
  <si>
    <t>3887</t>
  </si>
  <si>
    <t>1.44</t>
  </si>
  <si>
    <t>72.45</t>
  </si>
  <si>
    <t>80.55</t>
  </si>
  <si>
    <t>SPXW220617C04265000</t>
  </si>
  <si>
    <t>SPXW Jun 17 2022 $4265.00 Call</t>
  </si>
  <si>
    <t>71.1</t>
  </si>
  <si>
    <t>72.3</t>
  </si>
  <si>
    <t>87.39</t>
  </si>
  <si>
    <t>-12.01</t>
  </si>
  <si>
    <t>-12.09</t>
  </si>
  <si>
    <t>99.4</t>
  </si>
  <si>
    <t>SPX220617P04275000</t>
  </si>
  <si>
    <t>SPX Jun 17 2022 $4275.00 Put</t>
  </si>
  <si>
    <t>233.7</t>
  </si>
  <si>
    <t>231.57</t>
  </si>
  <si>
    <t>12083</t>
  </si>
  <si>
    <t>70.47</t>
  </si>
  <si>
    <t>269.22</t>
  </si>
  <si>
    <t>SPXW220617P04290000</t>
  </si>
  <si>
    <t>SPXW Jun 17 2022 $4290.00 Put</t>
  </si>
  <si>
    <t>238.9</t>
  </si>
  <si>
    <t>241.5</t>
  </si>
  <si>
    <t>249.7</t>
  </si>
  <si>
    <t>15.61</t>
  </si>
  <si>
    <t>SPXW220617P04310000</t>
  </si>
  <si>
    <t>SPXW Jun 17 2022 $4310.00 Put</t>
  </si>
  <si>
    <t>251.7</t>
  </si>
  <si>
    <t>221.1</t>
  </si>
  <si>
    <t>SPXW220617P04330000</t>
  </si>
  <si>
    <t>SPXW Jun 17 2022 $4330.00 Put</t>
  </si>
  <si>
    <t>270.3</t>
  </si>
  <si>
    <t>266.7</t>
  </si>
  <si>
    <t>289.2</t>
  </si>
  <si>
    <t>264.2</t>
  </si>
  <si>
    <t>15.06</t>
  </si>
  <si>
    <t>231.8</t>
  </si>
  <si>
    <t>SPXW220617P04340000</t>
  </si>
  <si>
    <t>SPXW Jun 17 2022 $4340.00 Put</t>
  </si>
  <si>
    <t>277.4</t>
  </si>
  <si>
    <t>278.2</t>
  </si>
  <si>
    <t>295.5</t>
  </si>
  <si>
    <t>262.6</t>
  </si>
  <si>
    <t>SPXW220617P04350000</t>
  </si>
  <si>
    <t>SPXW Jun 17 2022 $4350.00 Put</t>
  </si>
  <si>
    <t>278.8</t>
  </si>
  <si>
    <t>284.3</t>
  </si>
  <si>
    <t>285.67</t>
  </si>
  <si>
    <t>-5.57</t>
  </si>
  <si>
    <t>-1.92</t>
  </si>
  <si>
    <t>291.24</t>
  </si>
  <si>
    <t>SPXW220617P04365000</t>
  </si>
  <si>
    <t>SPXW Jun 17 2022 $4365.00 Put</t>
  </si>
  <si>
    <t>289.5</t>
  </si>
  <si>
    <t>289.6</t>
  </si>
  <si>
    <t>288.6</t>
  </si>
  <si>
    <t>SPX220617C04405000</t>
  </si>
  <si>
    <t>SPX Jun 17 2022 $4405.00 Call</t>
  </si>
  <si>
    <t>31.07</t>
  </si>
  <si>
    <t>-3.73</t>
  </si>
  <si>
    <t>31.77</t>
  </si>
  <si>
    <t>SPX220617P04410000</t>
  </si>
  <si>
    <t>SPX Jun 17 2022 $4410.00 Put</t>
  </si>
  <si>
    <t>329.1</t>
  </si>
  <si>
    <t>364.64</t>
  </si>
  <si>
    <t>4717</t>
  </si>
  <si>
    <t>70.02</t>
  </si>
  <si>
    <t>294.62</t>
  </si>
  <si>
    <t>SPXW220617C04410000</t>
  </si>
  <si>
    <t>SPXW Jun 17 2022 $4410.00 Call</t>
  </si>
  <si>
    <t>26.9</t>
  </si>
  <si>
    <t>-5.6</t>
  </si>
  <si>
    <t>SPXW220617P04410000</t>
  </si>
  <si>
    <t>SPXW Jun 17 2022 $4410.00 Put</t>
  </si>
  <si>
    <t>323.4</t>
  </si>
  <si>
    <t>329.3</t>
  </si>
  <si>
    <t>365.39</t>
  </si>
  <si>
    <t>111.19</t>
  </si>
  <si>
    <t>254.2</t>
  </si>
  <si>
    <t>SPXW220617P04425000</t>
  </si>
  <si>
    <t>SPXW Jun 17 2022 $4425.00 Put</t>
  </si>
  <si>
    <t>335.1</t>
  </si>
  <si>
    <t>341.4</t>
  </si>
  <si>
    <t>311.03</t>
  </si>
  <si>
    <t>-33.45</t>
  </si>
  <si>
    <t>-9.71</t>
  </si>
  <si>
    <t>344.48</t>
  </si>
  <si>
    <t>SPX220617P04450000</t>
  </si>
  <si>
    <t>SPX Jun 17 2022 $4450.00 Put</t>
  </si>
  <si>
    <t>354.1</t>
  </si>
  <si>
    <t>347.75</t>
  </si>
  <si>
    <t>35639</t>
  </si>
  <si>
    <t>20.03</t>
  </si>
  <si>
    <t>380.36</t>
  </si>
  <si>
    <t>387.77</t>
  </si>
  <si>
    <t>339.47</t>
  </si>
  <si>
    <t>6.12</t>
  </si>
  <si>
    <t>327.72</t>
  </si>
  <si>
    <t>SPX220617C04470000</t>
  </si>
  <si>
    <t>SPX Jun 17 2022 $4470.00 Call</t>
  </si>
  <si>
    <t>SPX220617C04485000</t>
  </si>
  <si>
    <t>SPX Jun 17 2022 $4485.00 Call</t>
  </si>
  <si>
    <t>4886</t>
  </si>
  <si>
    <t>-16.41</t>
  </si>
  <si>
    <t>SPX220617P04490000</t>
  </si>
  <si>
    <t>SPX Jun 17 2022 $4490.00 Put</t>
  </si>
  <si>
    <t>388.6</t>
  </si>
  <si>
    <t>430.73</t>
  </si>
  <si>
    <t>58.99</t>
  </si>
  <si>
    <t>15.87</t>
  </si>
  <si>
    <t>371.74</t>
  </si>
  <si>
    <t>SPXW220617P04500000</t>
  </si>
  <si>
    <t>SPXW Jun 17 2022 $4500.00 Put</t>
  </si>
  <si>
    <t>398.2</t>
  </si>
  <si>
    <t>405.1</t>
  </si>
  <si>
    <t>406.57</t>
  </si>
  <si>
    <t>329</t>
  </si>
  <si>
    <t>72.69</t>
  </si>
  <si>
    <t>21.78</t>
  </si>
  <si>
    <t>333.88</t>
  </si>
  <si>
    <t>SPXW220617C04520000</t>
  </si>
  <si>
    <t>SPXW Jun 17 2022 $4520.00 Call</t>
  </si>
  <si>
    <t>10.57</t>
  </si>
  <si>
    <t>508</t>
  </si>
  <si>
    <t>-3.55</t>
  </si>
  <si>
    <t>12.17</t>
  </si>
  <si>
    <t>-25.15</t>
  </si>
  <si>
    <t>14.12</t>
  </si>
  <si>
    <t>SPX220617P04550000</t>
  </si>
  <si>
    <t>SPX Jun 17 2022 $4550.00 Put</t>
  </si>
  <si>
    <t>442.1</t>
  </si>
  <si>
    <t>450.5</t>
  </si>
  <si>
    <t>485.13</t>
  </si>
  <si>
    <t>15520</t>
  </si>
  <si>
    <t>60.79</t>
  </si>
  <si>
    <t>14.33</t>
  </si>
  <si>
    <t>424.34</t>
  </si>
  <si>
    <t>SPXW220617C04560000</t>
  </si>
  <si>
    <t>SPXW Jun 17 2022 $4560.00 Call</t>
  </si>
  <si>
    <t>-4.95</t>
  </si>
  <si>
    <t>SPXW220617C04570000</t>
  </si>
  <si>
    <t>SPXW Jun 17 2022 $4570.00 Call</t>
  </si>
  <si>
    <t>8.58</t>
  </si>
  <si>
    <t>-1.72</t>
  </si>
  <si>
    <t>8.73</t>
  </si>
  <si>
    <t>SPXW220617P04570000</t>
  </si>
  <si>
    <t>SPXW Jun 17 2022 $4570.00 Put</t>
  </si>
  <si>
    <t>461.7</t>
  </si>
  <si>
    <t>468.9</t>
  </si>
  <si>
    <t>490.81</t>
  </si>
  <si>
    <t>200.41</t>
  </si>
  <si>
    <t>69.02</t>
  </si>
  <si>
    <t>SPX220617P04580000</t>
  </si>
  <si>
    <t>SPX Jun 17 2022 $4580.00 Put</t>
  </si>
  <si>
    <t>478.6</t>
  </si>
  <si>
    <t>496.37</t>
  </si>
  <si>
    <t>4083</t>
  </si>
  <si>
    <t>86.57</t>
  </si>
  <si>
    <t>21.13</t>
  </si>
  <si>
    <t>409.8</t>
  </si>
  <si>
    <t>SPX220617P04590000</t>
  </si>
  <si>
    <t>SPX Jun 17 2022 $4590.00 Put</t>
  </si>
  <si>
    <t>479.4</t>
  </si>
  <si>
    <t>505.72</t>
  </si>
  <si>
    <t>4829</t>
  </si>
  <si>
    <t>-25.76</t>
  </si>
  <si>
    <t>-4.85</t>
  </si>
  <si>
    <t>531.48</t>
  </si>
  <si>
    <t>SPX220617C04610000</t>
  </si>
  <si>
    <t>SPX Jun 17 2022 $4610.00 Call</t>
  </si>
  <si>
    <t>2660</t>
  </si>
  <si>
    <t>-5.87</t>
  </si>
  <si>
    <t>5.63</t>
  </si>
  <si>
    <t>SPX220617C04615000</t>
  </si>
  <si>
    <t>SPX Jun 17 2022 $4615.00 Call</t>
  </si>
  <si>
    <t>4.18</t>
  </si>
  <si>
    <t>2657</t>
  </si>
  <si>
    <t>-24.42</t>
  </si>
  <si>
    <t>5.53</t>
  </si>
  <si>
    <t>SPXW220617C04615000</t>
  </si>
  <si>
    <t>SPXW Jun 17 2022 $4615.00 Call</t>
  </si>
  <si>
    <t>4.36</t>
  </si>
  <si>
    <t>405</t>
  </si>
  <si>
    <t>-46.51</t>
  </si>
  <si>
    <t>8.15</t>
  </si>
  <si>
    <t>SPX220617C04640000</t>
  </si>
  <si>
    <t>SPX Jun 17 2022 $4640.00 Call</t>
  </si>
  <si>
    <t>3.19</t>
  </si>
  <si>
    <t>807</t>
  </si>
  <si>
    <t>-1.46</t>
  </si>
  <si>
    <t>4.65</t>
  </si>
  <si>
    <t>SPX220617C04670000</t>
  </si>
  <si>
    <t>SPX Jun 17 2022 $4670.00 Call</t>
  </si>
  <si>
    <t>-23.69</t>
  </si>
  <si>
    <t>SPX220617C04675000</t>
  </si>
  <si>
    <t>SPX Jun 17 2022 $4675.00 Call</t>
  </si>
  <si>
    <t>5974</t>
  </si>
  <si>
    <t>-5.78</t>
  </si>
  <si>
    <t>3.29</t>
  </si>
  <si>
    <t>SPXW220617C04680000</t>
  </si>
  <si>
    <t>SPXW Jun 17 2022 $4680.00 Call</t>
  </si>
  <si>
    <t>3.08</t>
  </si>
  <si>
    <t>558</t>
  </si>
  <si>
    <t>2.62</t>
  </si>
  <si>
    <t>-24.88</t>
  </si>
  <si>
    <t>SPX220617C04730000</t>
  </si>
  <si>
    <t>SPX Jun 17 2022 $4730.00 Call</t>
  </si>
  <si>
    <t>-26.38</t>
  </si>
  <si>
    <t>SPXW220617C04730000</t>
  </si>
  <si>
    <t>SPXW Jun 17 2022 $4730.00 Call</t>
  </si>
  <si>
    <t>1.83</t>
  </si>
  <si>
    <t>493</t>
  </si>
  <si>
    <t>-4.69</t>
  </si>
  <si>
    <t>1.92</t>
  </si>
  <si>
    <t>SPXW220617C04760000</t>
  </si>
  <si>
    <t>SPXW Jun 17 2022 $4760.00 Call</t>
  </si>
  <si>
    <t>639</t>
  </si>
  <si>
    <t>1.07</t>
  </si>
  <si>
    <t>SPXW220617C04840000</t>
  </si>
  <si>
    <t>SPXW Jun 17 2022 $4840.00 Call</t>
  </si>
  <si>
    <t>-0.21</t>
  </si>
  <si>
    <t>-29.58</t>
  </si>
  <si>
    <t>SPXW220617C04900000</t>
  </si>
  <si>
    <t>SPXW Jun 17 2022 $4900.00 Call</t>
  </si>
  <si>
    <t>881</t>
  </si>
  <si>
    <t>-25.54</t>
  </si>
  <si>
    <t>SPX220617C05040000</t>
  </si>
  <si>
    <t>SPX Jun 17 2022 $5040.00 Call</t>
  </si>
  <si>
    <t>SPXW220617C04075000</t>
  </si>
  <si>
    <t>SPXW Jun 17 2022 $4075.00 Call</t>
  </si>
  <si>
    <t>168.3</t>
  </si>
  <si>
    <t>-32.31</t>
  </si>
  <si>
    <t>186.2</t>
  </si>
  <si>
    <t>163.5</t>
  </si>
  <si>
    <t>-16.27</t>
  </si>
  <si>
    <t>198.61</t>
  </si>
  <si>
    <t>SPXW220617C04085000</t>
  </si>
  <si>
    <t>SPXW Jun 17 2022 $4085.00 Call</t>
  </si>
  <si>
    <t>162.1</t>
  </si>
  <si>
    <t>165.3</t>
  </si>
  <si>
    <t>SPXW220617C04160000</t>
  </si>
  <si>
    <t>SPXW Jun 17 2022 $4160.00 Call</t>
  </si>
  <si>
    <t>119.8</t>
  </si>
  <si>
    <t>121.1</t>
  </si>
  <si>
    <t>111.04</t>
  </si>
  <si>
    <t>134.56</t>
  </si>
  <si>
    <t>110.67</t>
  </si>
  <si>
    <t>-23.37</t>
  </si>
  <si>
    <t>SPX220617C04220000</t>
  </si>
  <si>
    <t>SPX Jun 17 2022 $4220.00 Call</t>
  </si>
  <si>
    <t>6801</t>
  </si>
  <si>
    <t>103.31</t>
  </si>
  <si>
    <t>-11.16</t>
  </si>
  <si>
    <t>103.1</t>
  </si>
  <si>
    <t>SPX220617C04235000</t>
  </si>
  <si>
    <t>SPX Jun 17 2022 $4235.00 Call</t>
  </si>
  <si>
    <t>84.5</t>
  </si>
  <si>
    <t>9805</t>
  </si>
  <si>
    <t>SPX220617C04265000</t>
  </si>
  <si>
    <t>SPX Jun 17 2022 $4265.00 Call</t>
  </si>
  <si>
    <t>77.21</t>
  </si>
  <si>
    <t>-2.3</t>
  </si>
  <si>
    <t>-2.9</t>
  </si>
  <si>
    <t>79.51</t>
  </si>
  <si>
    <t>SPX220617C04275000</t>
  </si>
  <si>
    <t>SPX Jun 17 2022 $4275.00 Call</t>
  </si>
  <si>
    <t>73.11</t>
  </si>
  <si>
    <t>9289</t>
  </si>
  <si>
    <t>-0.96</t>
  </si>
  <si>
    <t>70.08</t>
  </si>
  <si>
    <t>74.07</t>
  </si>
  <si>
    <t>SPXW220617C04300000</t>
  </si>
  <si>
    <t>SPXW Jun 17 2022 $4300.00 Call</t>
  </si>
  <si>
    <t>58.2</t>
  </si>
  <si>
    <t>58.92</t>
  </si>
  <si>
    <t>374</t>
  </si>
  <si>
    <t>60.18</t>
  </si>
  <si>
    <t>67.51</t>
  </si>
  <si>
    <t>57.93</t>
  </si>
  <si>
    <t>-21.42</t>
  </si>
  <si>
    <t>74.98</t>
  </si>
  <si>
    <t>SPX220617C04310000</t>
  </si>
  <si>
    <t>SPX Jun 17 2022 $4310.00 Call</t>
  </si>
  <si>
    <t>55.1</t>
  </si>
  <si>
    <t>53.38</t>
  </si>
  <si>
    <t>-16.7</t>
  </si>
  <si>
    <t>53.47</t>
  </si>
  <si>
    <t>-23.83</t>
  </si>
  <si>
    <t>SPX220617C04330000</t>
  </si>
  <si>
    <t>SPX Jun 17 2022 $4330.00 Call</t>
  </si>
  <si>
    <t>46.88</t>
  </si>
  <si>
    <t>2342</t>
  </si>
  <si>
    <t>-11.15</t>
  </si>
  <si>
    <t>50.98</t>
  </si>
  <si>
    <t>44.26</t>
  </si>
  <si>
    <t>-19.22</t>
  </si>
  <si>
    <t>58.03</t>
  </si>
  <si>
    <t>SPX220617C04370000</t>
  </si>
  <si>
    <t>SPX Jun 17 2022 $4370.00 Call</t>
  </si>
  <si>
    <t>3332</t>
  </si>
  <si>
    <t>-9.29</t>
  </si>
  <si>
    <t>34.09</t>
  </si>
  <si>
    <t>-19.53</t>
  </si>
  <si>
    <t>47.59</t>
  </si>
  <si>
    <t>SPX220617C04400000</t>
  </si>
  <si>
    <t>SPX Jun 17 2022 $4400.00 Call</t>
  </si>
  <si>
    <t>28.5</t>
  </si>
  <si>
    <t>39409</t>
  </si>
  <si>
    <t>-12.64</t>
  </si>
  <si>
    <t>4229</t>
  </si>
  <si>
    <t>-30.73</t>
  </si>
  <si>
    <t>41.14</t>
  </si>
  <si>
    <t>SPX220617C04440000</t>
  </si>
  <si>
    <t>SPX Jun 17 2022 $4440.00 Call</t>
  </si>
  <si>
    <t>25.01</t>
  </si>
  <si>
    <t>6652</t>
  </si>
  <si>
    <t>-1.69</t>
  </si>
  <si>
    <t>26.72</t>
  </si>
  <si>
    <t>SPXW220617C04450000</t>
  </si>
  <si>
    <t>SPXW Jun 17 2022 $4450.00 Call</t>
  </si>
  <si>
    <t>20.65</t>
  </si>
  <si>
    <t>18.49</t>
  </si>
  <si>
    <t>23.45</t>
  </si>
  <si>
    <t>SPXW220617C04455000</t>
  </si>
  <si>
    <t>SPXW Jun 17 2022 $4455.00 Call</t>
  </si>
  <si>
    <t>20.87</t>
  </si>
  <si>
    <t>-6.15</t>
  </si>
  <si>
    <t>-22.77</t>
  </si>
  <si>
    <t>27.02</t>
  </si>
  <si>
    <t>SPX220617C04460000</t>
  </si>
  <si>
    <t>SPX Jun 17 2022 $4460.00 Call</t>
  </si>
  <si>
    <t>21.27</t>
  </si>
  <si>
    <t>9053</t>
  </si>
  <si>
    <t>19.73</t>
  </si>
  <si>
    <t>23.21</t>
  </si>
  <si>
    <t>0.33</t>
  </si>
  <si>
    <t>SPXW220617C04460000</t>
  </si>
  <si>
    <t>SPXW Jun 17 2022 $4460.00 Call</t>
  </si>
  <si>
    <t>16.84</t>
  </si>
  <si>
    <t>-11.39</t>
  </si>
  <si>
    <t>20.15</t>
  </si>
  <si>
    <t>16.75</t>
  </si>
  <si>
    <t>-40.35</t>
  </si>
  <si>
    <t>28.23</t>
  </si>
  <si>
    <t>SPXW220617C04470000</t>
  </si>
  <si>
    <t>SPXW Jun 17 2022 $4470.00 Call</t>
  </si>
  <si>
    <t>19.87</t>
  </si>
  <si>
    <t>-0.73</t>
  </si>
  <si>
    <t>15.49</t>
  </si>
  <si>
    <t>SPX220617C04475000</t>
  </si>
  <si>
    <t>SPX Jun 17 2022 $4475.00 Call</t>
  </si>
  <si>
    <t>17.56</t>
  </si>
  <si>
    <t>16164</t>
  </si>
  <si>
    <t>-5.14</t>
  </si>
  <si>
    <t>14.65</t>
  </si>
  <si>
    <t>20.36</t>
  </si>
  <si>
    <t>14.51</t>
  </si>
  <si>
    <t>-22.65</t>
  </si>
  <si>
    <t>SPX220617C04490000</t>
  </si>
  <si>
    <t>SPX Jun 17 2022 $4490.00 Call</t>
  </si>
  <si>
    <t>16.62</t>
  </si>
  <si>
    <t>4612</t>
  </si>
  <si>
    <t>-1.58</t>
  </si>
  <si>
    <t>1799</t>
  </si>
  <si>
    <t>12.53</t>
  </si>
  <si>
    <t>SPXW220617C04490000</t>
  </si>
  <si>
    <t>SPXW Jun 17 2022 $4490.00 Call</t>
  </si>
  <si>
    <t>13.09</t>
  </si>
  <si>
    <t>-5.51</t>
  </si>
  <si>
    <t>-29.63</t>
  </si>
  <si>
    <t>SPXW220617C04495000</t>
  </si>
  <si>
    <t>SPXW Jun 17 2022 $4495.00 Call</t>
  </si>
  <si>
    <t>16.12</t>
  </si>
  <si>
    <t>SPX220617C04500000</t>
  </si>
  <si>
    <t>SPX Jun 17 2022 $4500.00 Call</t>
  </si>
  <si>
    <t>13.14</t>
  </si>
  <si>
    <t>34871</t>
  </si>
  <si>
    <t>-5.26</t>
  </si>
  <si>
    <t>2390</t>
  </si>
  <si>
    <t>-28.59</t>
  </si>
  <si>
    <t>SPXW220617C04500000</t>
  </si>
  <si>
    <t>SPXW Jun 17 2022 $4500.00 Call</t>
  </si>
  <si>
    <t>-2.5</t>
  </si>
  <si>
    <t>12.24</t>
  </si>
  <si>
    <t>-15.93</t>
  </si>
  <si>
    <t>SPX220617C04505000</t>
  </si>
  <si>
    <t>SPX Jun 17 2022 $4505.00 Call</t>
  </si>
  <si>
    <t>5321</t>
  </si>
  <si>
    <t>-16.78</t>
  </si>
  <si>
    <t>SPX220617C04510000</t>
  </si>
  <si>
    <t>SPX Jun 17 2022 $4510.00 Call</t>
  </si>
  <si>
    <t>4751</t>
  </si>
  <si>
    <t>-4.5</t>
  </si>
  <si>
    <t>12.72</t>
  </si>
  <si>
    <t>-26.57</t>
  </si>
  <si>
    <t>16.94</t>
  </si>
  <si>
    <t>SPX220617C04515000</t>
  </si>
  <si>
    <t>SPX Jun 17 2022 $4515.00 Call</t>
  </si>
  <si>
    <t>11.94</t>
  </si>
  <si>
    <t>-6.88</t>
  </si>
  <si>
    <t>-36.56</t>
  </si>
  <si>
    <t>18.82</t>
  </si>
  <si>
    <t>SPXW220617C04515000</t>
  </si>
  <si>
    <t>SPXW Jun 17 2022 $4515.00 Call</t>
  </si>
  <si>
    <t>-6.06</t>
  </si>
  <si>
    <t>-34.48</t>
  </si>
  <si>
    <t>17.58</t>
  </si>
  <si>
    <t>SPX220617C04520000</t>
  </si>
  <si>
    <t>SPX Jun 17 2022 $4520.00 Call</t>
  </si>
  <si>
    <t>5965</t>
  </si>
  <si>
    <t>-4.19</t>
  </si>
  <si>
    <t>10.65</t>
  </si>
  <si>
    <t>-28.14</t>
  </si>
  <si>
    <t>14.89</t>
  </si>
  <si>
    <t>SPXW220617C04525000</t>
  </si>
  <si>
    <t>SPXW Jun 17 2022 $4525.00 Call</t>
  </si>
  <si>
    <t>-18.05</t>
  </si>
  <si>
    <t>SPXW220617C04545000</t>
  </si>
  <si>
    <t>SPXW Jun 17 2022 $4545.00 Call</t>
  </si>
  <si>
    <t>-1.6</t>
  </si>
  <si>
    <t>11.59</t>
  </si>
  <si>
    <t>11.1</t>
  </si>
  <si>
    <t>SPX220617C04550000</t>
  </si>
  <si>
    <t>SPX Jun 17 2022 $4550.00 Call</t>
  </si>
  <si>
    <t>19846</t>
  </si>
  <si>
    <t>10.54</t>
  </si>
  <si>
    <t>-12.02</t>
  </si>
  <si>
    <t>SPXW220617C04550000</t>
  </si>
  <si>
    <t>SPXW Jun 17 2022 $4550.00 Call</t>
  </si>
  <si>
    <t>7.62</t>
  </si>
  <si>
    <t>-26.09</t>
  </si>
  <si>
    <t>SPX220617C04575000</t>
  </si>
  <si>
    <t>SPX Jun 17 2022 $4575.00 Call</t>
  </si>
  <si>
    <t>6.84</t>
  </si>
  <si>
    <t>10712</t>
  </si>
  <si>
    <t>5.88</t>
  </si>
  <si>
    <t>8.72</t>
  </si>
  <si>
    <t>-22.28</t>
  </si>
  <si>
    <t>SPXW220617C04575000</t>
  </si>
  <si>
    <t>SPXW Jun 17 2022 $4575.00 Call</t>
  </si>
  <si>
    <t>7.19</t>
  </si>
  <si>
    <t>6.43</t>
  </si>
  <si>
    <t>-18.21</t>
  </si>
  <si>
    <t>8.79</t>
  </si>
  <si>
    <t>SPXW220617C04580000</t>
  </si>
  <si>
    <t>SPXW Jun 17 2022 $4580.00 Call</t>
  </si>
  <si>
    <t>6.89</t>
  </si>
  <si>
    <t>-5.32</t>
  </si>
  <si>
    <t>6.21</t>
  </si>
  <si>
    <t>-43.58</t>
  </si>
  <si>
    <t>12.21</t>
  </si>
  <si>
    <t>SPXW220617C04590000</t>
  </si>
  <si>
    <t>SPXW Jun 17 2022 $4590.00 Call</t>
  </si>
  <si>
    <t>SPX220617C04600000</t>
  </si>
  <si>
    <t>SPX Jun 17 2022 $4600.00 Call</t>
  </si>
  <si>
    <t>40923</t>
  </si>
  <si>
    <t>2837</t>
  </si>
  <si>
    <t>-26.8</t>
  </si>
  <si>
    <t>6.83</t>
  </si>
  <si>
    <t>SPX220617C04605000</t>
  </si>
  <si>
    <t>SPX Jun 17 2022 $4605.00 Call</t>
  </si>
  <si>
    <t>4973</t>
  </si>
  <si>
    <t>-2.95</t>
  </si>
  <si>
    <t>-36.88</t>
  </si>
  <si>
    <t>SPX220617C04625000</t>
  </si>
  <si>
    <t>SPX Jun 17 2022 $4625.00 Call</t>
  </si>
  <si>
    <t>8992</t>
  </si>
  <si>
    <t>5.14</t>
  </si>
  <si>
    <t>-14.44</t>
  </si>
  <si>
    <t>SPX220617C04645000</t>
  </si>
  <si>
    <t>SPX Jun 17 2022 $4645.00 Call</t>
  </si>
  <si>
    <t>-37.62</t>
  </si>
  <si>
    <t>SPXW220617C04650000</t>
  </si>
  <si>
    <t>SPXW Jun 17 2022 $4650.00 Call</t>
  </si>
  <si>
    <t>621</t>
  </si>
  <si>
    <t>-34.35</t>
  </si>
  <si>
    <t>SPXW220617C04660000</t>
  </si>
  <si>
    <t>SPXW Jun 17 2022 $4660.00 Call</t>
  </si>
  <si>
    <t>-0.65</t>
  </si>
  <si>
    <t>-17.81</t>
  </si>
  <si>
    <t>SPXW220617C04775000</t>
  </si>
  <si>
    <t>SPXW Jun 17 2022 $4775.00 Call</t>
  </si>
  <si>
    <t>-1.42</t>
  </si>
  <si>
    <t>0.97</t>
  </si>
  <si>
    <t>-58.68</t>
  </si>
  <si>
    <t>2.42</t>
  </si>
  <si>
    <t>SPXW220617C04780000</t>
  </si>
  <si>
    <t>SPXW Jun 17 2022 $4780.00 Call</t>
  </si>
  <si>
    <t>749</t>
  </si>
  <si>
    <t>SPX220617C04800000</t>
  </si>
  <si>
    <t>SPX Jun 17 2022 $4800.00 Call</t>
  </si>
  <si>
    <t>28804</t>
  </si>
  <si>
    <t>1335</t>
  </si>
  <si>
    <t>SPX220617P02200000</t>
  </si>
  <si>
    <t>SPX Jun 17 2022 $2200.00 Put</t>
  </si>
  <si>
    <t>8808</t>
  </si>
  <si>
    <t>-10.53</t>
  </si>
  <si>
    <t>SPXW220617P02750000</t>
  </si>
  <si>
    <t>SPXW Jun 17 2022 $2750.00 Put</t>
  </si>
  <si>
    <t>-15.45</t>
  </si>
  <si>
    <t>5.44</t>
  </si>
  <si>
    <t>SPX220617P02900000</t>
  </si>
  <si>
    <t>SPX Jun 17 2022 $2900.00 Put</t>
  </si>
  <si>
    <t>12869</t>
  </si>
  <si>
    <t>1987</t>
  </si>
  <si>
    <t>10.02</t>
  </si>
  <si>
    <t>-25</t>
  </si>
  <si>
    <t>SPX220617P03000000</t>
  </si>
  <si>
    <t>SPX Jun 17 2022 $3000.00 Put</t>
  </si>
  <si>
    <t>56801</t>
  </si>
  <si>
    <t>2284</t>
  </si>
  <si>
    <t>12.02</t>
  </si>
  <si>
    <t>-14.64</t>
  </si>
  <si>
    <t>SPXW220617P03100000</t>
  </si>
  <si>
    <t>SPXW Jun 17 2022 $3100.00 Put</t>
  </si>
  <si>
    <t>687</t>
  </si>
  <si>
    <t>-2.47</t>
  </si>
  <si>
    <t>13.95</t>
  </si>
  <si>
    <t>-22.06</t>
  </si>
  <si>
    <t>SPX220617P03175000</t>
  </si>
  <si>
    <t>SPX Jun 17 2022 $3175.00 Put</t>
  </si>
  <si>
    <t>2037</t>
  </si>
  <si>
    <t>-12.07</t>
  </si>
  <si>
    <t>SPXW220617P03200000</t>
  </si>
  <si>
    <t>SPXW Jun 17 2022 $3200.00 Put</t>
  </si>
  <si>
    <t>1458</t>
  </si>
  <si>
    <t>-3.61</t>
  </si>
  <si>
    <t>17.69</t>
  </si>
  <si>
    <t>18.14</t>
  </si>
  <si>
    <t>-24.71</t>
  </si>
  <si>
    <t>SPX220617P03275000</t>
  </si>
  <si>
    <t>SPX Jun 17 2022 $3275.00 Put</t>
  </si>
  <si>
    <t>12.98</t>
  </si>
  <si>
    <t>1874</t>
  </si>
  <si>
    <t>-1.41</t>
  </si>
  <si>
    <t>19.75</t>
  </si>
  <si>
    <t>-9.8</t>
  </si>
  <si>
    <t>14.39</t>
  </si>
  <si>
    <t>SPX220617P03300000</t>
  </si>
  <si>
    <t>SPX Jun 17 2022 $3300.00 Put</t>
  </si>
  <si>
    <t>13.75</t>
  </si>
  <si>
    <t>21505</t>
  </si>
  <si>
    <t>-1.44</t>
  </si>
  <si>
    <t>522</t>
  </si>
  <si>
    <t>18.39</t>
  </si>
  <si>
    <t>13.53</t>
  </si>
  <si>
    <t>-9.48</t>
  </si>
  <si>
    <t>15.19</t>
  </si>
  <si>
    <t>SPX220617P03375000</t>
  </si>
  <si>
    <t>SPX Jun 17 2022 $3375.00 Put</t>
  </si>
  <si>
    <t>17.88</t>
  </si>
  <si>
    <t>-1.66</t>
  </si>
  <si>
    <t>-8.5</t>
  </si>
  <si>
    <t>19.54</t>
  </si>
  <si>
    <t>SPXW220617P03390000</t>
  </si>
  <si>
    <t>SPXW Jun 17 2022 $3390.00 Put</t>
  </si>
  <si>
    <t>-4.09</t>
  </si>
  <si>
    <t>24.95</t>
  </si>
  <si>
    <t>25.09</t>
  </si>
  <si>
    <t>-19.48</t>
  </si>
  <si>
    <t>SPX220617P03400000</t>
  </si>
  <si>
    <t>SPX Jun 17 2022 $3400.00 Put</t>
  </si>
  <si>
    <t>17.75</t>
  </si>
  <si>
    <t>21091</t>
  </si>
  <si>
    <t>755</t>
  </si>
  <si>
    <t>SPX220617P03410000</t>
  </si>
  <si>
    <t>SPX Jun 17 2022 $3410.00 Put</t>
  </si>
  <si>
    <t>-1.28</t>
  </si>
  <si>
    <t>-6.64</t>
  </si>
  <si>
    <t>SPXW220617P03420000</t>
  </si>
  <si>
    <t>SPXW Jun 17 2022 $3420.00 Put</t>
  </si>
  <si>
    <t>18.3</t>
  </si>
  <si>
    <t>SPX220617P03440000</t>
  </si>
  <si>
    <t>SPX Jun 17 2022 $3440.00 Put</t>
  </si>
  <si>
    <t>5197</t>
  </si>
  <si>
    <t>-4.04</t>
  </si>
  <si>
    <t>23.55</t>
  </si>
  <si>
    <t>SPX220617P03450000</t>
  </si>
  <si>
    <t>SPX Jun 17 2022 $3450.00 Put</t>
  </si>
  <si>
    <t>9323</t>
  </si>
  <si>
    <t>515</t>
  </si>
  <si>
    <t>-9.81</t>
  </si>
  <si>
    <t>SPX220617P03525000</t>
  </si>
  <si>
    <t>SPX Jun 17 2022 $3525.00 Put</t>
  </si>
  <si>
    <t>25.19</t>
  </si>
  <si>
    <t>-1.11</t>
  </si>
  <si>
    <t>-4.23</t>
  </si>
  <si>
    <t>SPX220617P03530000</t>
  </si>
  <si>
    <t>SPX Jun 17 2022 $3530.00 Put</t>
  </si>
  <si>
    <t>-1.67</t>
  </si>
  <si>
    <t>27.17</t>
  </si>
  <si>
    <t>SPX220617P03540000</t>
  </si>
  <si>
    <t>SPX Jun 17 2022 $3540.00 Put</t>
  </si>
  <si>
    <t>25.9</t>
  </si>
  <si>
    <t>25.63</t>
  </si>
  <si>
    <t>636</t>
  </si>
  <si>
    <t>-5.27</t>
  </si>
  <si>
    <t>-17.06</t>
  </si>
  <si>
    <t>SPX220617P03600000</t>
  </si>
  <si>
    <t>SPX Jun 17 2022 $3600.00 Put</t>
  </si>
  <si>
    <t>32794</t>
  </si>
  <si>
    <t>3186</t>
  </si>
  <si>
    <t>-6.24</t>
  </si>
  <si>
    <t>SPXW220617P03600000</t>
  </si>
  <si>
    <t>SPXW Jun 17 2022 $3600.00 Put</t>
  </si>
  <si>
    <t>1688</t>
  </si>
  <si>
    <t>30.07</t>
  </si>
  <si>
    <t>-1.87</t>
  </si>
  <si>
    <t>SPX220617P03630000</t>
  </si>
  <si>
    <t>SPX Jun 17 2022 $3630.00 Put</t>
  </si>
  <si>
    <t>33.17</t>
  </si>
  <si>
    <t>-6.83</t>
  </si>
  <si>
    <t>SPXW220617P03640000</t>
  </si>
  <si>
    <t>SPXW Jun 17 2022 $3640.00 Put</t>
  </si>
  <si>
    <t>34.5</t>
  </si>
  <si>
    <t>35.42</t>
  </si>
  <si>
    <t>354</t>
  </si>
  <si>
    <t>-4.38</t>
  </si>
  <si>
    <t>-11.01</t>
  </si>
  <si>
    <t>SPX220617P03650000</t>
  </si>
  <si>
    <t>SPX Jun 17 2022 $3650.00 Put</t>
  </si>
  <si>
    <t>34.23</t>
  </si>
  <si>
    <t>14674</t>
  </si>
  <si>
    <t>44.07</t>
  </si>
  <si>
    <t>52.49</t>
  </si>
  <si>
    <t>33.68</t>
  </si>
  <si>
    <t>38.63</t>
  </si>
  <si>
    <t>SPXW220617P03650000</t>
  </si>
  <si>
    <t>SPXW Jun 17 2022 $3650.00 Put</t>
  </si>
  <si>
    <t>418</t>
  </si>
  <si>
    <t>-4.82</t>
  </si>
  <si>
    <t>47.53</t>
  </si>
  <si>
    <t>-11.89</t>
  </si>
  <si>
    <t>40.57</t>
  </si>
  <si>
    <t>SPX220617P03660000</t>
  </si>
  <si>
    <t>SPX Jun 17 2022 $3660.00 Put</t>
  </si>
  <si>
    <t>36.09</t>
  </si>
  <si>
    <t>-1.91</t>
  </si>
  <si>
    <t>-5.03</t>
  </si>
  <si>
    <t>SPXW220617P03675000</t>
  </si>
  <si>
    <t>SPXW Jun 17 2022 $3675.00 Put</t>
  </si>
  <si>
    <t>38.4</t>
  </si>
  <si>
    <t>38.55</t>
  </si>
  <si>
    <t>44.92</t>
  </si>
  <si>
    <t>0.66</t>
  </si>
  <si>
    <t>SPX220617P03680000</t>
  </si>
  <si>
    <t>SPX Jun 17 2022 $3680.00 Put</t>
  </si>
  <si>
    <t>38.53</t>
  </si>
  <si>
    <t>-6.07</t>
  </si>
  <si>
    <t>-13.61</t>
  </si>
  <si>
    <t>SPXW220617P03690000</t>
  </si>
  <si>
    <t>SPXW Jun 17 2022 $3690.00 Put</t>
  </si>
  <si>
    <t>-2.37</t>
  </si>
  <si>
    <t>54.4</t>
  </si>
  <si>
    <t>-5.56</t>
  </si>
  <si>
    <t>42.67</t>
  </si>
  <si>
    <t>SPX220617P03695000</t>
  </si>
  <si>
    <t>SPX Jun 17 2022 $3695.00 Put</t>
  </si>
  <si>
    <t>40.82</t>
  </si>
  <si>
    <t>48.2</t>
  </si>
  <si>
    <t>SPXW220617P03695000</t>
  </si>
  <si>
    <t>SPXW Jun 17 2022 $3695.00 Put</t>
  </si>
  <si>
    <t>1457</t>
  </si>
  <si>
    <t>-1.85</t>
  </si>
  <si>
    <t>49.43</t>
  </si>
  <si>
    <t>42.55</t>
  </si>
  <si>
    <t>SPX220617P03700000</t>
  </si>
  <si>
    <t>SPX Jun 17 2022 $3700.00 Put</t>
  </si>
  <si>
    <t>40.6</t>
  </si>
  <si>
    <t>41.42</t>
  </si>
  <si>
    <t>34547</t>
  </si>
  <si>
    <t>2413</t>
  </si>
  <si>
    <t>50.72</t>
  </si>
  <si>
    <t>60.32</t>
  </si>
  <si>
    <t>-3.41</t>
  </si>
  <si>
    <t>42.88</t>
  </si>
  <si>
    <t>SPXW220617P03700000</t>
  </si>
  <si>
    <t>SPXW Jun 17 2022 $3700.00 Put</t>
  </si>
  <si>
    <t>33288</t>
  </si>
  <si>
    <t>3809</t>
  </si>
  <si>
    <t>55.9</t>
  </si>
  <si>
    <t>0.61</t>
  </si>
  <si>
    <t>SPX220617P03710000</t>
  </si>
  <si>
    <t>SPX Jun 17 2022 $3710.00 Put</t>
  </si>
  <si>
    <t>43.4</t>
  </si>
  <si>
    <t>42.09</t>
  </si>
  <si>
    <t>577</t>
  </si>
  <si>
    <t>50.77</t>
  </si>
  <si>
    <t>-1.73</t>
  </si>
  <si>
    <t>42.83</t>
  </si>
  <si>
    <t>SPX220617P03725000</t>
  </si>
  <si>
    <t>SPX Jun 17 2022 $3725.00 Put</t>
  </si>
  <si>
    <t>45.2</t>
  </si>
  <si>
    <t>43.62</t>
  </si>
  <si>
    <t>7941</t>
  </si>
  <si>
    <t>-2.06</t>
  </si>
  <si>
    <t>-4.51</t>
  </si>
  <si>
    <t>45.68</t>
  </si>
  <si>
    <t>SPXW220617P03735000</t>
  </si>
  <si>
    <t>SPXW Jun 17 2022 $3735.00 Put</t>
  </si>
  <si>
    <t>47.2</t>
  </si>
  <si>
    <t>47.94</t>
  </si>
  <si>
    <t>-1.34</t>
  </si>
  <si>
    <t>48.59</t>
  </si>
  <si>
    <t>SPXW220617P03745000</t>
  </si>
  <si>
    <t>SPXW Jun 17 2022 $3745.00 Put</t>
  </si>
  <si>
    <t>47.8</t>
  </si>
  <si>
    <t>48.7</t>
  </si>
  <si>
    <t>53.15</t>
  </si>
  <si>
    <t>27.89</t>
  </si>
  <si>
    <t>SPXW220617P03755000</t>
  </si>
  <si>
    <t>SPXW Jun 17 2022 $3755.00 Put</t>
  </si>
  <si>
    <t>49.3</t>
  </si>
  <si>
    <t>50.3</t>
  </si>
  <si>
    <t>9.83</t>
  </si>
  <si>
    <t>SPX220617P03760000</t>
  </si>
  <si>
    <t>SPX Jun 17 2022 $3760.00 Put</t>
  </si>
  <si>
    <t>1526</t>
  </si>
  <si>
    <t>65.64</t>
  </si>
  <si>
    <t>SPXW220617P03760000</t>
  </si>
  <si>
    <t>SPXW Jun 17 2022 $3760.00 Put</t>
  </si>
  <si>
    <t>-9.69</t>
  </si>
  <si>
    <t>59.69</t>
  </si>
  <si>
    <t>SPX220617P03770000</t>
  </si>
  <si>
    <t>SPX Jun 17 2022 $3770.00 Put</t>
  </si>
  <si>
    <t>57.92</t>
  </si>
  <si>
    <t>51.56</t>
  </si>
  <si>
    <t>1.94</t>
  </si>
  <si>
    <t>SPX220617P03775000</t>
  </si>
  <si>
    <t>SPX Jun 17 2022 $3775.00 Put</t>
  </si>
  <si>
    <t>3687</t>
  </si>
  <si>
    <t>60.55</t>
  </si>
  <si>
    <t>62.53</t>
  </si>
  <si>
    <t>SPXW220617P03775000</t>
  </si>
  <si>
    <t>SPXW Jun 17 2022 $3775.00 Put</t>
  </si>
  <si>
    <t>74.61</t>
  </si>
  <si>
    <t>-2.61</t>
  </si>
  <si>
    <t>54.06</t>
  </si>
  <si>
    <t>SPXW220617P03785000</t>
  </si>
  <si>
    <t>SPXW Jun 17 2022 $3785.00 Put</t>
  </si>
  <si>
    <t>54.2</t>
  </si>
  <si>
    <t>-14.43</t>
  </si>
  <si>
    <t>SPXW220617P03790000</t>
  </si>
  <si>
    <t>SPXW Jun 17 2022 $3790.00 Put</t>
  </si>
  <si>
    <t>54.85</t>
  </si>
  <si>
    <t>-6.19</t>
  </si>
  <si>
    <t>64.57</t>
  </si>
  <si>
    <t>54.55</t>
  </si>
  <si>
    <t>-10.15</t>
  </si>
  <si>
    <t>61.04</t>
  </si>
  <si>
    <t>SPX220617P03800000</t>
  </si>
  <si>
    <t>SPX Jun 17 2022 $3800.00 Put</t>
  </si>
  <si>
    <t>55.7</t>
  </si>
  <si>
    <t>57.6</t>
  </si>
  <si>
    <t>57.67</t>
  </si>
  <si>
    <t>36076</t>
  </si>
  <si>
    <t>9840</t>
  </si>
  <si>
    <t>56.56</t>
  </si>
  <si>
    <t>SPXW220617P03800000</t>
  </si>
  <si>
    <t>SPXW Jun 17 2022 $3800.00 Put</t>
  </si>
  <si>
    <t>59.22</t>
  </si>
  <si>
    <t>1205</t>
  </si>
  <si>
    <t>1.49</t>
  </si>
  <si>
    <t>80.07</t>
  </si>
  <si>
    <t>57.73</t>
  </si>
  <si>
    <t>SPX220617P03825000</t>
  </si>
  <si>
    <t>SPX Jun 17 2022 $3825.00 Put</t>
  </si>
  <si>
    <t>62.93</t>
  </si>
  <si>
    <t>13040</t>
  </si>
  <si>
    <t>1358</t>
  </si>
  <si>
    <t>75.87</t>
  </si>
  <si>
    <t>84.36</t>
  </si>
  <si>
    <t>-6.09</t>
  </si>
  <si>
    <t>67.01</t>
  </si>
  <si>
    <t>SPXW220617P03830000</t>
  </si>
  <si>
    <t>SPXW Jun 17 2022 $3830.00 Put</t>
  </si>
  <si>
    <t>62.5</t>
  </si>
  <si>
    <t>63.5</t>
  </si>
  <si>
    <t>73.42</t>
  </si>
  <si>
    <t>11.75</t>
  </si>
  <si>
    <t>55.66</t>
  </si>
  <si>
    <t>SPX220617P03835000</t>
  </si>
  <si>
    <t>SPX Jun 17 2022 $3835.00 Put</t>
  </si>
  <si>
    <t>SPXW220617P03835000</t>
  </si>
  <si>
    <t>SPXW Jun 17 2022 $3835.00 Put</t>
  </si>
  <si>
    <t>-6.3</t>
  </si>
  <si>
    <t>-9.07</t>
  </si>
  <si>
    <t>SPX220617P03850000</t>
  </si>
  <si>
    <t>SPX Jun 17 2022 $3850.00 Put</t>
  </si>
  <si>
    <t>68.13</t>
  </si>
  <si>
    <t>12343</t>
  </si>
  <si>
    <t>-0.04</t>
  </si>
  <si>
    <t>81.37</t>
  </si>
  <si>
    <t>91.28</t>
  </si>
  <si>
    <t>68.17</t>
  </si>
  <si>
    <t>SPXW220617P03850000</t>
  </si>
  <si>
    <t>SPXW Jun 17 2022 $3850.00 Put</t>
  </si>
  <si>
    <t>67.6</t>
  </si>
  <si>
    <t>-1.64</t>
  </si>
  <si>
    <t>76.78</t>
  </si>
  <si>
    <t>84.65</t>
  </si>
  <si>
    <t>65.48</t>
  </si>
  <si>
    <t>-2.42</t>
  </si>
  <si>
    <t>67.84</t>
  </si>
  <si>
    <t>SPXW220617P03855000</t>
  </si>
  <si>
    <t>SPXW Jun 17 2022 $3855.00 Put</t>
  </si>
  <si>
    <t>223</t>
  </si>
  <si>
    <t>-11.92</t>
  </si>
  <si>
    <t>SPXW220617P03870000</t>
  </si>
  <si>
    <t>SPXW Jun 17 2022 $3870.00 Put</t>
  </si>
  <si>
    <t>-11.21</t>
  </si>
  <si>
    <t>-13.67</t>
  </si>
  <si>
    <t>82.01</t>
  </si>
  <si>
    <t>SPX220617P03875000</t>
  </si>
  <si>
    <t>SPX Jun 17 2022 $3875.00 Put</t>
  </si>
  <si>
    <t>72.9</t>
  </si>
  <si>
    <t>70.96</t>
  </si>
  <si>
    <t>8524</t>
  </si>
  <si>
    <t>97.1</t>
  </si>
  <si>
    <t>-12.59</t>
  </si>
  <si>
    <t>81.18</t>
  </si>
  <si>
    <t>SPXW220617P03875000</t>
  </si>
  <si>
    <t>SPXW Jun 17 2022 $3875.00 Put</t>
  </si>
  <si>
    <t>71.6</t>
  </si>
  <si>
    <t>99.03</t>
  </si>
  <si>
    <t>69.55</t>
  </si>
  <si>
    <t>SPX220617P03880000</t>
  </si>
  <si>
    <t>SPX Jun 17 2022 $3880.00 Put</t>
  </si>
  <si>
    <t>74.22</t>
  </si>
  <si>
    <t>361</t>
  </si>
  <si>
    <t>-2.78</t>
  </si>
  <si>
    <t>71.4</t>
  </si>
  <si>
    <t>78.44</t>
  </si>
  <si>
    <t>SPXW220617P03880000</t>
  </si>
  <si>
    <t>SPXW Jun 17 2022 $3880.00 Put</t>
  </si>
  <si>
    <t>4.08</t>
  </si>
  <si>
    <t>SPXW220617P03885000</t>
  </si>
  <si>
    <t>SPXW Jun 17 2022 $3885.00 Put</t>
  </si>
  <si>
    <t>73.8</t>
  </si>
  <si>
    <t>-5.8</t>
  </si>
  <si>
    <t>SPX220617P03885000</t>
  </si>
  <si>
    <t>SPX Jun 17 2022 $3885.00 Put</t>
  </si>
  <si>
    <t>75.37</t>
  </si>
  <si>
    <t>-10.56</t>
  </si>
  <si>
    <t>-12.29</t>
  </si>
  <si>
    <t>85.93</t>
  </si>
  <si>
    <t>SPXW220617P03895000</t>
  </si>
  <si>
    <t>SPXW Jun 17 2022 $3895.00 Put</t>
  </si>
  <si>
    <t>76.7</t>
  </si>
  <si>
    <t>-14.5</t>
  </si>
  <si>
    <t>SPXW220617P03905000</t>
  </si>
  <si>
    <t>SPXW Jun 17 2022 $3905.00 Put</t>
  </si>
  <si>
    <t>91.1</t>
  </si>
  <si>
    <t>-1.14</t>
  </si>
  <si>
    <t>SPXW220617P03910000</t>
  </si>
  <si>
    <t>SPXW Jun 17 2022 $3910.00 Put</t>
  </si>
  <si>
    <t>-9.54</t>
  </si>
  <si>
    <t>-10.67</t>
  </si>
  <si>
    <t>89.44</t>
  </si>
  <si>
    <t>SPX220617P03915000</t>
  </si>
  <si>
    <t>SPX Jun 17 2022 $3915.00 Put</t>
  </si>
  <si>
    <t>447</t>
  </si>
  <si>
    <t>-6.34</t>
  </si>
  <si>
    <t>109.07</t>
  </si>
  <si>
    <t>-6.99</t>
  </si>
  <si>
    <t>90.74</t>
  </si>
  <si>
    <t>SPXW220617P03915000</t>
  </si>
  <si>
    <t>SPXW Jun 17 2022 $3915.00 Put</t>
  </si>
  <si>
    <t>81.6</t>
  </si>
  <si>
    <t>82.8</t>
  </si>
  <si>
    <t>-8.17</t>
  </si>
  <si>
    <t>111.3</t>
  </si>
  <si>
    <t>-9.18</t>
  </si>
  <si>
    <t>89.07</t>
  </si>
  <si>
    <t>SPX220617P03920000</t>
  </si>
  <si>
    <t>SPX Jun 17 2022 $3920.00 Put</t>
  </si>
  <si>
    <t>81.9</t>
  </si>
  <si>
    <t>27.38</t>
  </si>
  <si>
    <t>82.32</t>
  </si>
  <si>
    <t>83.75</t>
  </si>
  <si>
    <t>50.22</t>
  </si>
  <si>
    <t>54.52</t>
  </si>
  <si>
    <t>SPXW220617P03920000</t>
  </si>
  <si>
    <t>SPXW Jun 17 2022 $3920.00 Put</t>
  </si>
  <si>
    <t>-12.71</t>
  </si>
  <si>
    <t>94.51</t>
  </si>
  <si>
    <t>SPXW220617P03925000</t>
  </si>
  <si>
    <t>SPXW Jun 17 2022 $3925.00 Put</t>
  </si>
  <si>
    <t>84.2</t>
  </si>
  <si>
    <t>83.5</t>
  </si>
  <si>
    <t>103.5</t>
  </si>
  <si>
    <t>3.54</t>
  </si>
  <si>
    <t>80.65</t>
  </si>
  <si>
    <t>SPXW220617P03930000</t>
  </si>
  <si>
    <t>SPXW Jun 17 2022 $3930.00 Put</t>
  </si>
  <si>
    <t>86.7</t>
  </si>
  <si>
    <t>-10.14</t>
  </si>
  <si>
    <t>94.64</t>
  </si>
  <si>
    <t>SPXW220617P03935000</t>
  </si>
  <si>
    <t>SPXW Jun 17 2022 $3935.00 Put</t>
  </si>
  <si>
    <t>-6.2</t>
  </si>
  <si>
    <t>-6.71</t>
  </si>
  <si>
    <t>92.5</t>
  </si>
  <si>
    <t>SPX220617P03935000</t>
  </si>
  <si>
    <t>SPX Jun 17 2022 $3935.00 Put</t>
  </si>
  <si>
    <t>85.1</t>
  </si>
  <si>
    <t>SPXW220617P03940000</t>
  </si>
  <si>
    <t>SPXW Jun 17 2022 $3940.00 Put</t>
  </si>
  <si>
    <t>88.2</t>
  </si>
  <si>
    <t>89.4</t>
  </si>
  <si>
    <t>86.56</t>
  </si>
  <si>
    <t>2.71</t>
  </si>
  <si>
    <t>SPX220617P03945000</t>
  </si>
  <si>
    <t>SPX Jun 17 2022 $3945.00 Put</t>
  </si>
  <si>
    <t>484</t>
  </si>
  <si>
    <t>89.81</t>
  </si>
  <si>
    <t>99.76</t>
  </si>
  <si>
    <t>94.78</t>
  </si>
  <si>
    <t>SPXW220617P03945000</t>
  </si>
  <si>
    <t>SPXW Jun 17 2022 $3945.00 Put</t>
  </si>
  <si>
    <t>88.6</t>
  </si>
  <si>
    <t>97.62</t>
  </si>
  <si>
    <t>88.3</t>
  </si>
  <si>
    <t>87.6</t>
  </si>
  <si>
    <t>SPX220617P03950000</t>
  </si>
  <si>
    <t>SPX Jun 17 2022 $3950.00 Put</t>
  </si>
  <si>
    <t>92.7</t>
  </si>
  <si>
    <t>19298</t>
  </si>
  <si>
    <t>2461</t>
  </si>
  <si>
    <t>117.56</t>
  </si>
  <si>
    <t>SPXW220617P03950000</t>
  </si>
  <si>
    <t>SPXW Jun 17 2022 $3950.00 Put</t>
  </si>
  <si>
    <t>668</t>
  </si>
  <si>
    <t>-9.16</t>
  </si>
  <si>
    <t>99.14</t>
  </si>
  <si>
    <t>120.98</t>
  </si>
  <si>
    <t>96.06</t>
  </si>
  <si>
    <t>SPXW220617P03955000</t>
  </si>
  <si>
    <t>SPXW Jun 17 2022 $3955.00 Put</t>
  </si>
  <si>
    <t>92.4</t>
  </si>
  <si>
    <t>89.9</t>
  </si>
  <si>
    <t>SPXW220617P03960000</t>
  </si>
  <si>
    <t>SPXW Jun 17 2022 $3960.00 Put</t>
  </si>
  <si>
    <t>93.8</t>
  </si>
  <si>
    <t>214</t>
  </si>
  <si>
    <t>38.27</t>
  </si>
  <si>
    <t>69.93</t>
  </si>
  <si>
    <t>54.73</t>
  </si>
  <si>
    <t>SPXW220617P03965000</t>
  </si>
  <si>
    <t>SPXW Jun 17 2022 $3965.00 Put</t>
  </si>
  <si>
    <t>96.5</t>
  </si>
  <si>
    <t>94.5</t>
  </si>
  <si>
    <t>122.78</t>
  </si>
  <si>
    <t>-11.38</t>
  </si>
  <si>
    <t>106.63</t>
  </si>
  <si>
    <t>SPXW220617P03970000</t>
  </si>
  <si>
    <t>SPXW Jun 17 2022 $3970.00 Put</t>
  </si>
  <si>
    <t>-16.01</t>
  </si>
  <si>
    <t>124.47</t>
  </si>
  <si>
    <t>-14.4</t>
  </si>
  <si>
    <t>111.21</t>
  </si>
  <si>
    <t>SPX220617P03975000</t>
  </si>
  <si>
    <t>SPX Jun 17 2022 $3975.00 Put</t>
  </si>
  <si>
    <t>5863</t>
  </si>
  <si>
    <t>109.03</t>
  </si>
  <si>
    <t>93.99</t>
  </si>
  <si>
    <t>SPXW220617P03975000</t>
  </si>
  <si>
    <t>SPXW Jun 17 2022 $3975.00 Put</t>
  </si>
  <si>
    <t>98.2</t>
  </si>
  <si>
    <t>99.5</t>
  </si>
  <si>
    <t>118.7</t>
  </si>
  <si>
    <t>129.33</t>
  </si>
  <si>
    <t>-4.8</t>
  </si>
  <si>
    <t>102.2</t>
  </si>
  <si>
    <t>SPXW220617P03980000</t>
  </si>
  <si>
    <t>SPXW Jun 17 2022 $3980.00 Put</t>
  </si>
  <si>
    <t>98.5</t>
  </si>
  <si>
    <t>406</t>
  </si>
  <si>
    <t>-4.13</t>
  </si>
  <si>
    <t>132.3</t>
  </si>
  <si>
    <t>-4.03</t>
  </si>
  <si>
    <t>102.63</t>
  </si>
  <si>
    <t>SPXW220617P03985000</t>
  </si>
  <si>
    <t>SPXW Jun 17 2022 $3985.00 Put</t>
  </si>
  <si>
    <t>101.3</t>
  </si>
  <si>
    <t>-12.43</t>
  </si>
  <si>
    <t>-11.02</t>
  </si>
  <si>
    <t>112.83</t>
  </si>
  <si>
    <t>SPX220617P03985000</t>
  </si>
  <si>
    <t>SPX Jun 17 2022 $3985.00 Put</t>
  </si>
  <si>
    <t>40.31</t>
  </si>
  <si>
    <t>94.21</t>
  </si>
  <si>
    <t>64.19</t>
  </si>
  <si>
    <t>SPXW220617P03990000</t>
  </si>
  <si>
    <t>SPXW Jun 17 2022 $3990.00 Put</t>
  </si>
  <si>
    <t>1671</t>
  </si>
  <si>
    <t>100.6</t>
  </si>
  <si>
    <t>109.55</t>
  </si>
  <si>
    <t>SPXW220617P03995000</t>
  </si>
  <si>
    <t>SPXW Jun 17 2022 $3995.00 Put</t>
  </si>
  <si>
    <t>104.4</t>
  </si>
  <si>
    <t>135.4</t>
  </si>
  <si>
    <t>12.64</t>
  </si>
  <si>
    <t>91.18</t>
  </si>
  <si>
    <t>SPXW220617P04000000</t>
  </si>
  <si>
    <t>SPXW Jun 17 2022 $4000.00 Put</t>
  </si>
  <si>
    <t>107.2</t>
  </si>
  <si>
    <t>104.6</t>
  </si>
  <si>
    <t>2244</t>
  </si>
  <si>
    <t>1.93</t>
  </si>
  <si>
    <t>102.15</t>
  </si>
  <si>
    <t>1.88</t>
  </si>
  <si>
    <t>102.67</t>
  </si>
  <si>
    <t>SPXW220617P04005000</t>
  </si>
  <si>
    <t>SPXW Jun 17 2022 $4005.00 Put</t>
  </si>
  <si>
    <t>107.6</t>
  </si>
  <si>
    <t>108.8</t>
  </si>
  <si>
    <t>-14.85</t>
  </si>
  <si>
    <t>-12.31</t>
  </si>
  <si>
    <t>120.65</t>
  </si>
  <si>
    <t>SPX220617P04005000</t>
  </si>
  <si>
    <t>SPX Jun 17 2022 $4005.00 Put</t>
  </si>
  <si>
    <t>110.9</t>
  </si>
  <si>
    <t>-0.87</t>
  </si>
  <si>
    <t>111.87</t>
  </si>
  <si>
    <t>SPXW220617P04010000</t>
  </si>
  <si>
    <t>SPXW Jun 17 2022 $4010.00 Put</t>
  </si>
  <si>
    <t>110.5</t>
  </si>
  <si>
    <t>-13.15</t>
  </si>
  <si>
    <t>139.93</t>
  </si>
  <si>
    <t>-10.85</t>
  </si>
  <si>
    <t>121.25</t>
  </si>
  <si>
    <t>SPXW220617P04015000</t>
  </si>
  <si>
    <t>SPXW Jun 17 2022 $4015.00 Put</t>
  </si>
  <si>
    <t>109.4</t>
  </si>
  <si>
    <t>133.1</t>
  </si>
  <si>
    <t>135.8</t>
  </si>
  <si>
    <t>108.53</t>
  </si>
  <si>
    <t>SPXW220617P04025000</t>
  </si>
  <si>
    <t>SPXW Jun 17 2022 $4025.00 Put</t>
  </si>
  <si>
    <t>125.3</t>
  </si>
  <si>
    <t>SPXW220617P04030000</t>
  </si>
  <si>
    <t>SPXW Jun 17 2022 $4030.00 Put</t>
  </si>
  <si>
    <t>114.4</t>
  </si>
  <si>
    <t>131.4</t>
  </si>
  <si>
    <t>114.3</t>
  </si>
  <si>
    <t>116.32</t>
  </si>
  <si>
    <t>SPXW220617P04035000</t>
  </si>
  <si>
    <t>SPXW Jun 17 2022 $4035.00 Put</t>
  </si>
  <si>
    <t>116.5</t>
  </si>
  <si>
    <t>130.3</t>
  </si>
  <si>
    <t>132.7</t>
  </si>
  <si>
    <t>-3.32</t>
  </si>
  <si>
    <t>SPX220617P04040000</t>
  </si>
  <si>
    <t>SPX Jun 17 2022 $4040.00 Put</t>
  </si>
  <si>
    <t>117.5</t>
  </si>
  <si>
    <t>116.9</t>
  </si>
  <si>
    <t>4588</t>
  </si>
  <si>
    <t>-5.94</t>
  </si>
  <si>
    <t>126.47</t>
  </si>
  <si>
    <t>133.5</t>
  </si>
  <si>
    <t>-4.84</t>
  </si>
  <si>
    <t>122.84</t>
  </si>
  <si>
    <t>SPXW220617P04040000</t>
  </si>
  <si>
    <t>SPXW Jun 17 2022 $4040.00 Put</t>
  </si>
  <si>
    <t>124.9</t>
  </si>
  <si>
    <t>136.6</t>
  </si>
  <si>
    <t>SPXW220617P04045000</t>
  </si>
  <si>
    <t>SPXW Jun 17 2022 $4045.00 Put</t>
  </si>
  <si>
    <t>119.9</t>
  </si>
  <si>
    <t>130.5</t>
  </si>
  <si>
    <t>-4.54</t>
  </si>
  <si>
    <t>125.6</t>
  </si>
  <si>
    <t>SPXW220617P04050000</t>
  </si>
  <si>
    <t>SPXW Jun 17 2022 $4050.00 Put</t>
  </si>
  <si>
    <t>124.3</t>
  </si>
  <si>
    <t>1083</t>
  </si>
  <si>
    <t>139.48</t>
  </si>
  <si>
    <t>156.56</t>
  </si>
  <si>
    <t>121.9</t>
  </si>
  <si>
    <t>SPXW220617P04055000</t>
  </si>
  <si>
    <t>SPXW Jun 17 2022 $4055.00 Put</t>
  </si>
  <si>
    <t>124.8</t>
  </si>
  <si>
    <t>122.9</t>
  </si>
  <si>
    <t>3.98</t>
  </si>
  <si>
    <t>SPX220617P04060000</t>
  </si>
  <si>
    <t>SPX Jun 17 2022 $4060.00 Put</t>
  </si>
  <si>
    <t>124.6</t>
  </si>
  <si>
    <t>128.2</t>
  </si>
  <si>
    <t>125.48</t>
  </si>
  <si>
    <t>7.53</t>
  </si>
  <si>
    <t>135.41</t>
  </si>
  <si>
    <t>117.95</t>
  </si>
  <si>
    <t>SPXW220617P04060000</t>
  </si>
  <si>
    <t>SPXW Jun 17 2022 $4060.00 Put</t>
  </si>
  <si>
    <t>-5.73</t>
  </si>
  <si>
    <t>132.48</t>
  </si>
  <si>
    <t>SPXW220617P04070000</t>
  </si>
  <si>
    <t>SPXW Jun 17 2022 $4070.00 Put</t>
  </si>
  <si>
    <t>128.09</t>
  </si>
  <si>
    <t>2.46</t>
  </si>
  <si>
    <t>125.42</t>
  </si>
  <si>
    <t>SPX220617P04075000</t>
  </si>
  <si>
    <t>SPX Jun 17 2022 $4075.00 Put</t>
  </si>
  <si>
    <t>134.29</t>
  </si>
  <si>
    <t>6093</t>
  </si>
  <si>
    <t>8.61</t>
  </si>
  <si>
    <t>1257</t>
  </si>
  <si>
    <t>137.79</t>
  </si>
  <si>
    <t>167.08</t>
  </si>
  <si>
    <t>120.84</t>
  </si>
  <si>
    <t>6.86</t>
  </si>
  <si>
    <t>125.68</t>
  </si>
  <si>
    <t>SPXW220617P04075000</t>
  </si>
  <si>
    <t>SPXW Jun 17 2022 $4075.00 Put</t>
  </si>
  <si>
    <t>SPXW220617P04080000</t>
  </si>
  <si>
    <t>SPXW Jun 17 2022 $4080.00 Put</t>
  </si>
  <si>
    <t>131.9</t>
  </si>
  <si>
    <t>128.25</t>
  </si>
  <si>
    <t>133.42</t>
  </si>
  <si>
    <t>SPX220617P04085000</t>
  </si>
  <si>
    <t>SPX Jun 17 2022 $4085.00 Put</t>
  </si>
  <si>
    <t>134.1</t>
  </si>
  <si>
    <t>133.6</t>
  </si>
  <si>
    <t>608</t>
  </si>
  <si>
    <t>11.31</t>
  </si>
  <si>
    <t>1729</t>
  </si>
  <si>
    <t>162.28</t>
  </si>
  <si>
    <t>122.29</t>
  </si>
  <si>
    <t>SPXW220617P04085000</t>
  </si>
  <si>
    <t>SPXW Jun 17 2022 $4085.00 Put</t>
  </si>
  <si>
    <t>136.2</t>
  </si>
  <si>
    <t>171.7</t>
  </si>
  <si>
    <t>132.6</t>
  </si>
  <si>
    <t>SPXW220617P04090000</t>
  </si>
  <si>
    <t>SPXW Jun 17 2022 $4090.00 Put</t>
  </si>
  <si>
    <t>136.8</t>
  </si>
  <si>
    <t>159.2</t>
  </si>
  <si>
    <t>SPX220617P04095000</t>
  </si>
  <si>
    <t>SPX Jun 17 2022 $4095.00 Put</t>
  </si>
  <si>
    <t>138.1</t>
  </si>
  <si>
    <t>1254</t>
  </si>
  <si>
    <t>59.67</t>
  </si>
  <si>
    <t>882</t>
  </si>
  <si>
    <t>161.9</t>
  </si>
  <si>
    <t>142.19</t>
  </si>
  <si>
    <t>70.59</t>
  </si>
  <si>
    <t>84.53</t>
  </si>
  <si>
    <t>SPXW220617P04095000</t>
  </si>
  <si>
    <t>SPXW Jun 17 2022 $4095.00 Put</t>
  </si>
  <si>
    <t>-3.3</t>
  </si>
  <si>
    <t>SPXW220617P04105000</t>
  </si>
  <si>
    <t>SPXW Jun 17 2022 $4105.00 Put</t>
  </si>
  <si>
    <t>145.6</t>
  </si>
  <si>
    <t>149.9</t>
  </si>
  <si>
    <t>162.4</t>
  </si>
  <si>
    <t>141.8</t>
  </si>
  <si>
    <t>SPXW220617P04110000</t>
  </si>
  <si>
    <t>SPXW Jun 17 2022 $4110.00 Put</t>
  </si>
  <si>
    <t>146.4</t>
  </si>
  <si>
    <t>147.7</t>
  </si>
  <si>
    <t>144.5</t>
  </si>
  <si>
    <t>142.21</t>
  </si>
  <si>
    <t>SPXW220617P04115000</t>
  </si>
  <si>
    <t>SPXW Jun 17 2022 $4115.00 Put</t>
  </si>
  <si>
    <t>148.5</t>
  </si>
  <si>
    <t>149.8</t>
  </si>
  <si>
    <t>147.1</t>
  </si>
  <si>
    <t>-7.37</t>
  </si>
  <si>
    <t>158.8</t>
  </si>
  <si>
    <t>SPXW220617P04125000</t>
  </si>
  <si>
    <t>SPXW Jun 17 2022 $4125.00 Put</t>
  </si>
  <si>
    <t>158.5</t>
  </si>
  <si>
    <t>157.7</t>
  </si>
  <si>
    <t>SPXW220617P04130000</t>
  </si>
  <si>
    <t>SPXW Jun 17 2022 $4130.00 Put</t>
  </si>
  <si>
    <t>156.3</t>
  </si>
  <si>
    <t>-14.3</t>
  </si>
  <si>
    <t>184.93</t>
  </si>
  <si>
    <t>151.34</t>
  </si>
  <si>
    <t>SPXW220617P04135000</t>
  </si>
  <si>
    <t>SPXW Jun 17 2022 $4135.00 Put</t>
  </si>
  <si>
    <t>157.2</t>
  </si>
  <si>
    <t>-10.49</t>
  </si>
  <si>
    <t>163.62</t>
  </si>
  <si>
    <t>-6.37</t>
  </si>
  <si>
    <t>164.89</t>
  </si>
  <si>
    <t>SPX220617P04140000</t>
  </si>
  <si>
    <t>SPX Jun 17 2022 $4140.00 Put</t>
  </si>
  <si>
    <t>179.68</t>
  </si>
  <si>
    <t>3441</t>
  </si>
  <si>
    <t>27.68</t>
  </si>
  <si>
    <t>1317</t>
  </si>
  <si>
    <t>167.62</t>
  </si>
  <si>
    <t>18.22</t>
  </si>
  <si>
    <t>SPXW220617P04140000</t>
  </si>
  <si>
    <t>SPXW Jun 17 2022 $4140.00 Put</t>
  </si>
  <si>
    <t>159.5</t>
  </si>
  <si>
    <t>160.8</t>
  </si>
  <si>
    <t>-6.47</t>
  </si>
  <si>
    <t>185.59</t>
  </si>
  <si>
    <t>-3.96</t>
  </si>
  <si>
    <t>163.47</t>
  </si>
  <si>
    <t>SPXW220617P04150000</t>
  </si>
  <si>
    <t>SPXW Jun 17 2022 $4150.00 Put</t>
  </si>
  <si>
    <t>167.2</t>
  </si>
  <si>
    <t>161.32</t>
  </si>
  <si>
    <t>1032</t>
  </si>
  <si>
    <t>187.27</t>
  </si>
  <si>
    <t>159.36</t>
  </si>
  <si>
    <t>4.29</t>
  </si>
  <si>
    <t>154.69</t>
  </si>
  <si>
    <t>SPXW220617P04155000</t>
  </si>
  <si>
    <t>SPXW Jun 17 2022 $4155.00 Put</t>
  </si>
  <si>
    <t>187.14</t>
  </si>
  <si>
    <t>338</t>
  </si>
  <si>
    <t>188.1</t>
  </si>
  <si>
    <t>167.8</t>
  </si>
  <si>
    <t>180.57</t>
  </si>
  <si>
    <t>SPX220617P04240000</t>
  </si>
  <si>
    <t>SPX Jun 17 2022 $4240.00 Put</t>
  </si>
  <si>
    <t>207.5</t>
  </si>
  <si>
    <t>212.9</t>
  </si>
  <si>
    <t>9094</t>
  </si>
  <si>
    <t>-5.39</t>
  </si>
  <si>
    <t>216.72</t>
  </si>
  <si>
    <t>SPXW220617P04260000</t>
  </si>
  <si>
    <t>SPXW Jun 17 2022 $4260.00 Put</t>
  </si>
  <si>
    <t>220.8</t>
  </si>
  <si>
    <t>217.48</t>
  </si>
  <si>
    <t>SPXW220617P04450000</t>
  </si>
  <si>
    <t>SPXW Jun 17 2022 $4450.00 Put</t>
  </si>
  <si>
    <t>355.5</t>
  </si>
  <si>
    <t>362</t>
  </si>
  <si>
    <t>349.61</t>
  </si>
  <si>
    <t>139.25</t>
  </si>
  <si>
    <t>397.32</t>
  </si>
  <si>
    <t>210.36</t>
  </si>
  <si>
    <t>SPX220617P04475000</t>
  </si>
  <si>
    <t>SPX Jun 17 2022 $4475.00 Put</t>
  </si>
  <si>
    <t>375.2</t>
  </si>
  <si>
    <t>383.1</t>
  </si>
  <si>
    <t>20774</t>
  </si>
  <si>
    <t>398.9</t>
  </si>
  <si>
    <t>77.86</t>
  </si>
  <si>
    <t>SPX220617P04500000</t>
  </si>
  <si>
    <t>SPX Jun 17 2022 $4500.00 Put</t>
  </si>
  <si>
    <t>397</t>
  </si>
  <si>
    <t>390.3</t>
  </si>
  <si>
    <t>26860</t>
  </si>
  <si>
    <t>34.94</t>
  </si>
  <si>
    <t>430.67</t>
  </si>
  <si>
    <t>445.9</t>
  </si>
  <si>
    <t>372.98</t>
  </si>
  <si>
    <t>355.36</t>
  </si>
  <si>
    <t>SPXW220617P04610000</t>
  </si>
  <si>
    <t>SPXW Jun 17 2022 $4610.00 Put</t>
  </si>
  <si>
    <t>506.6</t>
  </si>
  <si>
    <t>497.57</t>
  </si>
  <si>
    <t>492.77</t>
  </si>
  <si>
    <t>SPXW220617P04620000</t>
  </si>
  <si>
    <t>SPXW Jun 17 2022 $4620.00 Put</t>
  </si>
  <si>
    <t>500.4</t>
  </si>
  <si>
    <t>512.13</t>
  </si>
  <si>
    <t>22.08</t>
  </si>
  <si>
    <t>419.51</t>
  </si>
  <si>
    <t>SPX220617C05400000</t>
  </si>
  <si>
    <t>SPX Jun 17 2022 $5400.00 Call</t>
  </si>
  <si>
    <t>2947</t>
  </si>
  <si>
    <t>SPX220617C05500000</t>
  </si>
  <si>
    <t>SPX Jun 17 2022 $5500.00 Call</t>
  </si>
  <si>
    <t>10046</t>
  </si>
  <si>
    <t>SPX220617P00200000</t>
  </si>
  <si>
    <t>SPX Jun 17 2022 $200.00 Put</t>
  </si>
  <si>
    <t>710</t>
  </si>
  <si>
    <t>1.64744E+12</t>
  </si>
  <si>
    <t>SPXW220617P00200000</t>
  </si>
  <si>
    <t>SPXW Jun 17 2022 $200.00 Put</t>
  </si>
  <si>
    <t>1.64942E+12</t>
  </si>
  <si>
    <t>1.64215E+12</t>
  </si>
  <si>
    <t>SPX220617P00400000</t>
  </si>
  <si>
    <t>SPX Jun 17 2022 $400.00 Put</t>
  </si>
  <si>
    <t>388</t>
  </si>
  <si>
    <t>1.65039E+12</t>
  </si>
  <si>
    <t>1.64693E+12</t>
  </si>
  <si>
    <t>SPXW220617P00400000</t>
  </si>
  <si>
    <t>SPXW Jun 17 2022 $400.00 Put</t>
  </si>
  <si>
    <t>1.64925E+12</t>
  </si>
  <si>
    <t>1.64799E+12</t>
  </si>
  <si>
    <t>SPX220617P00600000</t>
  </si>
  <si>
    <t>SPX Jun 17 2022 $600.00 Put</t>
  </si>
  <si>
    <t>5035</t>
  </si>
  <si>
    <t>SPXW220617P00600000</t>
  </si>
  <si>
    <t>SPXW Jun 17 2022 $600.00 Put</t>
  </si>
  <si>
    <t>1.65089E+12</t>
  </si>
  <si>
    <t>SPX220617P00800000</t>
  </si>
  <si>
    <t>SPX Jun 17 2022 $800.00 Put</t>
  </si>
  <si>
    <t>4687</t>
  </si>
  <si>
    <t>SPXW220617P00800000</t>
  </si>
  <si>
    <t>SPXW Jun 17 2022 $800.00 Put</t>
  </si>
  <si>
    <t>SPX220617C05260000</t>
  </si>
  <si>
    <t>SPX Jun 17 2022 $5260.00 Call</t>
  </si>
  <si>
    <t>0.09</t>
  </si>
  <si>
    <t>SPX220617C05270000</t>
  </si>
  <si>
    <t>SPX Jun 17 2022 $5270.00 Call</t>
  </si>
  <si>
    <t>SPX220617C05275000</t>
  </si>
  <si>
    <t>SPX Jun 17 2022 $5275.00 Call</t>
  </si>
  <si>
    <t>965</t>
  </si>
  <si>
    <t>1.6497E+12</t>
  </si>
  <si>
    <t>SPX220617C05300000</t>
  </si>
  <si>
    <t>SPX Jun 17 2022 $5300.00 Call</t>
  </si>
  <si>
    <t>6158</t>
  </si>
  <si>
    <t>SPXW220617C05300000</t>
  </si>
  <si>
    <t>SPXW Jun 17 2022 $5300.00 Call</t>
  </si>
  <si>
    <t>SPX220617C05325000</t>
  </si>
  <si>
    <t>SPX Jun 17 2022 $5325.00 Call</t>
  </si>
  <si>
    <t>SPXW220617C05325000</t>
  </si>
  <si>
    <t>SPXW Jun 17 2022 $5325.00 Call</t>
  </si>
  <si>
    <t>SPX220617C05350000</t>
  </si>
  <si>
    <t>SPX Jun 17 2022 $5350.00 Call</t>
  </si>
  <si>
    <t>2116</t>
  </si>
  <si>
    <t>SPXW220617C05350000</t>
  </si>
  <si>
    <t>SPXW Jun 17 2022 $5350.00 Call</t>
  </si>
  <si>
    <t>SPX220617C05375000</t>
  </si>
  <si>
    <t>SPX Jun 17 2022 $5375.00 Call</t>
  </si>
  <si>
    <t>1152</t>
  </si>
  <si>
    <t>SPXW220617C05375000</t>
  </si>
  <si>
    <t>SPXW Jun 17 2022 $5375.00 Call</t>
  </si>
  <si>
    <t>1.64762E+12</t>
  </si>
  <si>
    <t>SPXW220617C05400000</t>
  </si>
  <si>
    <t>SPXW Jun 17 2022 $5400.00 Call</t>
  </si>
  <si>
    <t>SPX220617C05425000</t>
  </si>
  <si>
    <t>SPX Jun 17 2022 $5425.00 Call</t>
  </si>
  <si>
    <t>SPXW220617C05425000</t>
  </si>
  <si>
    <t>SPXW Jun 17 2022 $5425.00 Call</t>
  </si>
  <si>
    <t>SPX220617C05450000</t>
  </si>
  <si>
    <t>SPX Jun 17 2022 $5450.00 Call</t>
  </si>
  <si>
    <t>0.08</t>
  </si>
  <si>
    <t>1053</t>
  </si>
  <si>
    <t>SPXW220617C05450000</t>
  </si>
  <si>
    <t>SPXW Jun 17 2022 $5450.00 Call</t>
  </si>
  <si>
    <t>SPX220617C05475000</t>
  </si>
  <si>
    <t>SPX Jun 17 2022 $5475.00 Call</t>
  </si>
  <si>
    <t>1003</t>
  </si>
  <si>
    <t>SPXW220617C05475000</t>
  </si>
  <si>
    <t>SPXW Jun 17 2022 $5475.00 Call</t>
  </si>
  <si>
    <t>SPXW220617C05500000</t>
  </si>
  <si>
    <t>SPXW Jun 17 2022 $5500.00 Call</t>
  </si>
  <si>
    <t>SPX220617C05550000</t>
  </si>
  <si>
    <t>SPX Jun 17 2022 $5550.00 Call</t>
  </si>
  <si>
    <t>953</t>
  </si>
  <si>
    <t>SPXW220617C05550000</t>
  </si>
  <si>
    <t>SPXW Jun 17 2022 $5550.00 Call</t>
  </si>
  <si>
    <t>0.63</t>
  </si>
  <si>
    <t>1.64822E+12</t>
  </si>
  <si>
    <t>SPX220617C05600000</t>
  </si>
  <si>
    <t>SPX Jun 17 2022 $5600.00 Call</t>
  </si>
  <si>
    <t>2042</t>
  </si>
  <si>
    <t>SPXW220617C05600000</t>
  </si>
  <si>
    <t>SPXW Jun 17 2022 $5600.00 Call</t>
  </si>
  <si>
    <t>1.65095E+12</t>
  </si>
  <si>
    <t>SPX220617C05650000</t>
  </si>
  <si>
    <t>SPX Jun 17 2022 $5650.00 Call</t>
  </si>
  <si>
    <t>1082</t>
  </si>
  <si>
    <t>SPXW220617C05650000</t>
  </si>
  <si>
    <t>SPXW Jun 17 2022 $5650.00 Call</t>
  </si>
  <si>
    <t>SPX220617C05700000</t>
  </si>
  <si>
    <t>SPX Jun 17 2022 $5700.00 Call</t>
  </si>
  <si>
    <t>1156</t>
  </si>
  <si>
    <t>SPXW220617C05700000</t>
  </si>
  <si>
    <t>SPXW Jun 17 2022 $5700.00 Call</t>
  </si>
  <si>
    <t>SPX220617C05750000</t>
  </si>
  <si>
    <t>SPX Jun 17 2022 $5750.00 Call</t>
  </si>
  <si>
    <t>SPXW220617C05750000</t>
  </si>
  <si>
    <t>SPXW Jun 17 2022 $5750.00 Call</t>
  </si>
  <si>
    <t>SPX220617C05800000</t>
  </si>
  <si>
    <t>SPX Jun 17 2022 $5800.00 Call</t>
  </si>
  <si>
    <t>879</t>
  </si>
  <si>
    <t>1.6503E+12</t>
  </si>
  <si>
    <t>SPXW220617C05800000</t>
  </si>
  <si>
    <t>SPXW Jun 17 2022 $5800.00 Call</t>
  </si>
  <si>
    <t>SPX220617C05900000</t>
  </si>
  <si>
    <t>SPX Jun 17 2022 $5900.00 Call</t>
  </si>
  <si>
    <t>1.64908E+12</t>
  </si>
  <si>
    <t>SPXW220617C05900000</t>
  </si>
  <si>
    <t>SPXW Jun 17 2022 $5900.00 Call</t>
  </si>
  <si>
    <t>1.64927E+12</t>
  </si>
  <si>
    <t>SPX220617C06000000</t>
  </si>
  <si>
    <t>SPX Jun 17 2022 $6000.00 Call</t>
  </si>
  <si>
    <t>670</t>
  </si>
  <si>
    <t>SPXW220617C06000000</t>
  </si>
  <si>
    <t>SPXW Jun 17 2022 $6000.00 Call</t>
  </si>
  <si>
    <t>817</t>
  </si>
  <si>
    <t>SPX220617C06100000</t>
  </si>
  <si>
    <t>SPX Jun 17 2022 $6100.00 Call</t>
  </si>
  <si>
    <t>864</t>
  </si>
  <si>
    <t>1.64919E+12</t>
  </si>
  <si>
    <t>SPXW220617C06100000</t>
  </si>
  <si>
    <t>SPXW Jun 17 2022 $6100.00 Call</t>
  </si>
  <si>
    <t>1.64869E+12</t>
  </si>
  <si>
    <t>SPX220617C06200000</t>
  </si>
  <si>
    <t>SPX Jun 17 2022 $6200.00 Call</t>
  </si>
  <si>
    <t>SPXW220617C06200000</t>
  </si>
  <si>
    <t>SPXW Jun 17 2022 $6200.00 Call</t>
  </si>
  <si>
    <t>1.64866E+12</t>
  </si>
  <si>
    <t>SPX220617C06300000</t>
  </si>
  <si>
    <t>SPX Jun 17 2022 $6300.00 Call</t>
  </si>
  <si>
    <t>1.64737E+12</t>
  </si>
  <si>
    <t>SPXW220617C06300000</t>
  </si>
  <si>
    <t>SPXW Jun 17 2022 $6300.00 Call</t>
  </si>
  <si>
    <t>1.64745E+12</t>
  </si>
  <si>
    <t>SPX220617C06400000</t>
  </si>
  <si>
    <t>SPX Jun 17 2022 $6400.00 Call</t>
  </si>
  <si>
    <t>1.64789E+12</t>
  </si>
  <si>
    <t>SPXW220617C06400000</t>
  </si>
  <si>
    <t>SPXW Jun 17 2022 $6400.00 Call</t>
  </si>
  <si>
    <t>SPX220617C06500000</t>
  </si>
  <si>
    <t>SPX Jun 17 2022 $6500.00 Call</t>
  </si>
  <si>
    <t>0.13</t>
  </si>
  <si>
    <t>SPXW220617C06500000</t>
  </si>
  <si>
    <t>SPXW Jun 17 2022 $6500.00 Call</t>
  </si>
  <si>
    <t>SPX220617C06600000</t>
  </si>
  <si>
    <t>SPX Jun 17 2022 $6600.00 Call</t>
  </si>
  <si>
    <t>SPXW220617C06600000</t>
  </si>
  <si>
    <t>SPXW Jun 17 2022 $6600.00 Call</t>
  </si>
  <si>
    <t>SPX220617C06700000</t>
  </si>
  <si>
    <t>SPX Jun 17 2022 $6700.00 Call</t>
  </si>
  <si>
    <t>1.64641E+12</t>
  </si>
  <si>
    <t>SPXW220617C06700000</t>
  </si>
  <si>
    <t>SPXW Jun 17 2022 $6700.00 Call</t>
  </si>
  <si>
    <t>1.64676E+12</t>
  </si>
  <si>
    <t>SPX220617C06800000</t>
  </si>
  <si>
    <t>SPX Jun 17 2022 $6800.00 Call</t>
  </si>
  <si>
    <t>SPXW220617C06800000</t>
  </si>
  <si>
    <t>SPXW Jun 17 2022 $6800.00 Call</t>
  </si>
  <si>
    <t>SPX220617C06900000</t>
  </si>
  <si>
    <t>SPX Jun 17 2022 $6900.00 Call</t>
  </si>
  <si>
    <t>1.62853E+12</t>
  </si>
  <si>
    <t>1.64331E+12</t>
  </si>
  <si>
    <t>SPXW220617C06900000</t>
  </si>
  <si>
    <t>SPXW Jun 17 2022 $6900.00 Call</t>
  </si>
  <si>
    <t>SPX220617C07000000</t>
  </si>
  <si>
    <t>SPX Jun 17 2022 $7000.00 Call</t>
  </si>
  <si>
    <t>1.64814E+12</t>
  </si>
  <si>
    <t>SPXW220617C07000000</t>
  </si>
  <si>
    <t>SPXW Jun 17 2022 $7000.00 Call</t>
  </si>
  <si>
    <t>SPX220617C07100000</t>
  </si>
  <si>
    <t>SPX Jun 17 2022 $7100.00 Call</t>
  </si>
  <si>
    <t>0.11</t>
  </si>
  <si>
    <t>1.64815E+12</t>
  </si>
  <si>
    <t>1.64453E+12</t>
  </si>
  <si>
    <t>SPXW220617C07100000</t>
  </si>
  <si>
    <t>SPXW Jun 17 2022 $7100.00 Call</t>
  </si>
  <si>
    <t>SPX220617C07200000</t>
  </si>
  <si>
    <t>SPX Jun 17 2022 $7200.00 Call</t>
  </si>
  <si>
    <t>1.64158E+12</t>
  </si>
  <si>
    <t>SPXW220617C07200000</t>
  </si>
  <si>
    <t>SPXW Jun 17 2022 $7200.00 Call</t>
  </si>
  <si>
    <t>SPX220617C07300000</t>
  </si>
  <si>
    <t>SPX Jun 17 2022 $7300.00 Call</t>
  </si>
  <si>
    <t>1.64425E+12</t>
  </si>
  <si>
    <t>SPXW220617C07300000</t>
  </si>
  <si>
    <t>SPXW Jun 17 2022 $7300.00 Call</t>
  </si>
  <si>
    <t>1.64314E+12</t>
  </si>
  <si>
    <r>
      <t xml:space="preserve">Press </t>
    </r>
    <r>
      <rPr>
        <b/>
        <sz val="10"/>
        <color theme="1"/>
        <rFont val="Calibri"/>
        <family val="2"/>
        <scheme val="minor"/>
      </rPr>
      <t>Option Expiries</t>
    </r>
  </si>
  <si>
    <r>
      <t xml:space="preserve">Select </t>
    </r>
    <r>
      <rPr>
        <b/>
        <sz val="10"/>
        <color theme="1"/>
        <rFont val="Calibri"/>
        <family val="2"/>
        <scheme val="minor"/>
      </rPr>
      <t>Ticker</t>
    </r>
  </si>
  <si>
    <r>
      <t xml:space="preserve">Select </t>
    </r>
    <r>
      <rPr>
        <b/>
        <sz val="10"/>
        <color theme="1"/>
        <rFont val="Calibri"/>
        <family val="2"/>
        <scheme val="minor"/>
      </rPr>
      <t>Expiry</t>
    </r>
  </si>
  <si>
    <r>
      <t xml:space="preserve">Press </t>
    </r>
    <r>
      <rPr>
        <b/>
        <sz val="10"/>
        <color theme="1"/>
        <rFont val="Calibri"/>
        <family val="2"/>
        <scheme val="minor"/>
      </rPr>
      <t>Option Chain</t>
    </r>
  </si>
  <si>
    <r>
      <t xml:space="preserve">Press </t>
    </r>
    <r>
      <rPr>
        <b/>
        <sz val="10"/>
        <color theme="1"/>
        <rFont val="Calibri"/>
        <family val="2"/>
        <scheme val="minor"/>
      </rPr>
      <t>Calculate Greeks</t>
    </r>
  </si>
  <si>
    <t>Refresh Time(mins)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</si>
</sst>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_ ;[Red]\-0.00\ "/>
    <numFmt numFmtId="165" formatCode="0.0000_ ;[Red]\-0.0000\ "/>
  </numFmts>
  <fonts count="11" x14ac:knownFonts="1"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sz val="8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rgb="FF000000"/>
      <name val="Calibri"/>
      <family val="2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</borders>
  <cellStyleXfs count="3">
    <xf numFmtId="0" fontId="0" fillId="0" borderId="0"/>
    <xf numFmtId="9" fontId="3" fillId="0" borderId="0" applyFont="0" applyFill="0" applyBorder="0" applyAlignment="0" applyProtection="0"/>
    <xf numFmtId="0" fontId="4" fillId="0" borderId="0" applyNumberFormat="0" applyFill="0" applyBorder="0" applyAlignment="0" applyProtection="0"/>
  </cellStyleXfs>
  <cellXfs count="40">
    <xf numFmtId="0" fontId="0" fillId="0" borderId="0" xfId="0"/>
    <xf numFmtId="0" fontId="0" fillId="0" borderId="0" xfId="0" applyAlignment="1">
      <alignment vertical="center"/>
    </xf>
    <xf numFmtId="0" fontId="2" fillId="0" borderId="0" xfId="0" applyFont="1" applyAlignment="1">
      <alignment vertical="center"/>
    </xf>
    <xf numFmtId="0" fontId="2" fillId="0" borderId="0" xfId="0" applyFont="1"/>
    <xf numFmtId="0" fontId="0" fillId="0" borderId="0" xfId="0" applyNumberFormat="1"/>
    <xf numFmtId="9" fontId="0" fillId="0" borderId="0" xfId="1" applyFont="1"/>
    <xf numFmtId="164" fontId="0" fillId="0" borderId="0" xfId="0" applyNumberFormat="1"/>
    <xf numFmtId="165" fontId="0" fillId="0" borderId="0" xfId="0" applyNumberFormat="1"/>
    <xf numFmtId="0" fontId="2" fillId="0" borderId="6" xfId="0" applyFont="1" applyBorder="1"/>
    <xf numFmtId="0" fontId="8" fillId="0" borderId="8" xfId="0" applyFont="1" applyBorder="1"/>
    <xf numFmtId="0" fontId="8" fillId="0" borderId="10" xfId="0" applyFont="1" applyBorder="1"/>
    <xf numFmtId="0" fontId="2" fillId="2" borderId="6" xfId="0" applyFont="1" applyFill="1" applyBorder="1"/>
    <xf numFmtId="22" fontId="2" fillId="2" borderId="7" xfId="0" applyNumberFormat="1" applyFont="1" applyFill="1" applyBorder="1"/>
    <xf numFmtId="22" fontId="8" fillId="0" borderId="9" xfId="0" applyNumberFormat="1" applyFont="1" applyBorder="1"/>
    <xf numFmtId="0" fontId="2" fillId="0" borderId="6" xfId="0" applyFont="1" applyBorder="1" applyAlignment="1">
      <alignment horizontal="center"/>
    </xf>
    <xf numFmtId="0" fontId="2" fillId="0" borderId="7" xfId="0" applyFont="1" applyBorder="1" applyAlignment="1">
      <alignment horizontal="center"/>
    </xf>
    <xf numFmtId="0" fontId="8" fillId="0" borderId="1" xfId="0" applyFont="1" applyBorder="1"/>
    <xf numFmtId="0" fontId="9" fillId="2" borderId="12" xfId="0" applyFont="1" applyFill="1" applyBorder="1" applyAlignment="1">
      <alignment horizontal="center" vertical="center"/>
    </xf>
    <xf numFmtId="0" fontId="9" fillId="2" borderId="13" xfId="0" applyFont="1" applyFill="1" applyBorder="1" applyAlignment="1">
      <alignment horizontal="center" vertical="center"/>
    </xf>
    <xf numFmtId="0" fontId="1" fillId="0" borderId="0" xfId="0" applyFont="1"/>
    <xf numFmtId="0" fontId="6" fillId="3" borderId="0" xfId="0" applyFont="1" applyFill="1"/>
    <xf numFmtId="14" fontId="1" fillId="4" borderId="0" xfId="0" applyNumberFormat="1" applyFont="1" applyFill="1" applyAlignment="1">
      <alignment horizontal="right"/>
    </xf>
    <xf numFmtId="0" fontId="1" fillId="4" borderId="0" xfId="0" applyFont="1" applyFill="1" applyAlignment="1">
      <alignment horizontal="right"/>
    </xf>
    <xf numFmtId="9" fontId="1" fillId="4" borderId="0" xfId="1" applyFont="1" applyFill="1" applyAlignment="1">
      <alignment horizontal="right"/>
    </xf>
    <xf numFmtId="0" fontId="2" fillId="0" borderId="15" xfId="0" applyFont="1" applyBorder="1"/>
    <xf numFmtId="0" fontId="2" fillId="0" borderId="7" xfId="0" applyFont="1" applyBorder="1"/>
    <xf numFmtId="0" fontId="8" fillId="5" borderId="6" xfId="0" applyFont="1" applyFill="1" applyBorder="1"/>
    <xf numFmtId="0" fontId="8" fillId="5" borderId="10" xfId="0" applyFont="1" applyFill="1" applyBorder="1"/>
    <xf numFmtId="0" fontId="8" fillId="5" borderId="11" xfId="0" applyFont="1" applyFill="1" applyBorder="1"/>
    <xf numFmtId="0" fontId="1" fillId="5" borderId="2" xfId="0" applyFont="1" applyFill="1" applyBorder="1"/>
    <xf numFmtId="0" fontId="1" fillId="5" borderId="0" xfId="0" applyNumberFormat="1" applyFont="1" applyFill="1" applyBorder="1"/>
    <xf numFmtId="0" fontId="1" fillId="5" borderId="3" xfId="0" applyFont="1" applyFill="1" applyBorder="1"/>
    <xf numFmtId="0" fontId="1" fillId="5" borderId="4" xfId="0" applyFont="1" applyFill="1" applyBorder="1"/>
    <xf numFmtId="0" fontId="1" fillId="5" borderId="14" xfId="0" applyFont="1" applyFill="1" applyBorder="1"/>
    <xf numFmtId="0" fontId="1" fillId="5" borderId="5" xfId="0" applyFont="1" applyFill="1" applyBorder="1"/>
    <xf numFmtId="0" fontId="6" fillId="4" borderId="0" xfId="0" applyFont="1" applyFill="1" applyAlignment="1">
      <alignment horizontal="left"/>
    </xf>
    <xf numFmtId="0" fontId="6" fillId="4" borderId="0" xfId="0" applyFont="1" applyFill="1" applyAlignment="1">
      <alignment horizontal="right"/>
    </xf>
    <xf numFmtId="22" fontId="8" fillId="0" borderId="11" xfId="0" applyNumberFormat="1" applyFont="1" applyBorder="1"/>
    <xf numFmtId="0" fontId="10" fillId="0" borderId="0" xfId="2" applyFont="1"/>
    <xf numFmtId="0" fontId="8" fillId="5" borderId="7" xfId="0" applyFont="1" applyFill="1" applyBorder="1" applyAlignment="1">
      <alignment horizontal="right"/>
    </xf>
  </cellXfs>
  <cellStyles count="3">
    <cellStyle name="Hyperlink" xfId="2" builtinId="8"/>
    <cellStyle name="Normal" xfId="0" builtinId="0"/>
    <cellStyle name="Percent" xfId="1" builtinId="5"/>
  </cellStyles>
  <dxfs count="4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onnections" Target="connections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owerPivotData" Target="model/item.data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45720</xdr:colOff>
          <xdr:row>1</xdr:row>
          <xdr:rowOff>7620</xdr:rowOff>
        </xdr:from>
        <xdr:to>
          <xdr:col>5</xdr:col>
          <xdr:colOff>800100</xdr:colOff>
          <xdr:row>3</xdr:row>
          <xdr:rowOff>22860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1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SG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Option Expiries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45720</xdr:colOff>
          <xdr:row>5</xdr:row>
          <xdr:rowOff>7620</xdr:rowOff>
        </xdr:from>
        <xdr:to>
          <xdr:col>5</xdr:col>
          <xdr:colOff>807720</xdr:colOff>
          <xdr:row>7</xdr:row>
          <xdr:rowOff>53340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1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SG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Option Chain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53340</xdr:colOff>
          <xdr:row>9</xdr:row>
          <xdr:rowOff>38100</xdr:rowOff>
        </xdr:from>
        <xdr:to>
          <xdr:col>5</xdr:col>
          <xdr:colOff>815340</xdr:colOff>
          <xdr:row>11</xdr:row>
          <xdr:rowOff>83820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BD6E2C31-404B-6CB1-340F-E428838591F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SG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Calculate Greeks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1" xr16:uid="{12596811-5347-4282-86C5-B91BB47BB0B9}" autoFormatId="16" applyNumberFormats="0" applyBorderFormats="0" applyFontFormats="0" applyPatternFormats="0" applyAlignmentFormats="0" applyWidthHeightFormats="0">
  <queryTableRefresh nextId="80" unboundColumnsRight="4">
    <queryTableFields count="38">
      <queryTableField id="35" name="Symbol" tableColumnId="35"/>
      <queryTableField id="36" name="Description" tableColumnId="36"/>
      <queryTableField id="40" name="Option Type" tableColumnId="38"/>
      <queryTableField id="43" name="Strike" tableColumnId="39"/>
      <queryTableField id="50" name="Bid" tableColumnId="42"/>
      <queryTableField id="51" name="Ask" tableColumnId="43"/>
      <queryTableField id="44" name="Last" tableColumnId="40"/>
      <queryTableField id="52" name="Bidsize" tableColumnId="44"/>
      <queryTableField id="55" name="Asksize" tableColumnId="47"/>
      <queryTableField id="62" name="Expiry Date" tableColumnId="48"/>
      <queryTableField id="63" name="Open Interest" tableColumnId="49"/>
      <queryTableField id="4" name="Column1.type" tableColumnId="4"/>
      <queryTableField id="45" name="Exch" tableColumnId="41"/>
      <queryTableField id="6" name="Column1.change" tableColumnId="6"/>
      <queryTableField id="53" name="Volume" tableColumnId="45"/>
      <queryTableField id="8" name="Column1.open" tableColumnId="8"/>
      <queryTableField id="9" name="Column1.high" tableColumnId="9"/>
      <queryTableField id="10" name="Column1.low" tableColumnId="10"/>
      <queryTableField id="54" name="Close" tableColumnId="46"/>
      <queryTableField id="14" name="Column1.underlying" tableColumnId="14"/>
      <queryTableField id="16" name="Column1.change_percentage" tableColumnId="16"/>
      <queryTableField id="17" name="Column1.average_volume" tableColumnId="17"/>
      <queryTableField id="18" name="Column1.last_volume" tableColumnId="18"/>
      <queryTableField id="19" name="Column1.trade_date" tableColumnId="19"/>
      <queryTableField id="20" name="Column1.prevclose" tableColumnId="20"/>
      <queryTableField id="21" name="Column1.week_52_high" tableColumnId="21"/>
      <queryTableField id="22" name="Column1.week_52_low" tableColumnId="22"/>
      <queryTableField id="24" name="Column1.bidexch" tableColumnId="24"/>
      <queryTableField id="25" name="Column1.bid_date" tableColumnId="25"/>
      <queryTableField id="27" name="Column1.askexch" tableColumnId="27"/>
      <queryTableField id="28" name="Column1.ask_date" tableColumnId="28"/>
      <queryTableField id="39" name="Contract Size" tableColumnId="37"/>
      <queryTableField id="32" name="Column1.expiration_type" tableColumnId="32"/>
      <queryTableField id="34" name="Column1.root_symbol" tableColumnId="34"/>
      <queryTableField id="67" dataBound="0" tableColumnId="50"/>
      <queryTableField id="68" dataBound="0" tableColumnId="51"/>
      <queryTableField id="71" dataBound="0" tableColumnId="54"/>
      <queryTableField id="79" dataBound="0" tableColumnId="2"/>
    </queryTableFields>
  </queryTableRefresh>
  <extLst>
    <ext xmlns:x15="http://schemas.microsoft.com/office/spreadsheetml/2010/11/main" uri="{883FBD77-0823-4a55-B5E3-86C4891E6966}">
      <x15:queryTable sourceDataName="Query - data"/>
    </ext>
  </extLst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5D714DFB-C0F1-4EE6-BDBF-7FB175BEF30E}" name="data" displayName="data" ref="A1:AL1701" tableType="queryTable" totalsRowShown="0">
  <autoFilter ref="A1:AL1701" xr:uid="{5D714DFB-C0F1-4EE6-BDBF-7FB175BEF30E}"/>
  <tableColumns count="38">
    <tableColumn id="35" xr3:uid="{CEB9CE65-2162-4ED9-9016-CB2FCE641286}" uniqueName="35" name="Symbol" queryTableFieldId="35"/>
    <tableColumn id="36" xr3:uid="{2A7A8BE2-DA45-4A2C-B295-AEF0F791EB60}" uniqueName="36" name="Description" queryTableFieldId="36"/>
    <tableColumn id="38" xr3:uid="{A6370AE0-8F47-40D1-93E3-0EE6B0CE5E22}" uniqueName="38" name="Option Type" queryTableFieldId="40"/>
    <tableColumn id="39" xr3:uid="{D8930245-CC01-4E0B-AF76-0A9C083B1450}" uniqueName="39" name="Strike" queryTableFieldId="43"/>
    <tableColumn id="42" xr3:uid="{B04D7747-3E36-4766-A7D1-8E718D9F62DE}" uniqueName="42" name="Bid" queryTableFieldId="50"/>
    <tableColumn id="43" xr3:uid="{33C3473D-4BB6-4D2D-9550-53AA22E4446E}" uniqueName="43" name="Ask" queryTableFieldId="51"/>
    <tableColumn id="40" xr3:uid="{2D6C5234-D164-463F-A322-80918A5761D3}" uniqueName="40" name="Last" queryTableFieldId="44"/>
    <tableColumn id="44" xr3:uid="{94FEA75E-C560-408E-8F96-C76A7FBAF3E9}" uniqueName="44" name="Bidsize" queryTableFieldId="52"/>
    <tableColumn id="47" xr3:uid="{8D21FA33-94CF-4DE7-B1C0-AA244EDAAD0C}" uniqueName="47" name="Asksize" queryTableFieldId="55"/>
    <tableColumn id="48" xr3:uid="{137735A9-C6CF-4CC1-A182-D79BBFBA8306}" uniqueName="48" name="Expiry Date" queryTableFieldId="62"/>
    <tableColumn id="49" xr3:uid="{5FB906FE-6776-4C82-9C2F-2B5CC68CBD15}" uniqueName="49" name="Open Interest" queryTableFieldId="63"/>
    <tableColumn id="4" xr3:uid="{BCF14F1F-7CE6-4782-BA55-C9A4E5278ACE}" uniqueName="4" name="Column1.type" queryTableFieldId="4"/>
    <tableColumn id="41" xr3:uid="{0DDDA443-81E6-46FB-BCD8-09F9AE99CC00}" uniqueName="41" name="Exch" queryTableFieldId="45"/>
    <tableColumn id="6" xr3:uid="{5DE19769-A645-4563-8158-FCF96DF1C459}" uniqueName="6" name="Column1.change" queryTableFieldId="6"/>
    <tableColumn id="45" xr3:uid="{A0AA97A7-B7C0-494D-9334-7B49D5B837E2}" uniqueName="45" name="Volume" queryTableFieldId="53"/>
    <tableColumn id="8" xr3:uid="{0307FD8C-DE81-4089-9FA7-C0B2E8A10627}" uniqueName="8" name="Column1.open" queryTableFieldId="8"/>
    <tableColumn id="9" xr3:uid="{D5773F86-F65A-4E2B-A369-32BF28760D5B}" uniqueName="9" name="Column1.high" queryTableFieldId="9"/>
    <tableColumn id="10" xr3:uid="{32BB9CC0-FF15-4E2B-B029-C14BF32311FF}" uniqueName="10" name="Column1.low" queryTableFieldId="10"/>
    <tableColumn id="46" xr3:uid="{139E0BD1-C28C-422D-BCC7-B4B6FCB6122E}" uniqueName="46" name="Close" queryTableFieldId="54"/>
    <tableColumn id="14" xr3:uid="{6777BF94-73C1-46AD-9EA9-C88A76241DDA}" uniqueName="14" name="Column1.underlying" queryTableFieldId="14"/>
    <tableColumn id="16" xr3:uid="{42D86354-6DA2-4AA0-8748-51167654AA1F}" uniqueName="16" name="Column1.change_percentage" queryTableFieldId="16"/>
    <tableColumn id="17" xr3:uid="{CF2DF021-1922-4724-8209-4A7CA14E418D}" uniqueName="17" name="Column1.average_volume" queryTableFieldId="17"/>
    <tableColumn id="18" xr3:uid="{5538D03A-5834-447F-A008-9EA34C7C5E1E}" uniqueName="18" name="Column1.last_volume" queryTableFieldId="18"/>
    <tableColumn id="19" xr3:uid="{92B7F7F2-771B-4761-BE7C-914A57829C22}" uniqueName="19" name="Column1.trade_date" queryTableFieldId="19"/>
    <tableColumn id="20" xr3:uid="{A2D7700C-0C76-454F-A39E-9E719494EFCF}" uniqueName="20" name="Column1.prevclose" queryTableFieldId="20"/>
    <tableColumn id="21" xr3:uid="{B5F424F3-FDCA-4752-BB04-376A5B324655}" uniqueName="21" name="Column1.week_52_high" queryTableFieldId="21"/>
    <tableColumn id="22" xr3:uid="{4B2CEFF9-6C81-440A-B5E0-93F6A5DC21C9}" uniqueName="22" name="Column1.week_52_low" queryTableFieldId="22"/>
    <tableColumn id="24" xr3:uid="{8438ABF8-01C5-41D3-B398-302A0226F18B}" uniqueName="24" name="Column1.bidexch" queryTableFieldId="24"/>
    <tableColumn id="25" xr3:uid="{D1E6CB48-A3D7-4A08-ACD4-54EBFE97BA24}" uniqueName="25" name="Column1.bid_date" queryTableFieldId="25"/>
    <tableColumn id="27" xr3:uid="{45AD97A4-AE75-464B-92A7-1A9BD3551651}" uniqueName="27" name="Column1.askexch" queryTableFieldId="27"/>
    <tableColumn id="28" xr3:uid="{392A9F6B-367D-4ED5-A9A8-6511CC9C10A6}" uniqueName="28" name="Column1.ask_date" queryTableFieldId="28"/>
    <tableColumn id="37" xr3:uid="{2CCAFD98-2273-42CC-921A-FC883E2645E6}" uniqueName="37" name="Contract Size" queryTableFieldId="39"/>
    <tableColumn id="32" xr3:uid="{C6893056-D251-4D65-A873-65B02D77B78E}" uniqueName="32" name="Column1.expiration_type" queryTableFieldId="32"/>
    <tableColumn id="34" xr3:uid="{A2B7C5A9-7416-4CAE-915D-CDC21C766784}" uniqueName="34" name="Column1.root_symbol" queryTableFieldId="34"/>
    <tableColumn id="50" xr3:uid="{5E84EA49-26EF-42C1-BF5B-C63F59D58172}" uniqueName="50" name="Maturity ( Days)" queryTableFieldId="67" dataDxfId="3">
      <calculatedColumnFormula>data[[#This Row],[Expiry Date]]-TODAY()</calculatedColumnFormula>
    </tableColumn>
    <tableColumn id="51" xr3:uid="{A7699F0D-1C2B-42DE-8510-FFBF8497B00A}" uniqueName="51" name="T" queryTableFieldId="68" dataDxfId="2">
      <calculatedColumnFormula>data[[#This Row],[Maturity ( Days)]]/365</calculatedColumnFormula>
    </tableColumn>
    <tableColumn id="54" xr3:uid="{35D10E33-5168-4A14-8BEF-39DF3C5E3C94}" uniqueName="54" name="OptType" queryTableFieldId="71" dataDxfId="1">
      <calculatedColumnFormula>IF(data[[#This Row],[Option Type]]="put","p","c")</calculatedColumnFormula>
    </tableColumn>
    <tableColumn id="2" xr3:uid="{53295D80-BD76-4D8C-BB63-1F01BC598DC5}" uniqueName="2" name="Cnt Price" queryTableFieldId="79" dataDxfId="0">
      <calculatedColumnFormula>(data[[#This Row],[Bid]]*data[[#This Row],[Bidsize]]+data[[#This Row],[Ask]]*data[[#This Row],[Asksize]])/(data[[#This Row],[Bidsize]]+data[[#This Row],[Asksize]])</calculatedColumnFormula>
    </tableColumn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hyperlink" Target="https://api.tradier.com/v1/" TargetMode="Externa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89FAA6-1A7A-4CA6-8E33-0ED9DD1F8B6E}">
  <sheetPr codeName="Sheet3"/>
  <dimension ref="A1:O6"/>
  <sheetViews>
    <sheetView workbookViewId="0">
      <selection activeCell="J9" sqref="J9"/>
    </sheetView>
  </sheetViews>
  <sheetFormatPr defaultRowHeight="15.6" x14ac:dyDescent="0.3"/>
  <cols>
    <col min="1" max="1" width="12.19921875" customWidth="1"/>
  </cols>
  <sheetData>
    <row r="1" spans="1:15" x14ac:dyDescent="0.3">
      <c r="A1" s="3" t="s">
        <v>16</v>
      </c>
      <c r="K1" t="s">
        <v>47</v>
      </c>
      <c r="M1" t="s">
        <v>49</v>
      </c>
      <c r="O1" t="s">
        <v>15</v>
      </c>
    </row>
    <row r="2" spans="1:15" x14ac:dyDescent="0.3">
      <c r="A2" s="19" t="s">
        <v>23</v>
      </c>
      <c r="B2" s="38" t="s">
        <v>48</v>
      </c>
      <c r="K2" t="s">
        <v>48</v>
      </c>
      <c r="M2" t="s">
        <v>31</v>
      </c>
      <c r="O2" t="s">
        <v>50</v>
      </c>
    </row>
    <row r="3" spans="1:15" x14ac:dyDescent="0.3">
      <c r="A3" s="19" t="s">
        <v>24</v>
      </c>
      <c r="B3" s="19" t="str">
        <f>M2</f>
        <v>LXVkmzoytEbdiNQc6gcmOkF1rMxH</v>
      </c>
      <c r="K3" t="s">
        <v>46</v>
      </c>
      <c r="O3" t="s">
        <v>51</v>
      </c>
    </row>
    <row r="4" spans="1:15" x14ac:dyDescent="0.3">
      <c r="O4" t="s">
        <v>25</v>
      </c>
    </row>
    <row r="5" spans="1:15" x14ac:dyDescent="0.3">
      <c r="A5" s="3" t="s">
        <v>376</v>
      </c>
      <c r="O5" t="s">
        <v>417</v>
      </c>
    </row>
    <row r="6" spans="1:15" x14ac:dyDescent="0.3">
      <c r="A6" s="19" t="s">
        <v>377</v>
      </c>
      <c r="B6" s="19" t="s">
        <v>1263</v>
      </c>
    </row>
  </sheetData>
  <dataValidations count="1">
    <dataValidation type="list" allowBlank="1" showInputMessage="1" showErrorMessage="1" sqref="B2" xr:uid="{F361C60E-2318-4773-93E3-53FF351BFE0C}">
      <formula1>$K$2:$K$4</formula1>
    </dataValidation>
  </dataValidations>
  <hyperlinks>
    <hyperlink ref="B2" r:id="rId1" display="https://api.tradier.com/v1/" xr:uid="{3F8C36DD-20DF-4887-A7F6-A54B1D68FD2B}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M56"/>
  <sheetViews>
    <sheetView tabSelected="1" workbookViewId="0">
      <selection activeCell="H9" sqref="H9"/>
    </sheetView>
  </sheetViews>
  <sheetFormatPr defaultColWidth="11" defaultRowHeight="15.6" x14ac:dyDescent="0.3"/>
  <cols>
    <col min="1" max="1" width="12.3984375" customWidth="1"/>
    <col min="2" max="2" width="11.796875" customWidth="1"/>
    <col min="3" max="3" width="18.09765625" bestFit="1" customWidth="1"/>
    <col min="9" max="9" width="12.296875" bestFit="1" customWidth="1"/>
    <col min="10" max="10" width="17.09765625" customWidth="1"/>
    <col min="12" max="12" width="16.59765625" customWidth="1"/>
    <col min="13" max="13" width="17.59765625" customWidth="1"/>
  </cols>
  <sheetData>
    <row r="1" spans="1:13" x14ac:dyDescent="0.3">
      <c r="A1" s="20" t="s">
        <v>22</v>
      </c>
      <c r="B1" s="21">
        <f>TODAY()</f>
        <v>44689</v>
      </c>
      <c r="I1" s="26" t="s">
        <v>1264</v>
      </c>
      <c r="J1" s="39" t="s">
        <v>1265</v>
      </c>
      <c r="L1" s="14" t="s">
        <v>1264</v>
      </c>
      <c r="M1" s="15"/>
    </row>
    <row r="2" spans="1:13" ht="16.2" thickBot="1" x14ac:dyDescent="0.35">
      <c r="A2" s="20" t="s">
        <v>15</v>
      </c>
      <c r="B2" s="36" t="s">
        <v>50</v>
      </c>
      <c r="I2" s="27" t="s">
        <v>10367</v>
      </c>
      <c r="J2" s="28">
        <v>1</v>
      </c>
      <c r="L2" s="17" t="s">
        <v>1265</v>
      </c>
      <c r="M2" s="18" t="s">
        <v>1267</v>
      </c>
    </row>
    <row r="3" spans="1:13" ht="16.2" thickBot="1" x14ac:dyDescent="0.35">
      <c r="A3" s="20" t="s">
        <v>53</v>
      </c>
      <c r="B3" s="36" t="s">
        <v>1502</v>
      </c>
      <c r="L3" s="16" t="s">
        <v>10363</v>
      </c>
      <c r="M3" s="16" t="s">
        <v>10363</v>
      </c>
    </row>
    <row r="4" spans="1:13" x14ac:dyDescent="0.3">
      <c r="A4" s="20" t="s">
        <v>56</v>
      </c>
      <c r="B4" s="22">
        <v>4100</v>
      </c>
      <c r="I4" s="11" t="s">
        <v>1011</v>
      </c>
      <c r="J4" s="12" t="s">
        <v>1266</v>
      </c>
      <c r="L4" s="16" t="s">
        <v>10364</v>
      </c>
      <c r="M4" s="16" t="s">
        <v>10362</v>
      </c>
    </row>
    <row r="5" spans="1:13" x14ac:dyDescent="0.3">
      <c r="A5" s="20" t="s">
        <v>59</v>
      </c>
      <c r="B5" s="35" t="str">
        <f>optionChainFile(Static!B6,B3,B2,Static!B3,Static!B2)</f>
        <v>1700 lines written 05/08/2022, 18:36:45</v>
      </c>
      <c r="I5" s="9" t="s">
        <v>1012</v>
      </c>
      <c r="J5" s="13">
        <v>44689.775416666664</v>
      </c>
      <c r="L5" s="16" t="s">
        <v>1268</v>
      </c>
      <c r="M5" s="16" t="s">
        <v>10364</v>
      </c>
    </row>
    <row r="6" spans="1:13" x14ac:dyDescent="0.3">
      <c r="A6" s="20" t="s">
        <v>1269</v>
      </c>
      <c r="B6" s="23">
        <v>0.02</v>
      </c>
      <c r="I6" s="9" t="s">
        <v>59</v>
      </c>
      <c r="J6" s="13">
        <v>44689.775520833333</v>
      </c>
      <c r="L6" s="16"/>
      <c r="M6" s="16" t="s">
        <v>10365</v>
      </c>
    </row>
    <row r="7" spans="1:13" ht="16.2" thickBot="1" x14ac:dyDescent="0.35">
      <c r="A7" s="20" t="s">
        <v>403</v>
      </c>
      <c r="B7" s="23">
        <v>0.01</v>
      </c>
      <c r="I7" s="10" t="s">
        <v>40</v>
      </c>
      <c r="J7" s="37">
        <v>44689.775960648149</v>
      </c>
      <c r="L7" s="16"/>
      <c r="M7" s="16" t="s">
        <v>10366</v>
      </c>
    </row>
    <row r="8" spans="1:13" ht="16.2" thickBot="1" x14ac:dyDescent="0.35"/>
    <row r="9" spans="1:13" x14ac:dyDescent="0.3">
      <c r="A9" s="8" t="s">
        <v>1012</v>
      </c>
      <c r="B9" s="24" t="s">
        <v>52</v>
      </c>
      <c r="C9" s="25" t="s">
        <v>54</v>
      </c>
    </row>
    <row r="10" spans="1:13" x14ac:dyDescent="0.3">
      <c r="A10" s="29" t="str">
        <f t="array" ref="A10:A56">TRANSPOSE(OptionExpiries(Static!$B$3,$B$2,Static!$B$2))</f>
        <v>2022-05-09</v>
      </c>
      <c r="B10" s="30">
        <f>A10-$B$1</f>
        <v>1</v>
      </c>
      <c r="C10" s="31" t="str">
        <f>_xlfn.IFNA(A10  &amp; "  ("  &amp; B10  &amp; ")","")</f>
        <v>2022-05-09  (1)</v>
      </c>
    </row>
    <row r="11" spans="1:13" x14ac:dyDescent="0.3">
      <c r="A11" s="29" t="str">
        <v>2022-05-10</v>
      </c>
      <c r="B11" s="30">
        <f t="shared" ref="B11:B55" si="0">A11-$B$1</f>
        <v>2</v>
      </c>
      <c r="C11" s="31" t="str">
        <f t="shared" ref="C11:C56" si="1">_xlfn.IFNA(A11  &amp; "  ("  &amp; B11  &amp; ")","")</f>
        <v>2022-05-10  (2)</v>
      </c>
    </row>
    <row r="12" spans="1:13" x14ac:dyDescent="0.3">
      <c r="A12" s="29" t="str">
        <v>2022-05-11</v>
      </c>
      <c r="B12" s="30">
        <f t="shared" si="0"/>
        <v>3</v>
      </c>
      <c r="C12" s="31" t="str">
        <f t="shared" si="1"/>
        <v>2022-05-11  (3)</v>
      </c>
    </row>
    <row r="13" spans="1:13" x14ac:dyDescent="0.3">
      <c r="A13" s="29" t="str">
        <v>2022-05-13</v>
      </c>
      <c r="B13" s="30">
        <f t="shared" si="0"/>
        <v>5</v>
      </c>
      <c r="C13" s="31" t="str">
        <f t="shared" si="1"/>
        <v>2022-05-13  (5)</v>
      </c>
    </row>
    <row r="14" spans="1:13" x14ac:dyDescent="0.3">
      <c r="A14" s="29" t="str">
        <v>2022-05-16</v>
      </c>
      <c r="B14" s="30">
        <f t="shared" si="0"/>
        <v>8</v>
      </c>
      <c r="C14" s="31" t="str">
        <f t="shared" si="1"/>
        <v>2022-05-16  (8)</v>
      </c>
    </row>
    <row r="15" spans="1:13" x14ac:dyDescent="0.3">
      <c r="A15" s="29" t="str">
        <v>2022-05-17</v>
      </c>
      <c r="B15" s="30">
        <f t="shared" si="0"/>
        <v>9</v>
      </c>
      <c r="C15" s="31" t="str">
        <f t="shared" si="1"/>
        <v>2022-05-17  (9)</v>
      </c>
    </row>
    <row r="16" spans="1:13" x14ac:dyDescent="0.3">
      <c r="A16" s="29" t="str">
        <v>2022-05-18</v>
      </c>
      <c r="B16" s="30">
        <f t="shared" si="0"/>
        <v>10</v>
      </c>
      <c r="C16" s="31" t="str">
        <f t="shared" si="1"/>
        <v>2022-05-18  (10)</v>
      </c>
    </row>
    <row r="17" spans="1:3" x14ac:dyDescent="0.3">
      <c r="A17" s="29" t="str">
        <v>2022-05-20</v>
      </c>
      <c r="B17" s="30">
        <f t="shared" si="0"/>
        <v>12</v>
      </c>
      <c r="C17" s="31" t="str">
        <f t="shared" si="1"/>
        <v>2022-05-20  (12)</v>
      </c>
    </row>
    <row r="18" spans="1:3" x14ac:dyDescent="0.3">
      <c r="A18" s="29" t="str">
        <v>2022-05-23</v>
      </c>
      <c r="B18" s="30">
        <f t="shared" si="0"/>
        <v>15</v>
      </c>
      <c r="C18" s="31" t="str">
        <f t="shared" si="1"/>
        <v>2022-05-23  (15)</v>
      </c>
    </row>
    <row r="19" spans="1:3" x14ac:dyDescent="0.3">
      <c r="A19" s="29" t="str">
        <v>2022-05-25</v>
      </c>
      <c r="B19" s="30">
        <f t="shared" si="0"/>
        <v>17</v>
      </c>
      <c r="C19" s="31" t="str">
        <f t="shared" si="1"/>
        <v>2022-05-25  (17)</v>
      </c>
    </row>
    <row r="20" spans="1:3" x14ac:dyDescent="0.3">
      <c r="A20" s="29" t="str">
        <v>2022-05-27</v>
      </c>
      <c r="B20" s="30">
        <f t="shared" si="0"/>
        <v>19</v>
      </c>
      <c r="C20" s="31" t="str">
        <f t="shared" si="1"/>
        <v>2022-05-27  (19)</v>
      </c>
    </row>
    <row r="21" spans="1:3" x14ac:dyDescent="0.3">
      <c r="A21" s="29" t="str">
        <v>2022-05-31</v>
      </c>
      <c r="B21" s="30">
        <f t="shared" si="0"/>
        <v>23</v>
      </c>
      <c r="C21" s="31" t="str">
        <f t="shared" si="1"/>
        <v>2022-05-31  (23)</v>
      </c>
    </row>
    <row r="22" spans="1:3" x14ac:dyDescent="0.3">
      <c r="A22" s="29" t="str">
        <v>2022-06-01</v>
      </c>
      <c r="B22" s="30">
        <f t="shared" si="0"/>
        <v>24</v>
      </c>
      <c r="C22" s="31" t="str">
        <f t="shared" si="1"/>
        <v>2022-06-01  (24)</v>
      </c>
    </row>
    <row r="23" spans="1:3" x14ac:dyDescent="0.3">
      <c r="A23" s="29" t="str">
        <v>2022-06-03</v>
      </c>
      <c r="B23" s="30">
        <f t="shared" si="0"/>
        <v>26</v>
      </c>
      <c r="C23" s="31" t="str">
        <f t="shared" si="1"/>
        <v>2022-06-03  (26)</v>
      </c>
    </row>
    <row r="24" spans="1:3" x14ac:dyDescent="0.3">
      <c r="A24" s="29" t="str">
        <v>2022-06-06</v>
      </c>
      <c r="B24" s="30">
        <f t="shared" si="0"/>
        <v>29</v>
      </c>
      <c r="C24" s="31" t="str">
        <f t="shared" si="1"/>
        <v>2022-06-06  (29)</v>
      </c>
    </row>
    <row r="25" spans="1:3" x14ac:dyDescent="0.3">
      <c r="A25" s="29" t="str">
        <v>2022-06-10</v>
      </c>
      <c r="B25" s="30">
        <f t="shared" si="0"/>
        <v>33</v>
      </c>
      <c r="C25" s="31" t="str">
        <f t="shared" si="1"/>
        <v>2022-06-10  (33)</v>
      </c>
    </row>
    <row r="26" spans="1:3" x14ac:dyDescent="0.3">
      <c r="A26" s="29" t="str">
        <v>2022-06-17</v>
      </c>
      <c r="B26" s="30">
        <f t="shared" si="0"/>
        <v>40</v>
      </c>
      <c r="C26" s="31" t="str">
        <f t="shared" si="1"/>
        <v>2022-06-17  (40)</v>
      </c>
    </row>
    <row r="27" spans="1:3" x14ac:dyDescent="0.3">
      <c r="A27" s="29" t="str">
        <v>2022-06-24</v>
      </c>
      <c r="B27" s="30">
        <f t="shared" si="0"/>
        <v>47</v>
      </c>
      <c r="C27" s="31" t="str">
        <f t="shared" si="1"/>
        <v>2022-06-24  (47)</v>
      </c>
    </row>
    <row r="28" spans="1:3" x14ac:dyDescent="0.3">
      <c r="A28" s="29" t="str">
        <v>2022-06-30</v>
      </c>
      <c r="B28" s="30">
        <f t="shared" si="0"/>
        <v>53</v>
      </c>
      <c r="C28" s="31" t="str">
        <f t="shared" si="1"/>
        <v>2022-06-30  (53)</v>
      </c>
    </row>
    <row r="29" spans="1:3" x14ac:dyDescent="0.3">
      <c r="A29" s="29" t="str">
        <v>2022-07-15</v>
      </c>
      <c r="B29" s="30">
        <f t="shared" si="0"/>
        <v>68</v>
      </c>
      <c r="C29" s="31" t="str">
        <f t="shared" si="1"/>
        <v>2022-07-15  (68)</v>
      </c>
    </row>
    <row r="30" spans="1:3" x14ac:dyDescent="0.3">
      <c r="A30" s="29" t="str">
        <v>2022-07-29</v>
      </c>
      <c r="B30" s="30">
        <f t="shared" si="0"/>
        <v>82</v>
      </c>
      <c r="C30" s="31" t="str">
        <f t="shared" si="1"/>
        <v>2022-07-29  (82)</v>
      </c>
    </row>
    <row r="31" spans="1:3" x14ac:dyDescent="0.3">
      <c r="A31" s="29" t="str">
        <v>2022-08-19</v>
      </c>
      <c r="B31" s="30">
        <f t="shared" si="0"/>
        <v>103</v>
      </c>
      <c r="C31" s="31" t="str">
        <f t="shared" si="1"/>
        <v>2022-08-19  (103)</v>
      </c>
    </row>
    <row r="32" spans="1:3" x14ac:dyDescent="0.3">
      <c r="A32" s="29" t="str">
        <v>2022-08-31</v>
      </c>
      <c r="B32" s="30">
        <f t="shared" si="0"/>
        <v>115</v>
      </c>
      <c r="C32" s="31" t="str">
        <f t="shared" si="1"/>
        <v>2022-08-31  (115)</v>
      </c>
    </row>
    <row r="33" spans="1:3" x14ac:dyDescent="0.3">
      <c r="A33" s="29" t="str">
        <v>2022-09-16</v>
      </c>
      <c r="B33" s="30">
        <f t="shared" si="0"/>
        <v>131</v>
      </c>
      <c r="C33" s="31" t="str">
        <f t="shared" si="1"/>
        <v>2022-09-16  (131)</v>
      </c>
    </row>
    <row r="34" spans="1:3" x14ac:dyDescent="0.3">
      <c r="A34" s="29" t="str">
        <v>2022-09-30</v>
      </c>
      <c r="B34" s="30">
        <f t="shared" si="0"/>
        <v>145</v>
      </c>
      <c r="C34" s="31" t="str">
        <f t="shared" si="1"/>
        <v>2022-09-30  (145)</v>
      </c>
    </row>
    <row r="35" spans="1:3" x14ac:dyDescent="0.3">
      <c r="A35" s="29" t="str">
        <v>2022-10-21</v>
      </c>
      <c r="B35" s="30">
        <f t="shared" si="0"/>
        <v>166</v>
      </c>
      <c r="C35" s="31" t="str">
        <f t="shared" si="1"/>
        <v>2022-10-21  (166)</v>
      </c>
    </row>
    <row r="36" spans="1:3" x14ac:dyDescent="0.3">
      <c r="A36" s="29" t="str">
        <v>2022-10-31</v>
      </c>
      <c r="B36" s="30">
        <f t="shared" si="0"/>
        <v>176</v>
      </c>
      <c r="C36" s="31" t="str">
        <f t="shared" si="1"/>
        <v>2022-10-31  (176)</v>
      </c>
    </row>
    <row r="37" spans="1:3" x14ac:dyDescent="0.3">
      <c r="A37" s="29" t="str">
        <v>2022-11-18</v>
      </c>
      <c r="B37" s="30">
        <f t="shared" si="0"/>
        <v>194</v>
      </c>
      <c r="C37" s="31" t="str">
        <f t="shared" si="1"/>
        <v>2022-11-18  (194)</v>
      </c>
    </row>
    <row r="38" spans="1:3" x14ac:dyDescent="0.3">
      <c r="A38" s="29" t="str">
        <v>2022-12-16</v>
      </c>
      <c r="B38" s="30">
        <f t="shared" si="0"/>
        <v>222</v>
      </c>
      <c r="C38" s="31" t="str">
        <f t="shared" si="1"/>
        <v>2022-12-16  (222)</v>
      </c>
    </row>
    <row r="39" spans="1:3" x14ac:dyDescent="0.3">
      <c r="A39" s="29" t="str">
        <v>2022-12-30</v>
      </c>
      <c r="B39" s="30">
        <f t="shared" si="0"/>
        <v>236</v>
      </c>
      <c r="C39" s="31" t="str">
        <f t="shared" si="1"/>
        <v>2022-12-30  (236)</v>
      </c>
    </row>
    <row r="40" spans="1:3" x14ac:dyDescent="0.3">
      <c r="A40" s="29" t="str">
        <v>2023-01-20</v>
      </c>
      <c r="B40" s="30">
        <f t="shared" si="0"/>
        <v>257</v>
      </c>
      <c r="C40" s="31" t="str">
        <f t="shared" si="1"/>
        <v>2023-01-20  (257)</v>
      </c>
    </row>
    <row r="41" spans="1:3" x14ac:dyDescent="0.3">
      <c r="A41" s="29" t="str">
        <v>2023-02-17</v>
      </c>
      <c r="B41" s="30">
        <f t="shared" si="0"/>
        <v>285</v>
      </c>
      <c r="C41" s="31" t="str">
        <f t="shared" si="1"/>
        <v>2023-02-17  (285)</v>
      </c>
    </row>
    <row r="42" spans="1:3" x14ac:dyDescent="0.3">
      <c r="A42" s="29" t="str">
        <v>2023-03-17</v>
      </c>
      <c r="B42" s="30">
        <f t="shared" si="0"/>
        <v>313</v>
      </c>
      <c r="C42" s="31" t="str">
        <f t="shared" si="1"/>
        <v>2023-03-17  (313)</v>
      </c>
    </row>
    <row r="43" spans="1:3" x14ac:dyDescent="0.3">
      <c r="A43" s="29" t="str">
        <v>2023-03-31</v>
      </c>
      <c r="B43" s="30">
        <f t="shared" si="0"/>
        <v>327</v>
      </c>
      <c r="C43" s="31" t="str">
        <f t="shared" si="1"/>
        <v>2023-03-31  (327)</v>
      </c>
    </row>
    <row r="44" spans="1:3" x14ac:dyDescent="0.3">
      <c r="A44" s="29" t="str">
        <v>2023-04-21</v>
      </c>
      <c r="B44" s="30">
        <f t="shared" si="0"/>
        <v>348</v>
      </c>
      <c r="C44" s="31" t="str">
        <f t="shared" si="1"/>
        <v>2023-04-21  (348)</v>
      </c>
    </row>
    <row r="45" spans="1:3" x14ac:dyDescent="0.3">
      <c r="A45" s="29" t="str">
        <v>2023-05-19</v>
      </c>
      <c r="B45" s="30">
        <f t="shared" si="0"/>
        <v>376</v>
      </c>
      <c r="C45" s="31" t="str">
        <f t="shared" si="1"/>
        <v>2023-05-19  (376)</v>
      </c>
    </row>
    <row r="46" spans="1:3" x14ac:dyDescent="0.3">
      <c r="A46" s="29" t="str">
        <v>2023-06-16</v>
      </c>
      <c r="B46" s="30">
        <f t="shared" si="0"/>
        <v>404</v>
      </c>
      <c r="C46" s="31" t="str">
        <f t="shared" si="1"/>
        <v>2023-06-16  (404)</v>
      </c>
    </row>
    <row r="47" spans="1:3" x14ac:dyDescent="0.3">
      <c r="A47" s="29" t="str">
        <v>2023-09-15</v>
      </c>
      <c r="B47" s="30">
        <f t="shared" si="0"/>
        <v>495</v>
      </c>
      <c r="C47" s="31" t="str">
        <f t="shared" si="1"/>
        <v>2023-09-15  (495)</v>
      </c>
    </row>
    <row r="48" spans="1:3" x14ac:dyDescent="0.3">
      <c r="A48" s="29" t="str">
        <v>2023-12-15</v>
      </c>
      <c r="B48" s="30">
        <f t="shared" si="0"/>
        <v>586</v>
      </c>
      <c r="C48" s="31" t="str">
        <f t="shared" si="1"/>
        <v>2023-12-15  (586)</v>
      </c>
    </row>
    <row r="49" spans="1:3" x14ac:dyDescent="0.3">
      <c r="A49" s="29" t="str">
        <v>2024-12-20</v>
      </c>
      <c r="B49" s="30">
        <f t="shared" si="0"/>
        <v>957</v>
      </c>
      <c r="C49" s="31" t="str">
        <f t="shared" si="1"/>
        <v>2024-12-20  (957)</v>
      </c>
    </row>
    <row r="50" spans="1:3" x14ac:dyDescent="0.3">
      <c r="A50" s="29" t="str">
        <v>2025-12-19</v>
      </c>
      <c r="B50" s="30">
        <f t="shared" si="0"/>
        <v>1321</v>
      </c>
      <c r="C50" s="31" t="str">
        <f t="shared" si="1"/>
        <v>2025-12-19  (1321)</v>
      </c>
    </row>
    <row r="51" spans="1:3" x14ac:dyDescent="0.3">
      <c r="A51" s="29" t="str">
        <v>2026-12-18</v>
      </c>
      <c r="B51" s="30">
        <f>A51-$B$1</f>
        <v>1685</v>
      </c>
      <c r="C51" s="31" t="str">
        <f>_xlfn.IFNA(A51  &amp; "  ("  &amp; B51  &amp; ")","")</f>
        <v>2026-12-18  (1685)</v>
      </c>
    </row>
    <row r="52" spans="1:3" x14ac:dyDescent="0.3">
      <c r="A52" s="29" t="e">
        <v>#N/A</v>
      </c>
      <c r="B52" s="30">
        <f t="shared" si="0"/>
        <v>1321</v>
      </c>
      <c r="C52" s="31" t="str">
        <f t="shared" ref="C52:C55" si="2">_xlfn.IFNA(A52  &amp; "  ("  &amp; B52  &amp; ")","")</f>
        <v>2026-12-18  (1685)</v>
      </c>
    </row>
    <row r="53" spans="1:3" x14ac:dyDescent="0.3">
      <c r="A53" s="29" t="e">
        <v>#N/A</v>
      </c>
      <c r="B53" s="30">
        <f t="shared" si="0"/>
        <v>1321</v>
      </c>
      <c r="C53" s="31" t="str">
        <f t="shared" si="2"/>
        <v>2026-12-18  (1685)</v>
      </c>
    </row>
    <row r="54" spans="1:3" x14ac:dyDescent="0.3">
      <c r="A54" s="29" t="e">
        <v>#N/A</v>
      </c>
      <c r="B54" s="30">
        <f t="shared" si="0"/>
        <v>1321</v>
      </c>
      <c r="C54" s="31" t="str">
        <f t="shared" si="2"/>
        <v>2026-12-18  (1685)</v>
      </c>
    </row>
    <row r="55" spans="1:3" x14ac:dyDescent="0.3">
      <c r="A55" s="29" t="e">
        <v>#N/A</v>
      </c>
      <c r="B55" s="30">
        <f t="shared" si="0"/>
        <v>1321</v>
      </c>
      <c r="C55" s="31" t="str">
        <f t="shared" si="2"/>
        <v>2026-12-18  (1685)</v>
      </c>
    </row>
    <row r="56" spans="1:3" ht="16.2" thickBot="1" x14ac:dyDescent="0.35">
      <c r="A56" s="32" t="e">
        <v>#N/A</v>
      </c>
      <c r="B56" s="33"/>
      <c r="C56" s="34" t="str">
        <f t="shared" si="1"/>
        <v/>
      </c>
    </row>
  </sheetData>
  <mergeCells count="1">
    <mergeCell ref="L1:M1"/>
  </mergeCells>
  <dataValidations count="3">
    <dataValidation type="list" allowBlank="1" showInputMessage="1" showErrorMessage="1" sqref="D2" xr:uid="{A218AECD-8476-4D8C-8E67-C3D3CAF1DC35}">
      <formula1>CalcMode</formula1>
    </dataValidation>
    <dataValidation type="list" allowBlank="1" showInputMessage="1" showErrorMessage="1" sqref="B3" xr:uid="{23DBBA2B-9CD9-4AC2-8C70-4D364A101839}">
      <formula1>$A$10:$A$56</formula1>
    </dataValidation>
    <dataValidation type="list" allowBlank="1" showInputMessage="1" showErrorMessage="1" sqref="J1" xr:uid="{2AE977BC-3B57-4DC3-954D-AD8F3255618F}">
      <formula1>"On, Off"</formula1>
    </dataValidation>
  </dataValidations>
  <pageMargins left="0.75" right="0.75" top="1" bottom="1" header="0.5" footer="0.5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9" r:id="rId4" name="Button 5">
              <controlPr defaultSize="0" print="0" autoFill="0" autoPict="0" macro="[0]!Sheet1.UpdateOptionExpiries">
                <anchor moveWithCells="1" sizeWithCells="1">
                  <from>
                    <xdr:col>4</xdr:col>
                    <xdr:colOff>45720</xdr:colOff>
                    <xdr:row>1</xdr:row>
                    <xdr:rowOff>7620</xdr:rowOff>
                  </from>
                  <to>
                    <xdr:col>5</xdr:col>
                    <xdr:colOff>800100</xdr:colOff>
                    <xdr:row>3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5" name="Button 6">
              <controlPr defaultSize="0" print="0" autoFill="0" autoPict="0" macro="[0]!Sheet1.UpdateOptionChain">
                <anchor moveWithCells="1" sizeWithCells="1">
                  <from>
                    <xdr:col>4</xdr:col>
                    <xdr:colOff>45720</xdr:colOff>
                    <xdr:row>5</xdr:row>
                    <xdr:rowOff>7620</xdr:rowOff>
                  </from>
                  <to>
                    <xdr:col>5</xdr:col>
                    <xdr:colOff>807720</xdr:colOff>
                    <xdr:row>7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6" name="Button 8">
              <controlPr defaultSize="0" print="0" autoFill="0" autoPict="0" macro="[0]!Sheet1.CalculateGreeks">
                <anchor moveWithCells="1" sizeWithCells="1">
                  <from>
                    <xdr:col>4</xdr:col>
                    <xdr:colOff>53340</xdr:colOff>
                    <xdr:row>9</xdr:row>
                    <xdr:rowOff>38100</xdr:rowOff>
                  </from>
                  <to>
                    <xdr:col>5</xdr:col>
                    <xdr:colOff>815340</xdr:colOff>
                    <xdr:row>11</xdr:row>
                    <xdr:rowOff>83820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E8A3D0E1-B897-40F0-9E31-FC9C483FEAEC}">
          <x14:formula1>
            <xm:f>Static!$O$2:$O$11</xm:f>
          </x14:formula1>
          <xm:sqref>B2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23E197-4DE5-4520-BA2F-23D4312D4734}">
  <sheetPr codeName="Sheet7"/>
  <dimension ref="A1:AR1701"/>
  <sheetViews>
    <sheetView workbookViewId="0">
      <selection activeCell="AK2" sqref="AK2"/>
    </sheetView>
  </sheetViews>
  <sheetFormatPr defaultRowHeight="15.6" outlineLevelCol="1" x14ac:dyDescent="0.3"/>
  <cols>
    <col min="1" max="1" width="19.09765625" bestFit="1" customWidth="1"/>
    <col min="2" max="2" width="26.09765625" bestFit="1" customWidth="1"/>
    <col min="3" max="3" width="13.296875" bestFit="1" customWidth="1"/>
    <col min="4" max="4" width="7.69921875" bestFit="1" customWidth="1"/>
    <col min="5" max="6" width="6.3984375" bestFit="1" customWidth="1"/>
    <col min="7" max="7" width="7.3984375" bestFit="1" customWidth="1"/>
    <col min="8" max="8" width="8.69921875" bestFit="1" customWidth="1"/>
    <col min="9" max="9" width="9" bestFit="1" customWidth="1"/>
    <col min="10" max="10" width="12.5" bestFit="1" customWidth="1"/>
    <col min="11" max="11" width="14.5" bestFit="1" customWidth="1"/>
    <col min="12" max="12" width="14.59765625" hidden="1" customWidth="1" outlineLevel="1"/>
    <col min="13" max="13" width="6.69921875" hidden="1" customWidth="1" outlineLevel="1"/>
    <col min="14" max="14" width="16.8984375" hidden="1" customWidth="1" outlineLevel="1"/>
    <col min="15" max="15" width="9.3984375" hidden="1" customWidth="1" outlineLevel="1"/>
    <col min="16" max="16" width="15.296875" hidden="1" customWidth="1" outlineLevel="1"/>
    <col min="17" max="17" width="14.5" hidden="1" customWidth="1" outlineLevel="1"/>
    <col min="18" max="18" width="14" hidden="1" customWidth="1" outlineLevel="1"/>
    <col min="19" max="19" width="7.3984375" hidden="1" customWidth="1" outlineLevel="1"/>
    <col min="20" max="20" width="20" hidden="1" customWidth="1" outlineLevel="1"/>
    <col min="21" max="21" width="27.5" hidden="1" customWidth="1" outlineLevel="1"/>
    <col min="22" max="22" width="24.8984375" hidden="1" customWidth="1" outlineLevel="1"/>
    <col min="23" max="23" width="21.296875" hidden="1" customWidth="1" outlineLevel="1"/>
    <col min="24" max="24" width="20.3984375" hidden="1" customWidth="1" outlineLevel="1"/>
    <col min="25" max="25" width="18.8984375" hidden="1" customWidth="1" outlineLevel="1"/>
    <col min="26" max="26" width="23.296875" hidden="1" customWidth="1" outlineLevel="1"/>
    <col min="27" max="27" width="22.69921875" hidden="1" customWidth="1" outlineLevel="1"/>
    <col min="28" max="28" width="17.5" hidden="1" customWidth="1" outlineLevel="1"/>
    <col min="29" max="29" width="18.5" hidden="1" customWidth="1" outlineLevel="1"/>
    <col min="30" max="30" width="17.59765625" hidden="1" customWidth="1" outlineLevel="1"/>
    <col min="31" max="31" width="18.59765625" hidden="1" customWidth="1" outlineLevel="1"/>
    <col min="32" max="32" width="13.796875" hidden="1" customWidth="1" outlineLevel="1"/>
    <col min="33" max="33" width="24.5" hidden="1" customWidth="1" outlineLevel="1"/>
    <col min="34" max="34" width="21.69921875" hidden="1" customWidth="1" outlineLevel="1"/>
    <col min="35" max="35" width="16.5" bestFit="1" customWidth="1" collapsed="1"/>
    <col min="36" max="36" width="11.8984375" bestFit="1" customWidth="1"/>
    <col min="37" max="37" width="10.09765625" style="5" bestFit="1" customWidth="1"/>
    <col min="38" max="38" width="11.8984375" bestFit="1" customWidth="1"/>
    <col min="39" max="39" width="12" customWidth="1"/>
    <col min="40" max="40" width="7.796875" customWidth="1"/>
    <col min="41" max="41" width="7.3984375" customWidth="1"/>
    <col min="42" max="42" width="11.8984375" bestFit="1" customWidth="1"/>
    <col min="43" max="45" width="8.8984375" bestFit="1" customWidth="1"/>
  </cols>
  <sheetData>
    <row r="1" spans="1:44" x14ac:dyDescent="0.3">
      <c r="A1" t="s">
        <v>60</v>
      </c>
      <c r="B1" t="s">
        <v>61</v>
      </c>
      <c r="C1" t="s">
        <v>379</v>
      </c>
      <c r="D1" t="s">
        <v>55</v>
      </c>
      <c r="E1" t="s">
        <v>65</v>
      </c>
      <c r="F1" t="s">
        <v>66</v>
      </c>
      <c r="G1" t="s">
        <v>62</v>
      </c>
      <c r="H1" t="s">
        <v>385</v>
      </c>
      <c r="I1" t="s">
        <v>386</v>
      </c>
      <c r="J1" t="s">
        <v>398</v>
      </c>
      <c r="K1" t="s">
        <v>399</v>
      </c>
      <c r="L1" t="s">
        <v>67</v>
      </c>
      <c r="M1" t="s">
        <v>384</v>
      </c>
      <c r="N1" t="s">
        <v>68</v>
      </c>
      <c r="O1" t="s">
        <v>63</v>
      </c>
      <c r="P1" t="s">
        <v>69</v>
      </c>
      <c r="Q1" t="s">
        <v>70</v>
      </c>
      <c r="R1" t="s">
        <v>71</v>
      </c>
      <c r="S1" t="s">
        <v>64</v>
      </c>
      <c r="T1" t="s">
        <v>72</v>
      </c>
      <c r="U1" t="s">
        <v>73</v>
      </c>
      <c r="V1" t="s">
        <v>74</v>
      </c>
      <c r="W1" t="s">
        <v>75</v>
      </c>
      <c r="X1" t="s">
        <v>76</v>
      </c>
      <c r="Y1" t="s">
        <v>77</v>
      </c>
      <c r="Z1" t="s">
        <v>78</v>
      </c>
      <c r="AA1" t="s">
        <v>79</v>
      </c>
      <c r="AB1" t="s">
        <v>80</v>
      </c>
      <c r="AC1" t="s">
        <v>81</v>
      </c>
      <c r="AD1" t="s">
        <v>82</v>
      </c>
      <c r="AE1" t="s">
        <v>83</v>
      </c>
      <c r="AF1" t="s">
        <v>378</v>
      </c>
      <c r="AG1" t="s">
        <v>84</v>
      </c>
      <c r="AH1" t="s">
        <v>85</v>
      </c>
      <c r="AI1" t="s">
        <v>400</v>
      </c>
      <c r="AJ1" t="s">
        <v>35</v>
      </c>
      <c r="AK1" t="s">
        <v>402</v>
      </c>
      <c r="AL1" t="s">
        <v>1010</v>
      </c>
      <c r="AM1" s="3" t="s">
        <v>401</v>
      </c>
      <c r="AN1" s="3" t="s">
        <v>17</v>
      </c>
      <c r="AO1" s="3" t="s">
        <v>18</v>
      </c>
      <c r="AP1" s="3" t="s">
        <v>19</v>
      </c>
      <c r="AQ1" s="3" t="s">
        <v>20</v>
      </c>
      <c r="AR1" s="3" t="s">
        <v>21</v>
      </c>
    </row>
    <row r="2" spans="1:44" x14ac:dyDescent="0.3">
      <c r="A2" t="s">
        <v>1503</v>
      </c>
      <c r="B2" t="s">
        <v>1504</v>
      </c>
      <c r="C2" t="s">
        <v>58</v>
      </c>
      <c r="D2" t="s">
        <v>278</v>
      </c>
      <c r="E2" t="s">
        <v>1505</v>
      </c>
      <c r="F2" t="s">
        <v>1506</v>
      </c>
      <c r="G2" t="s">
        <v>1507</v>
      </c>
      <c r="H2" t="s">
        <v>161</v>
      </c>
      <c r="I2" t="s">
        <v>161</v>
      </c>
      <c r="J2" t="s">
        <v>1502</v>
      </c>
      <c r="K2" t="s">
        <v>1508</v>
      </c>
      <c r="L2" t="s">
        <v>57</v>
      </c>
      <c r="M2" t="s">
        <v>37</v>
      </c>
      <c r="N2" t="s">
        <v>87</v>
      </c>
      <c r="O2" t="s">
        <v>87</v>
      </c>
      <c r="T2" t="s">
        <v>50</v>
      </c>
      <c r="U2" t="s">
        <v>87</v>
      </c>
      <c r="V2" t="s">
        <v>87</v>
      </c>
      <c r="W2" t="s">
        <v>88</v>
      </c>
      <c r="X2" t="s">
        <v>411</v>
      </c>
      <c r="Y2" t="s">
        <v>1507</v>
      </c>
      <c r="Z2" t="s">
        <v>87</v>
      </c>
      <c r="AA2" t="s">
        <v>87</v>
      </c>
      <c r="AB2" t="s">
        <v>37</v>
      </c>
      <c r="AC2" t="s">
        <v>1013</v>
      </c>
      <c r="AD2" t="s">
        <v>37</v>
      </c>
      <c r="AE2" t="s">
        <v>1013</v>
      </c>
      <c r="AF2" t="s">
        <v>90</v>
      </c>
      <c r="AG2" t="s">
        <v>1270</v>
      </c>
      <c r="AH2" t="s">
        <v>50</v>
      </c>
      <c r="AI2" s="4">
        <f ca="1">data[[#This Row],[Expiry Date]]-TODAY()</f>
        <v>40</v>
      </c>
      <c r="AJ2" s="4">
        <f ca="1">data[[#This Row],[Maturity ( Days)]]/365</f>
        <v>0.1095890410958904</v>
      </c>
      <c r="AK2" s="4" t="str">
        <f>IF(data[[#This Row],[Option Type]]="put","p","c")</f>
        <v>c</v>
      </c>
      <c r="AL2" s="4">
        <f>(data[[#This Row],[Bid]]*data[[#This Row],[Bidsize]]+data[[#This Row],[Ask]]*data[[#This Row],[Asksize]])/(data[[#This Row],[Bidsize]]+data[[#This Row],[Asksize]])</f>
        <v>3905.95</v>
      </c>
      <c r="AM2" s="5" t="str">
        <f ca="1">impliedVol(data[[#This Row],[OptType]],Details!$B$4,VALUE(data[[#This Row],[Strike]]),VALUE(data[[#This Row],[Cnt Price]]),Details!$B$6,data[[#This Row],[T]],Details!$B$7)</f>
        <v>Calculation Error : Vega is Zero</v>
      </c>
      <c r="AN2" s="7" t="str">
        <f t="array" aca="1" ref="AN2:AR2" ca="1">bsGreeks(data[[#This Row],[OptType]],Details!$B$4,VALUE(data[[#This Row],[Strike]]),Details!$B$6,data[[#This Row],[T]],AM2,Details!$B$7)</f>
        <v>TypeError: can't multiply sequence by non-int of type 'numpy.float64'
    d1 = (1 / (sigma * sqrt(T))) * (log(S/K) + (r + sigma**2/2)* T)
  File "c:\work\freelance\excel\greekcalculator\blackscholes.py", line 19, in d1d2
    d1, d2 = d1d2(sigma, S, K, r - div, T)
  File "c:\work\freelance\excel\greekcalculator\blackscholes.py", line 100, in getGreeks
    return bs.getGreeks(optType, S, K, r, T, sigma, div, cntSize)
  File "c:\work\freelance\excel\greekcalculator\GreekCalculator.py", line 49,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O2" s="7" t="str">
        <f ca="1"/>
        <v>TypeError: can't multiply sequence by non-int of type 'numpy.float64'
    d1 = (1 / (sigma * sqrt(T))) * (log(S/K) + (r + sigma**2/2)* T)
  File "c:\work\freelance\excel\greekcalculator\blackscholes.py", line 19, in d1d2
    d1, d2 = d1d2(sigma, S, K, r - div, T)
  File "c:\work\freelance\excel\greekcalculator\blackscholes.py", line 100, in getGreeks
    return bs.getGreeks(optType, S, K, r, T, sigma, div, cntSize)
  File "c:\work\freelance\excel\greekcalculator\GreekCalculator.py", line 49,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P2" s="6" t="str">
        <f ca="1"/>
        <v>TypeError: can't multiply sequence by non-int of type 'numpy.float64'
    d1 = (1 / (sigma * sqrt(T))) * (log(S/K) + (r + sigma**2/2)* T)
  File "c:\work\freelance\excel\greekcalculator\blackscholes.py", line 19, in d1d2
    d1, d2 = d1d2(sigma, S, K, r - div, T)
  File "c:\work\freelance\excel\greekcalculator\blackscholes.py", line 100, in getGreeks
    return bs.getGreeks(optType, S, K, r, T, sigma, div, cntSize)
  File "c:\work\freelance\excel\greekcalculator\GreekCalculator.py", line 49,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Q2" s="6" t="str">
        <f ca="1"/>
        <v>TypeError: can't multiply sequence by non-int of type 'numpy.float64'
    d1 = (1 / (sigma * sqrt(T))) * (log(S/K) + (r + sigma**2/2)* T)
  File "c:\work\freelance\excel\greekcalculator\blackscholes.py", line 19, in d1d2
    d1, d2 = d1d2(sigma, S, K, r - div, T)
  File "c:\work\freelance\excel\greekcalculator\blackscholes.py", line 100, in getGreeks
    return bs.getGreeks(optType, S, K, r, T, sigma, div, cntSize)
  File "c:\work\freelance\excel\greekcalculator\GreekCalculator.py", line 49,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R2" s="6" t="str">
        <f ca="1"/>
        <v>TypeError: can't multiply sequence by non-int of type 'numpy.float64'
    d1 = (1 / (sigma * sqrt(T))) * (log(S/K) + (r + sigma**2/2)* T)
  File "c:\work\freelance\excel\greekcalculator\blackscholes.py", line 19, in d1d2
    d1, d2 = d1d2(sigma, S, K, r - div, T)
  File "c:\work\freelance\excel\greekcalculator\blackscholes.py", line 100, in getGreeks
    return bs.getGreeks(optType, S, K, r, T, sigma, div, cntSize)
  File "c:\work\freelance\excel\greekcalculator\GreekCalculator.py", line 49,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</row>
    <row r="3" spans="1:44" x14ac:dyDescent="0.3">
      <c r="A3" t="s">
        <v>1509</v>
      </c>
      <c r="B3" t="s">
        <v>1510</v>
      </c>
      <c r="C3" t="s">
        <v>58</v>
      </c>
      <c r="D3" t="s">
        <v>1271</v>
      </c>
      <c r="E3" t="s">
        <v>1511</v>
      </c>
      <c r="F3" t="s">
        <v>1512</v>
      </c>
      <c r="G3" t="s">
        <v>1513</v>
      </c>
      <c r="H3" t="s">
        <v>161</v>
      </c>
      <c r="I3" t="s">
        <v>161</v>
      </c>
      <c r="J3" t="s">
        <v>1502</v>
      </c>
      <c r="K3" t="s">
        <v>88</v>
      </c>
      <c r="L3" t="s">
        <v>57</v>
      </c>
      <c r="M3" t="s">
        <v>37</v>
      </c>
      <c r="N3" t="s">
        <v>87</v>
      </c>
      <c r="O3" t="s">
        <v>87</v>
      </c>
      <c r="T3" t="s">
        <v>50</v>
      </c>
      <c r="U3" t="s">
        <v>87</v>
      </c>
      <c r="V3" t="s">
        <v>87</v>
      </c>
      <c r="W3" t="s">
        <v>88</v>
      </c>
      <c r="X3" t="s">
        <v>411</v>
      </c>
      <c r="Y3" t="s">
        <v>1513</v>
      </c>
      <c r="Z3" t="s">
        <v>87</v>
      </c>
      <c r="AA3" t="s">
        <v>87</v>
      </c>
      <c r="AB3" t="s">
        <v>37</v>
      </c>
      <c r="AC3" t="s">
        <v>1013</v>
      </c>
      <c r="AD3" t="s">
        <v>37</v>
      </c>
      <c r="AE3" t="s">
        <v>1013</v>
      </c>
      <c r="AF3" t="s">
        <v>90</v>
      </c>
      <c r="AG3" t="s">
        <v>1270</v>
      </c>
      <c r="AH3" t="s">
        <v>50</v>
      </c>
      <c r="AI3" s="4">
        <f ca="1">data[[#This Row],[Expiry Date]]-TODAY()</f>
        <v>40</v>
      </c>
      <c r="AJ3" s="4">
        <f ca="1">data[[#This Row],[Maturity ( Days)]]/365</f>
        <v>0.1095890410958904</v>
      </c>
      <c r="AK3" s="4" t="str">
        <f>IF(data[[#This Row],[Option Type]]="put","p","c")</f>
        <v>c</v>
      </c>
      <c r="AL3" s="4">
        <f>(data[[#This Row],[Bid]]*data[[#This Row],[Bidsize]]+data[[#This Row],[Ask]]*data[[#This Row],[Asksize]])/(data[[#This Row],[Bidsize]]+data[[#This Row],[Asksize]])</f>
        <v>3706.25</v>
      </c>
      <c r="AM3" s="5" t="str">
        <f ca="1">impliedVol(data[[#This Row],[OptType]],Details!$B$4,VALUE(data[[#This Row],[Strike]]),VALUE(data[[#This Row],[Cnt Price]]),Details!$B$6,data[[#This Row],[T]],Details!$B$7)</f>
        <v>Calculation Error : Vega is Zero</v>
      </c>
      <c r="AN3" s="7" t="str">
        <f t="array" aca="1" ref="AN3:AR3" ca="1">bsGreeks(data[[#This Row],[OptType]],Details!$B$4,VALUE(data[[#This Row],[Strike]]),Details!$B$6,data[[#This Row],[T]],AM3,Details!$B$7)</f>
        <v>TypeError: can't multiply sequence by non-int of type 'numpy.float64'
    d1 = (1 / (sigma * sqrt(T))) * (log(S/K) + (r + sigma**2/2)* T)
  File "c:\work\freelance\excel\greekcalculator\blackscholes.py", line 19, in d1d2
    d1, d2 = d1d2(sigma, S, K, r - div, T)
  File "c:\work\freelance\excel\greekcalculator\blackscholes.py", line 100, in getGreeks
    return bs.getGreeks(optType, S, K, r, T, sigma, div, cntSize)
  File "c:\work\freelance\excel\greekcalculator\GreekCalculator.py", line 49,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O3" s="7" t="str">
        <f ca="1"/>
        <v>TypeError: can't multiply sequence by non-int of type 'numpy.float64'
    d1 = (1 / (sigma * sqrt(T))) * (log(S/K) + (r + sigma**2/2)* T)
  File "c:\work\freelance\excel\greekcalculator\blackscholes.py", line 19, in d1d2
    d1, d2 = d1d2(sigma, S, K, r - div, T)
  File "c:\work\freelance\excel\greekcalculator\blackscholes.py", line 100, in getGreeks
    return bs.getGreeks(optType, S, K, r, T, sigma, div, cntSize)
  File "c:\work\freelance\excel\greekcalculator\GreekCalculator.py", line 49,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P3" s="6" t="str">
        <f ca="1"/>
        <v>TypeError: can't multiply sequence by non-int of type 'numpy.float64'
    d1 = (1 / (sigma * sqrt(T))) * (log(S/K) + (r + sigma**2/2)* T)
  File "c:\work\freelance\excel\greekcalculator\blackscholes.py", line 19, in d1d2
    d1, d2 = d1d2(sigma, S, K, r - div, T)
  File "c:\work\freelance\excel\greekcalculator\blackscholes.py", line 100, in getGreeks
    return bs.getGreeks(optType, S, K, r, T, sigma, div, cntSize)
  File "c:\work\freelance\excel\greekcalculator\GreekCalculator.py", line 49,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Q3" s="6" t="str">
        <f ca="1"/>
        <v>TypeError: can't multiply sequence by non-int of type 'numpy.float64'
    d1 = (1 / (sigma * sqrt(T))) * (log(S/K) + (r + sigma**2/2)* T)
  File "c:\work\freelance\excel\greekcalculator\blackscholes.py", line 19, in d1d2
    d1, d2 = d1d2(sigma, S, K, r - div, T)
  File "c:\work\freelance\excel\greekcalculator\blackscholes.py", line 100, in getGreeks
    return bs.getGreeks(optType, S, K, r, T, sigma, div, cntSize)
  File "c:\work\freelance\excel\greekcalculator\GreekCalculator.py", line 49,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R3" s="6" t="str">
        <f ca="1"/>
        <v>TypeError: can't multiply sequence by non-int of type 'numpy.float64'
    d1 = (1 / (sigma * sqrt(T))) * (log(S/K) + (r + sigma**2/2)* T)
  File "c:\work\freelance\excel\greekcalculator\blackscholes.py", line 19, in d1d2
    d1, d2 = d1d2(sigma, S, K, r - div, T)
  File "c:\work\freelance\excel\greekcalculator\blackscholes.py", line 100, in getGreeks
    return bs.getGreeks(optType, S, K, r, T, sigma, div, cntSize)
  File "c:\work\freelance\excel\greekcalculator\GreekCalculator.py", line 49,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</row>
    <row r="4" spans="1:44" x14ac:dyDescent="0.3">
      <c r="A4" t="s">
        <v>1514</v>
      </c>
      <c r="B4" t="s">
        <v>1515</v>
      </c>
      <c r="C4" t="s">
        <v>58</v>
      </c>
      <c r="D4" t="s">
        <v>297</v>
      </c>
      <c r="E4" t="s">
        <v>1516</v>
      </c>
      <c r="F4" t="s">
        <v>1517</v>
      </c>
      <c r="G4" t="s">
        <v>1518</v>
      </c>
      <c r="H4" t="s">
        <v>161</v>
      </c>
      <c r="I4" t="s">
        <v>161</v>
      </c>
      <c r="J4" t="s">
        <v>1502</v>
      </c>
      <c r="K4" t="s">
        <v>102</v>
      </c>
      <c r="L4" t="s">
        <v>57</v>
      </c>
      <c r="M4" t="s">
        <v>37</v>
      </c>
      <c r="N4" t="s">
        <v>87</v>
      </c>
      <c r="O4" t="s">
        <v>87</v>
      </c>
      <c r="T4" t="s">
        <v>50</v>
      </c>
      <c r="U4" t="s">
        <v>87</v>
      </c>
      <c r="V4" t="s">
        <v>87</v>
      </c>
      <c r="W4" t="s">
        <v>88</v>
      </c>
      <c r="X4" t="s">
        <v>1519</v>
      </c>
      <c r="Y4" t="s">
        <v>1518</v>
      </c>
      <c r="Z4" t="s">
        <v>87</v>
      </c>
      <c r="AA4" t="s">
        <v>87</v>
      </c>
      <c r="AB4" t="s">
        <v>37</v>
      </c>
      <c r="AC4" t="s">
        <v>1013</v>
      </c>
      <c r="AD4" t="s">
        <v>37</v>
      </c>
      <c r="AE4" t="s">
        <v>1013</v>
      </c>
      <c r="AF4" t="s">
        <v>90</v>
      </c>
      <c r="AG4" t="s">
        <v>1270</v>
      </c>
      <c r="AH4" t="s">
        <v>50</v>
      </c>
      <c r="AI4" s="4">
        <f ca="1">data[[#This Row],[Expiry Date]]-TODAY()</f>
        <v>40</v>
      </c>
      <c r="AJ4" s="4">
        <f ca="1">data[[#This Row],[Maturity ( Days)]]/365</f>
        <v>0.1095890410958904</v>
      </c>
      <c r="AK4" s="4" t="str">
        <f>IF(data[[#This Row],[Option Type]]="put","p","c")</f>
        <v>c</v>
      </c>
      <c r="AL4" s="4">
        <f>(data[[#This Row],[Bid]]*data[[#This Row],[Bidsize]]+data[[#This Row],[Ask]]*data[[#This Row],[Asksize]])/(data[[#This Row],[Bidsize]]+data[[#This Row],[Asksize]])</f>
        <v>3306.75</v>
      </c>
      <c r="AM4" s="5" t="str">
        <f ca="1">impliedVol(data[[#This Row],[OptType]],Details!$B$4,VALUE(data[[#This Row],[Strike]]),VALUE(data[[#This Row],[Cnt Price]]),Details!$B$6,data[[#This Row],[T]],Details!$B$7)</f>
        <v>Calculation Error : Vega is Zero</v>
      </c>
      <c r="AN4" s="7" t="str">
        <f t="array" aca="1" ref="AN4:AR4" ca="1">bsGreeks(data[[#This Row],[OptType]],Details!$B$4,VALUE(data[[#This Row],[Strike]]),Details!$B$6,data[[#This Row],[T]],AM4,Details!$B$7)</f>
        <v>TypeError: can't multiply sequence by non-int of type 'numpy.float64'
    d1 = (1 / (sigma * sqrt(T))) * (log(S/K) + (r + sigma**2/2)* T)
  File "c:\work\freelance\excel\greekcalculator\blackscholes.py", line 19, in d1d2
    d1, d2 = d1d2(sigma, S, K, r - div, T)
  File "c:\work\freelance\excel\greekcalculator\blackscholes.py", line 100, in getGreeks
    return bs.getGreeks(optType, S, K, r, T, sigma, div, cntSize)
  File "c:\work\freelance\excel\greekcalculator\GreekCalculator.py", line 49,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O4" s="7" t="str">
        <f ca="1"/>
        <v>TypeError: can't multiply sequence by non-int of type 'numpy.float64'
    d1 = (1 / (sigma * sqrt(T))) * (log(S/K) + (r + sigma**2/2)* T)
  File "c:\work\freelance\excel\greekcalculator\blackscholes.py", line 19, in d1d2
    d1, d2 = d1d2(sigma, S, K, r - div, T)
  File "c:\work\freelance\excel\greekcalculator\blackscholes.py", line 100, in getGreeks
    return bs.getGreeks(optType, S, K, r, T, sigma, div, cntSize)
  File "c:\work\freelance\excel\greekcalculator\GreekCalculator.py", line 49,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P4" s="6" t="str">
        <f ca="1"/>
        <v>TypeError: can't multiply sequence by non-int of type 'numpy.float64'
    d1 = (1 / (sigma * sqrt(T))) * (log(S/K) + (r + sigma**2/2)* T)
  File "c:\work\freelance\excel\greekcalculator\blackscholes.py", line 19, in d1d2
    d1, d2 = d1d2(sigma, S, K, r - div, T)
  File "c:\work\freelance\excel\greekcalculator\blackscholes.py", line 100, in getGreeks
    return bs.getGreeks(optType, S, K, r, T, sigma, div, cntSize)
  File "c:\work\freelance\excel\greekcalculator\GreekCalculator.py", line 49,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Q4" s="6" t="str">
        <f ca="1"/>
        <v>TypeError: can't multiply sequence by non-int of type 'numpy.float64'
    d1 = (1 / (sigma * sqrt(T))) * (log(S/K) + (r + sigma**2/2)* T)
  File "c:\work\freelance\excel\greekcalculator\blackscholes.py", line 19, in d1d2
    d1, d2 = d1d2(sigma, S, K, r - div, T)
  File "c:\work\freelance\excel\greekcalculator\blackscholes.py", line 100, in getGreeks
    return bs.getGreeks(optType, S, K, r, T, sigma, div, cntSize)
  File "c:\work\freelance\excel\greekcalculator\GreekCalculator.py", line 49,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R4" s="6" t="str">
        <f ca="1"/>
        <v>TypeError: can't multiply sequence by non-int of type 'numpy.float64'
    d1 = (1 / (sigma * sqrt(T))) * (log(S/K) + (r + sigma**2/2)* T)
  File "c:\work\freelance\excel\greekcalculator\blackscholes.py", line 19, in d1d2
    d1, d2 = d1d2(sigma, S, K, r - div, T)
  File "c:\work\freelance\excel\greekcalculator\blackscholes.py", line 100, in getGreeks
    return bs.getGreeks(optType, S, K, r, T, sigma, div, cntSize)
  File "c:\work\freelance\excel\greekcalculator\GreekCalculator.py", line 49,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</row>
    <row r="5" spans="1:44" x14ac:dyDescent="0.3">
      <c r="A5" t="s">
        <v>1520</v>
      </c>
      <c r="B5" t="s">
        <v>1521</v>
      </c>
      <c r="C5" t="s">
        <v>58</v>
      </c>
      <c r="D5" t="s">
        <v>1522</v>
      </c>
      <c r="E5" t="s">
        <v>1523</v>
      </c>
      <c r="F5" t="s">
        <v>1524</v>
      </c>
      <c r="G5" t="s">
        <v>1525</v>
      </c>
      <c r="H5" t="s">
        <v>161</v>
      </c>
      <c r="I5" t="s">
        <v>161</v>
      </c>
      <c r="J5" t="s">
        <v>1502</v>
      </c>
      <c r="K5" t="s">
        <v>141</v>
      </c>
      <c r="L5" t="s">
        <v>57</v>
      </c>
      <c r="M5" t="s">
        <v>37</v>
      </c>
      <c r="N5" t="s">
        <v>87</v>
      </c>
      <c r="O5" t="s">
        <v>87</v>
      </c>
      <c r="T5" t="s">
        <v>50</v>
      </c>
      <c r="U5" t="s">
        <v>87</v>
      </c>
      <c r="V5" t="s">
        <v>87</v>
      </c>
      <c r="W5" t="s">
        <v>88</v>
      </c>
      <c r="X5" t="s">
        <v>387</v>
      </c>
      <c r="Y5" t="s">
        <v>1525</v>
      </c>
      <c r="Z5" t="s">
        <v>87</v>
      </c>
      <c r="AA5" t="s">
        <v>87</v>
      </c>
      <c r="AB5" t="s">
        <v>37</v>
      </c>
      <c r="AC5" t="s">
        <v>1013</v>
      </c>
      <c r="AD5" t="s">
        <v>37</v>
      </c>
      <c r="AE5" t="s">
        <v>1013</v>
      </c>
      <c r="AF5" t="s">
        <v>90</v>
      </c>
      <c r="AG5" t="s">
        <v>1270</v>
      </c>
      <c r="AH5" t="s">
        <v>50</v>
      </c>
      <c r="AI5" s="4">
        <f ca="1">data[[#This Row],[Expiry Date]]-TODAY()</f>
        <v>40</v>
      </c>
      <c r="AJ5" s="4">
        <f ca="1">data[[#This Row],[Maturity ( Days)]]/365</f>
        <v>0.1095890410958904</v>
      </c>
      <c r="AK5" s="4" t="str">
        <f>IF(data[[#This Row],[Option Type]]="put","p","c")</f>
        <v>c</v>
      </c>
      <c r="AL5" s="4">
        <f>(data[[#This Row],[Bid]]*data[[#This Row],[Bidsize]]+data[[#This Row],[Ask]]*data[[#This Row],[Asksize]])/(data[[#This Row],[Bidsize]]+data[[#This Row],[Asksize]])</f>
        <v>3206.95</v>
      </c>
      <c r="AM5" s="5" t="str">
        <f ca="1">impliedVol(data[[#This Row],[OptType]],Details!$B$4,VALUE(data[[#This Row],[Strike]]),VALUE(data[[#This Row],[Cnt Price]]),Details!$B$6,data[[#This Row],[T]],Details!$B$7)</f>
        <v>Calculation Error : Vega is Zero</v>
      </c>
      <c r="AN5" s="7" t="str">
        <f t="array" aca="1" ref="AN5:AR5" ca="1">bsGreeks(data[[#This Row],[OptType]],Details!$B$4,VALUE(data[[#This Row],[Strike]]),Details!$B$6,data[[#This Row],[T]],AM5,Details!$B$7)</f>
        <v>TypeError: can't multiply sequence by non-int of type 'numpy.float64'
    d1 = (1 / (sigma * sqrt(T))) * (log(S/K) + (r + sigma**2/2)* T)
  File "c:\work\freelance\excel\greekcalculator\blackscholes.py", line 19, in d1d2
    d1, d2 = d1d2(sigma, S, K, r - div, T)
  File "c:\work\freelance\excel\greekcalculator\blackscholes.py", line 100, in getGreeks
    return bs.getGreeks(optType, S, K, r, T, sigma, div, cntSize)
  File "c:\work\freelance\excel\greekcalculator\GreekCalculator.py", line 49,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O5" s="7" t="str">
        <f ca="1"/>
        <v>TypeError: can't multiply sequence by non-int of type 'numpy.float64'
    d1 = (1 / (sigma * sqrt(T))) * (log(S/K) + (r + sigma**2/2)* T)
  File "c:\work\freelance\excel\greekcalculator\blackscholes.py", line 19, in d1d2
    d1, d2 = d1d2(sigma, S, K, r - div, T)
  File "c:\work\freelance\excel\greekcalculator\blackscholes.py", line 100, in getGreeks
    return bs.getGreeks(optType, S, K, r, T, sigma, div, cntSize)
  File "c:\work\freelance\excel\greekcalculator\GreekCalculator.py", line 49,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P5" s="6" t="str">
        <f ca="1"/>
        <v>TypeError: can't multiply sequence by non-int of type 'numpy.float64'
    d1 = (1 / (sigma * sqrt(T))) * (log(S/K) + (r + sigma**2/2)* T)
  File "c:\work\freelance\excel\greekcalculator\blackscholes.py", line 19, in d1d2
    d1, d2 = d1d2(sigma, S, K, r - div, T)
  File "c:\work\freelance\excel\greekcalculator\blackscholes.py", line 100, in getGreeks
    return bs.getGreeks(optType, S, K, r, T, sigma, div, cntSize)
  File "c:\work\freelance\excel\greekcalculator\GreekCalculator.py", line 49,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Q5" s="6" t="str">
        <f ca="1"/>
        <v>TypeError: can't multiply sequence by non-int of type 'numpy.float64'
    d1 = (1 / (sigma * sqrt(T))) * (log(S/K) + (r + sigma**2/2)* T)
  File "c:\work\freelance\excel\greekcalculator\blackscholes.py", line 19, in d1d2
    d1, d2 = d1d2(sigma, S, K, r - div, T)
  File "c:\work\freelance\excel\greekcalculator\blackscholes.py", line 100, in getGreeks
    return bs.getGreeks(optType, S, K, r, T, sigma, div, cntSize)
  File "c:\work\freelance\excel\greekcalculator\GreekCalculator.py", line 49,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R5" s="6" t="str">
        <f ca="1"/>
        <v>TypeError: can't multiply sequence by non-int of type 'numpy.float64'
    d1 = (1 / (sigma * sqrt(T))) * (log(S/K) + (r + sigma**2/2)* T)
  File "c:\work\freelance\excel\greekcalculator\blackscholes.py", line 19, in d1d2
    d1, d2 = d1d2(sigma, S, K, r - div, T)
  File "c:\work\freelance\excel\greekcalculator\blackscholes.py", line 100, in getGreeks
    return bs.getGreeks(optType, S, K, r, T, sigma, div, cntSize)
  File "c:\work\freelance\excel\greekcalculator\GreekCalculator.py", line 49,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</row>
    <row r="6" spans="1:44" x14ac:dyDescent="0.3">
      <c r="A6" t="s">
        <v>1526</v>
      </c>
      <c r="B6" t="s">
        <v>1527</v>
      </c>
      <c r="C6" t="s">
        <v>58</v>
      </c>
      <c r="D6" t="s">
        <v>246</v>
      </c>
      <c r="E6" t="s">
        <v>1528</v>
      </c>
      <c r="F6" t="s">
        <v>1529</v>
      </c>
      <c r="G6" t="s">
        <v>1530</v>
      </c>
      <c r="H6" t="s">
        <v>161</v>
      </c>
      <c r="I6" t="s">
        <v>161</v>
      </c>
      <c r="J6" t="s">
        <v>1502</v>
      </c>
      <c r="K6" t="s">
        <v>161</v>
      </c>
      <c r="L6" t="s">
        <v>57</v>
      </c>
      <c r="M6" t="s">
        <v>37</v>
      </c>
      <c r="N6" t="s">
        <v>87</v>
      </c>
      <c r="O6" t="s">
        <v>87</v>
      </c>
      <c r="T6" t="s">
        <v>50</v>
      </c>
      <c r="U6" t="s">
        <v>87</v>
      </c>
      <c r="V6" t="s">
        <v>87</v>
      </c>
      <c r="W6" t="s">
        <v>88</v>
      </c>
      <c r="X6" t="s">
        <v>1531</v>
      </c>
      <c r="Y6" t="s">
        <v>1530</v>
      </c>
      <c r="Z6" t="s">
        <v>87</v>
      </c>
      <c r="AA6" t="s">
        <v>87</v>
      </c>
      <c r="AB6" t="s">
        <v>37</v>
      </c>
      <c r="AC6" t="s">
        <v>1013</v>
      </c>
      <c r="AD6" t="s">
        <v>37</v>
      </c>
      <c r="AE6" t="s">
        <v>1013</v>
      </c>
      <c r="AF6" t="s">
        <v>90</v>
      </c>
      <c r="AG6" t="s">
        <v>1270</v>
      </c>
      <c r="AH6" t="s">
        <v>50</v>
      </c>
      <c r="AI6" s="4">
        <f ca="1">data[[#This Row],[Expiry Date]]-TODAY()</f>
        <v>40</v>
      </c>
      <c r="AJ6" s="4">
        <f ca="1">data[[#This Row],[Maturity ( Days)]]/365</f>
        <v>0.1095890410958904</v>
      </c>
      <c r="AK6" s="4" t="str">
        <f>IF(data[[#This Row],[Option Type]]="put","p","c")</f>
        <v>c</v>
      </c>
      <c r="AL6" s="4">
        <f>(data[[#This Row],[Bid]]*data[[#This Row],[Bidsize]]+data[[#This Row],[Ask]]*data[[#This Row],[Asksize]])/(data[[#This Row],[Bidsize]]+data[[#This Row],[Asksize]])</f>
        <v>2907.45</v>
      </c>
      <c r="AM6" s="5" t="str">
        <f ca="1">impliedVol(data[[#This Row],[OptType]],Details!$B$4,VALUE(data[[#This Row],[Strike]]),VALUE(data[[#This Row],[Cnt Price]]),Details!$B$6,data[[#This Row],[T]],Details!$B$7)</f>
        <v>Calculation Error : Vega is Zero</v>
      </c>
      <c r="AN6" s="7" t="str">
        <f t="array" aca="1" ref="AN6:AR6" ca="1">bsGreeks(data[[#This Row],[OptType]],Details!$B$4,VALUE(data[[#This Row],[Strike]]),Details!$B$6,data[[#This Row],[T]],AM6,Details!$B$7)</f>
        <v>TypeError: can't multiply sequence by non-int of type 'numpy.float64'
    d1 = (1 / (sigma * sqrt(T))) * (log(S/K) + (r + sigma**2/2)* T)
  File "c:\work\freelance\excel\greekcalculator\blackscholes.py", line 19, in d1d2
    d1, d2 = d1d2(sigma, S, K, r - div, T)
  File "c:\work\freelance\excel\greekcalculator\blackscholes.py", line 100, in getGreeks
    return bs.getGreeks(optType, S, K, r, T, sigma, div, cntSize)
  File "c:\work\freelance\excel\greekcalculator\GreekCalculator.py", line 49,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O6" s="7" t="str">
        <f ca="1"/>
        <v>TypeError: can't multiply sequence by non-int of type 'numpy.float64'
    d1 = (1 / (sigma * sqrt(T))) * (log(S/K) + (r + sigma**2/2)* T)
  File "c:\work\freelance\excel\greekcalculator\blackscholes.py", line 19, in d1d2
    d1, d2 = d1d2(sigma, S, K, r - div, T)
  File "c:\work\freelance\excel\greekcalculator\blackscholes.py", line 100, in getGreeks
    return bs.getGreeks(optType, S, K, r, T, sigma, div, cntSize)
  File "c:\work\freelance\excel\greekcalculator\GreekCalculator.py", line 49,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P6" s="6" t="str">
        <f ca="1"/>
        <v>TypeError: can't multiply sequence by non-int of type 'numpy.float64'
    d1 = (1 / (sigma * sqrt(T))) * (log(S/K) + (r + sigma**2/2)* T)
  File "c:\work\freelance\excel\greekcalculator\blackscholes.py", line 19, in d1d2
    d1, d2 = d1d2(sigma, S, K, r - div, T)
  File "c:\work\freelance\excel\greekcalculator\blackscholes.py", line 100, in getGreeks
    return bs.getGreeks(optType, S, K, r, T, sigma, div, cntSize)
  File "c:\work\freelance\excel\greekcalculator\GreekCalculator.py", line 49,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Q6" s="6" t="str">
        <f ca="1"/>
        <v>TypeError: can't multiply sequence by non-int of type 'numpy.float64'
    d1 = (1 / (sigma * sqrt(T))) * (log(S/K) + (r + sigma**2/2)* T)
  File "c:\work\freelance\excel\greekcalculator\blackscholes.py", line 19, in d1d2
    d1, d2 = d1d2(sigma, S, K, r - div, T)
  File "c:\work\freelance\excel\greekcalculator\blackscholes.py", line 100, in getGreeks
    return bs.getGreeks(optType, S, K, r, T, sigma, div, cntSize)
  File "c:\work\freelance\excel\greekcalculator\GreekCalculator.py", line 49,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R6" s="6" t="str">
        <f ca="1"/>
        <v>TypeError: can't multiply sequence by non-int of type 'numpy.float64'
    d1 = (1 / (sigma * sqrt(T))) * (log(S/K) + (r + sigma**2/2)* T)
  File "c:\work\freelance\excel\greekcalculator\blackscholes.py", line 19, in d1d2
    d1, d2 = d1d2(sigma, S, K, r - div, T)
  File "c:\work\freelance\excel\greekcalculator\blackscholes.py", line 100, in getGreeks
    return bs.getGreeks(optType, S, K, r, T, sigma, div, cntSize)
  File "c:\work\freelance\excel\greekcalculator\GreekCalculator.py", line 49,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</row>
    <row r="7" spans="1:44" x14ac:dyDescent="0.3">
      <c r="A7" t="s">
        <v>1532</v>
      </c>
      <c r="B7" t="s">
        <v>1533</v>
      </c>
      <c r="C7" t="s">
        <v>58</v>
      </c>
      <c r="D7" t="s">
        <v>1534</v>
      </c>
      <c r="E7" t="s">
        <v>1535</v>
      </c>
      <c r="F7" t="s">
        <v>1536</v>
      </c>
      <c r="G7" t="s">
        <v>1537</v>
      </c>
      <c r="H7" t="s">
        <v>161</v>
      </c>
      <c r="I7" t="s">
        <v>161</v>
      </c>
      <c r="J7" t="s">
        <v>1502</v>
      </c>
      <c r="K7" t="s">
        <v>127</v>
      </c>
      <c r="L7" t="s">
        <v>57</v>
      </c>
      <c r="M7" t="s">
        <v>37</v>
      </c>
      <c r="N7" t="s">
        <v>87</v>
      </c>
      <c r="O7" t="s">
        <v>87</v>
      </c>
      <c r="T7" t="s">
        <v>50</v>
      </c>
      <c r="U7" t="s">
        <v>87</v>
      </c>
      <c r="V7" t="s">
        <v>87</v>
      </c>
      <c r="W7" t="s">
        <v>88</v>
      </c>
      <c r="X7" t="s">
        <v>1538</v>
      </c>
      <c r="Y7" t="s">
        <v>1537</v>
      </c>
      <c r="Z7" t="s">
        <v>87</v>
      </c>
      <c r="AA7" t="s">
        <v>87</v>
      </c>
      <c r="AB7" t="s">
        <v>37</v>
      </c>
      <c r="AC7" t="s">
        <v>1013</v>
      </c>
      <c r="AD7" t="s">
        <v>37</v>
      </c>
      <c r="AE7" t="s">
        <v>1013</v>
      </c>
      <c r="AF7" t="s">
        <v>90</v>
      </c>
      <c r="AG7" t="s">
        <v>1270</v>
      </c>
      <c r="AH7" t="s">
        <v>50</v>
      </c>
      <c r="AI7" s="4">
        <f ca="1">data[[#This Row],[Expiry Date]]-TODAY()</f>
        <v>40</v>
      </c>
      <c r="AJ7" s="4">
        <f ca="1">data[[#This Row],[Maturity ( Days)]]/365</f>
        <v>0.1095890410958904</v>
      </c>
      <c r="AK7" s="4" t="str">
        <f>IF(data[[#This Row],[Option Type]]="put","p","c")</f>
        <v>c</v>
      </c>
      <c r="AL7" s="4">
        <f>(data[[#This Row],[Bid]]*data[[#This Row],[Bidsize]]+data[[#This Row],[Ask]]*data[[#This Row],[Asksize]])/(data[[#This Row],[Bidsize]]+data[[#This Row],[Asksize]])</f>
        <v>2807.55</v>
      </c>
      <c r="AM7" s="5" t="str">
        <f ca="1">impliedVol(data[[#This Row],[OptType]],Details!$B$4,VALUE(data[[#This Row],[Strike]]),VALUE(data[[#This Row],[Cnt Price]]),Details!$B$6,data[[#This Row],[T]],Details!$B$7)</f>
        <v>Calculation Error : Vega is Zero</v>
      </c>
      <c r="AN7" s="7" t="str">
        <f t="array" aca="1" ref="AN7:AR7" ca="1">bsGreeks(data[[#This Row],[OptType]],Details!$B$4,VALUE(data[[#This Row],[Strike]]),Details!$B$6,data[[#This Row],[T]],AM7,Details!$B$7)</f>
        <v>TypeError: can't multiply sequence by non-int of type 'numpy.float64'
    d1 = (1 / (sigma * sqrt(T))) * (log(S/K) + (r + sigma**2/2)* T)
  File "c:\work\freelance\excel\greekcalculator\blackscholes.py", line 19, in d1d2
    d1, d2 = d1d2(sigma, S, K, r - div, T)
  File "c:\work\freelance\excel\greekcalculator\blackscholes.py", line 100, in getGreeks
    return bs.getGreeks(optType, S, K, r, T, sigma, div, cntSize)
  File "c:\work\freelance\excel\greekcalculator\GreekCalculator.py", line 49,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O7" s="7" t="str">
        <f ca="1"/>
        <v>TypeError: can't multiply sequence by non-int of type 'numpy.float64'
    d1 = (1 / (sigma * sqrt(T))) * (log(S/K) + (r + sigma**2/2)* T)
  File "c:\work\freelance\excel\greekcalculator\blackscholes.py", line 19, in d1d2
    d1, d2 = d1d2(sigma, S, K, r - div, T)
  File "c:\work\freelance\excel\greekcalculator\blackscholes.py", line 100, in getGreeks
    return bs.getGreeks(optType, S, K, r, T, sigma, div, cntSize)
  File "c:\work\freelance\excel\greekcalculator\GreekCalculator.py", line 49,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P7" s="6" t="str">
        <f ca="1"/>
        <v>TypeError: can't multiply sequence by non-int of type 'numpy.float64'
    d1 = (1 / (sigma * sqrt(T))) * (log(S/K) + (r + sigma**2/2)* T)
  File "c:\work\freelance\excel\greekcalculator\blackscholes.py", line 19, in d1d2
    d1, d2 = d1d2(sigma, S, K, r - div, T)
  File "c:\work\freelance\excel\greekcalculator\blackscholes.py", line 100, in getGreeks
    return bs.getGreeks(optType, S, K, r, T, sigma, div, cntSize)
  File "c:\work\freelance\excel\greekcalculator\GreekCalculator.py", line 49,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Q7" s="6" t="str">
        <f ca="1"/>
        <v>TypeError: can't multiply sequence by non-int of type 'numpy.float64'
    d1 = (1 / (sigma * sqrt(T))) * (log(S/K) + (r + sigma**2/2)* T)
  File "c:\work\freelance\excel\greekcalculator\blackscholes.py", line 19, in d1d2
    d1, d2 = d1d2(sigma, S, K, r - div, T)
  File "c:\work\freelance\excel\greekcalculator\blackscholes.py", line 100, in getGreeks
    return bs.getGreeks(optType, S, K, r, T, sigma, div, cntSize)
  File "c:\work\freelance\excel\greekcalculator\GreekCalculator.py", line 49,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R7" s="6" t="str">
        <f ca="1"/>
        <v>TypeError: can't multiply sequence by non-int of type 'numpy.float64'
    d1 = (1 / (sigma * sqrt(T))) * (log(S/K) + (r + sigma**2/2)* T)
  File "c:\work\freelance\excel\greekcalculator\blackscholes.py", line 19, in d1d2
    d1, d2 = d1d2(sigma, S, K, r - div, T)
  File "c:\work\freelance\excel\greekcalculator\blackscholes.py", line 100, in getGreeks
    return bs.getGreeks(optType, S, K, r, T, sigma, div, cntSize)
  File "c:\work\freelance\excel\greekcalculator\GreekCalculator.py", line 49,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</row>
    <row r="8" spans="1:44" x14ac:dyDescent="0.3">
      <c r="A8" t="s">
        <v>1539</v>
      </c>
      <c r="B8" t="s">
        <v>1540</v>
      </c>
      <c r="C8" t="s">
        <v>58</v>
      </c>
      <c r="D8" t="s">
        <v>1277</v>
      </c>
      <c r="E8" t="s">
        <v>1541</v>
      </c>
      <c r="F8" t="s">
        <v>1542</v>
      </c>
      <c r="G8" t="s">
        <v>1543</v>
      </c>
      <c r="H8" t="s">
        <v>161</v>
      </c>
      <c r="I8" t="s">
        <v>161</v>
      </c>
      <c r="J8" t="s">
        <v>1502</v>
      </c>
      <c r="K8" t="s">
        <v>168</v>
      </c>
      <c r="L8" t="s">
        <v>57</v>
      </c>
      <c r="M8" t="s">
        <v>37</v>
      </c>
      <c r="N8" t="s">
        <v>87</v>
      </c>
      <c r="O8" t="s">
        <v>87</v>
      </c>
      <c r="T8" t="s">
        <v>50</v>
      </c>
      <c r="U8" t="s">
        <v>87</v>
      </c>
      <c r="V8" t="s">
        <v>87</v>
      </c>
      <c r="W8" t="s">
        <v>88</v>
      </c>
      <c r="X8" t="s">
        <v>458</v>
      </c>
      <c r="Y8" t="s">
        <v>1543</v>
      </c>
      <c r="Z8" t="s">
        <v>87</v>
      </c>
      <c r="AA8" t="s">
        <v>87</v>
      </c>
      <c r="AB8" t="s">
        <v>37</v>
      </c>
      <c r="AC8" t="s">
        <v>1013</v>
      </c>
      <c r="AD8" t="s">
        <v>37</v>
      </c>
      <c r="AE8" t="s">
        <v>1013</v>
      </c>
      <c r="AF8" t="s">
        <v>90</v>
      </c>
      <c r="AG8" t="s">
        <v>1270</v>
      </c>
      <c r="AH8" t="s">
        <v>50</v>
      </c>
      <c r="AI8" s="4">
        <f ca="1">data[[#This Row],[Expiry Date]]-TODAY()</f>
        <v>40</v>
      </c>
      <c r="AJ8" s="4">
        <f ca="1">data[[#This Row],[Maturity ( Days)]]/365</f>
        <v>0.1095890410958904</v>
      </c>
      <c r="AK8" s="4" t="str">
        <f>IF(data[[#This Row],[Option Type]]="put","p","c")</f>
        <v>c</v>
      </c>
      <c r="AL8" s="4">
        <f>(data[[#This Row],[Bid]]*data[[#This Row],[Bidsize]]+data[[#This Row],[Ask]]*data[[#This Row],[Asksize]])/(data[[#This Row],[Bidsize]]+data[[#This Row],[Asksize]])</f>
        <v>2009.8</v>
      </c>
      <c r="AM8" s="5" t="str">
        <f ca="1">impliedVol(data[[#This Row],[OptType]],Details!$B$4,VALUE(data[[#This Row],[Strike]]),VALUE(data[[#This Row],[Cnt Price]]),Details!$B$6,data[[#This Row],[T]],Details!$B$7)</f>
        <v>Calculation Error : Vega is Zero</v>
      </c>
      <c r="AN8" s="7" t="str">
        <f t="array" aca="1" ref="AN8:AR8" ca="1">bsGreeks(data[[#This Row],[OptType]],Details!$B$4,VALUE(data[[#This Row],[Strike]]),Details!$B$6,data[[#This Row],[T]],AM8,Details!$B$7)</f>
        <v>TypeError: can't multiply sequence by non-int of type 'numpy.float64'
    d1 = (1 / (sigma * sqrt(T))) * (log(S/K) + (r + sigma**2/2)* T)
  File "c:\work\freelance\excel\greekcalculator\blackscholes.py", line 19, in d1d2
    d1, d2 = d1d2(sigma, S, K, r - div, T)
  File "c:\work\freelance\excel\greekcalculator\blackscholes.py", line 100, in getGreeks
    return bs.getGreeks(optType, S, K, r, T, sigma, div, cntSize)
  File "c:\work\freelance\excel\greekcalculator\GreekCalculator.py", line 49,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O8" s="7" t="str">
        <f ca="1"/>
        <v>TypeError: can't multiply sequence by non-int of type 'numpy.float64'
    d1 = (1 / (sigma * sqrt(T))) * (log(S/K) + (r + sigma**2/2)* T)
  File "c:\work\freelance\excel\greekcalculator\blackscholes.py", line 19, in d1d2
    d1, d2 = d1d2(sigma, S, K, r - div, T)
  File "c:\work\freelance\excel\greekcalculator\blackscholes.py", line 100, in getGreeks
    return bs.getGreeks(optType, S, K, r, T, sigma, div, cntSize)
  File "c:\work\freelance\excel\greekcalculator\GreekCalculator.py", line 49,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P8" s="6" t="str">
        <f ca="1"/>
        <v>TypeError: can't multiply sequence by non-int of type 'numpy.float64'
    d1 = (1 / (sigma * sqrt(T))) * (log(S/K) + (r + sigma**2/2)* T)
  File "c:\work\freelance\excel\greekcalculator\blackscholes.py", line 19, in d1d2
    d1, d2 = d1d2(sigma, S, K, r - div, T)
  File "c:\work\freelance\excel\greekcalculator\blackscholes.py", line 100, in getGreeks
    return bs.getGreeks(optType, S, K, r, T, sigma, div, cntSize)
  File "c:\work\freelance\excel\greekcalculator\GreekCalculator.py", line 49,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Q8" s="6" t="str">
        <f ca="1"/>
        <v>TypeError: can't multiply sequence by non-int of type 'numpy.float64'
    d1 = (1 / (sigma * sqrt(T))) * (log(S/K) + (r + sigma**2/2)* T)
  File "c:\work\freelance\excel\greekcalculator\blackscholes.py", line 19, in d1d2
    d1, d2 = d1d2(sigma, S, K, r - div, T)
  File "c:\work\freelance\excel\greekcalculator\blackscholes.py", line 100, in getGreeks
    return bs.getGreeks(optType, S, K, r, T, sigma, div, cntSize)
  File "c:\work\freelance\excel\greekcalculator\GreekCalculator.py", line 49,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R8" s="6" t="str">
        <f ca="1"/>
        <v>TypeError: can't multiply sequence by non-int of type 'numpy.float64'
    d1 = (1 / (sigma * sqrt(T))) * (log(S/K) + (r + sigma**2/2)* T)
  File "c:\work\freelance\excel\greekcalculator\blackscholes.py", line 19, in d1d2
    d1, d2 = d1d2(sigma, S, K, r - div, T)
  File "c:\work\freelance\excel\greekcalculator\blackscholes.py", line 100, in getGreeks
    return bs.getGreeks(optType, S, K, r, T, sigma, div, cntSize)
  File "c:\work\freelance\excel\greekcalculator\GreekCalculator.py", line 49,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</row>
    <row r="9" spans="1:44" x14ac:dyDescent="0.3">
      <c r="A9" t="s">
        <v>1544</v>
      </c>
      <c r="B9" t="s">
        <v>1545</v>
      </c>
      <c r="C9" t="s">
        <v>58</v>
      </c>
      <c r="D9" t="s">
        <v>272</v>
      </c>
      <c r="E9" t="s">
        <v>1546</v>
      </c>
      <c r="F9" t="s">
        <v>1547</v>
      </c>
      <c r="G9" t="s">
        <v>1548</v>
      </c>
      <c r="H9" t="s">
        <v>161</v>
      </c>
      <c r="I9" t="s">
        <v>161</v>
      </c>
      <c r="J9" t="s">
        <v>1502</v>
      </c>
      <c r="K9" t="s">
        <v>142</v>
      </c>
      <c r="L9" t="s">
        <v>57</v>
      </c>
      <c r="M9" t="s">
        <v>37</v>
      </c>
      <c r="N9" t="s">
        <v>87</v>
      </c>
      <c r="O9" t="s">
        <v>87</v>
      </c>
      <c r="T9" t="s">
        <v>50</v>
      </c>
      <c r="U9" t="s">
        <v>87</v>
      </c>
      <c r="V9" t="s">
        <v>87</v>
      </c>
      <c r="W9" t="s">
        <v>88</v>
      </c>
      <c r="X9" t="s">
        <v>1549</v>
      </c>
      <c r="Y9" t="s">
        <v>1548</v>
      </c>
      <c r="Z9" t="s">
        <v>87</v>
      </c>
      <c r="AA9" t="s">
        <v>87</v>
      </c>
      <c r="AB9" t="s">
        <v>37</v>
      </c>
      <c r="AC9" t="s">
        <v>1013</v>
      </c>
      <c r="AD9" t="s">
        <v>37</v>
      </c>
      <c r="AE9" t="s">
        <v>1013</v>
      </c>
      <c r="AF9" t="s">
        <v>90</v>
      </c>
      <c r="AG9" t="s">
        <v>1270</v>
      </c>
      <c r="AH9" t="s">
        <v>50</v>
      </c>
      <c r="AI9" s="4">
        <f ca="1">data[[#This Row],[Expiry Date]]-TODAY()</f>
        <v>40</v>
      </c>
      <c r="AJ9" s="4">
        <f ca="1">data[[#This Row],[Maturity ( Days)]]/365</f>
        <v>0.1095890410958904</v>
      </c>
      <c r="AK9" s="4" t="str">
        <f>IF(data[[#This Row],[Option Type]]="put","p","c")</f>
        <v>c</v>
      </c>
      <c r="AL9" s="4">
        <f>(data[[#This Row],[Bid]]*data[[#This Row],[Bidsize]]+data[[#This Row],[Ask]]*data[[#This Row],[Asksize]])/(data[[#This Row],[Bidsize]]+data[[#This Row],[Asksize]])</f>
        <v>1910.25</v>
      </c>
      <c r="AM9" s="5" t="str">
        <f ca="1">impliedVol(data[[#This Row],[OptType]],Details!$B$4,VALUE(data[[#This Row],[Strike]]),VALUE(data[[#This Row],[Cnt Price]]),Details!$B$6,data[[#This Row],[T]],Details!$B$7)</f>
        <v>Calculation Error : Vega is Zero</v>
      </c>
      <c r="AN9" s="7" t="str">
        <f t="array" aca="1" ref="AN9:AR9" ca="1">bsGreeks(data[[#This Row],[OptType]],Details!$B$4,VALUE(data[[#This Row],[Strike]]),Details!$B$6,data[[#This Row],[T]],AM9,Details!$B$7)</f>
        <v>TypeError: can't multiply sequence by non-int of type 'numpy.float64'
    d1 = (1 / (sigma * sqrt(T))) * (log(S/K) + (r + sigma**2/2)* T)
  File "c:\work\freelance\excel\greekcalculator\blackscholes.py", line 19, in d1d2
    d1, d2 = d1d2(sigma, S, K, r - div, T)
  File "c:\work\freelance\excel\greekcalculator\blackscholes.py", line 100, in getGreeks
    return bs.getGreeks(optType, S, K, r, T, sigma, div, cntSize)
  File "c:\work\freelance\excel\greekcalculator\GreekCalculator.py", line 49,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O9" s="7" t="str">
        <f ca="1"/>
        <v>TypeError: can't multiply sequence by non-int of type 'numpy.float64'
    d1 = (1 / (sigma * sqrt(T))) * (log(S/K) + (r + sigma**2/2)* T)
  File "c:\work\freelance\excel\greekcalculator\blackscholes.py", line 19, in d1d2
    d1, d2 = d1d2(sigma, S, K, r - div, T)
  File "c:\work\freelance\excel\greekcalculator\blackscholes.py", line 100, in getGreeks
    return bs.getGreeks(optType, S, K, r, T, sigma, div, cntSize)
  File "c:\work\freelance\excel\greekcalculator\GreekCalculator.py", line 49,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P9" s="6" t="str">
        <f ca="1"/>
        <v>TypeError: can't multiply sequence by non-int of type 'numpy.float64'
    d1 = (1 / (sigma * sqrt(T))) * (log(S/K) + (r + sigma**2/2)* T)
  File "c:\work\freelance\excel\greekcalculator\blackscholes.py", line 19, in d1d2
    d1, d2 = d1d2(sigma, S, K, r - div, T)
  File "c:\work\freelance\excel\greekcalculator\blackscholes.py", line 100, in getGreeks
    return bs.getGreeks(optType, S, K, r, T, sigma, div, cntSize)
  File "c:\work\freelance\excel\greekcalculator\GreekCalculator.py", line 49,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Q9" s="6" t="str">
        <f ca="1"/>
        <v>TypeError: can't multiply sequence by non-int of type 'numpy.float64'
    d1 = (1 / (sigma * sqrt(T))) * (log(S/K) + (r + sigma**2/2)* T)
  File "c:\work\freelance\excel\greekcalculator\blackscholes.py", line 19, in d1d2
    d1, d2 = d1d2(sigma, S, K, r - div, T)
  File "c:\work\freelance\excel\greekcalculator\blackscholes.py", line 100, in getGreeks
    return bs.getGreeks(optType, S, K, r, T, sigma, div, cntSize)
  File "c:\work\freelance\excel\greekcalculator\GreekCalculator.py", line 49,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R9" s="6" t="str">
        <f ca="1"/>
        <v>TypeError: can't multiply sequence by non-int of type 'numpy.float64'
    d1 = (1 / (sigma * sqrt(T))) * (log(S/K) + (r + sigma**2/2)* T)
  File "c:\work\freelance\excel\greekcalculator\blackscholes.py", line 19, in d1d2
    d1, d2 = d1d2(sigma, S, K, r - div, T)
  File "c:\work\freelance\excel\greekcalculator\blackscholes.py", line 100, in getGreeks
    return bs.getGreeks(optType, S, K, r, T, sigma, div, cntSize)
  File "c:\work\freelance\excel\greekcalculator\GreekCalculator.py", line 49,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</row>
    <row r="10" spans="1:44" x14ac:dyDescent="0.3">
      <c r="A10" t="s">
        <v>1550</v>
      </c>
      <c r="B10" t="s">
        <v>1551</v>
      </c>
      <c r="C10" t="s">
        <v>58</v>
      </c>
      <c r="D10" t="s">
        <v>1552</v>
      </c>
      <c r="E10" t="s">
        <v>1553</v>
      </c>
      <c r="F10" t="s">
        <v>1554</v>
      </c>
      <c r="G10" t="s">
        <v>1555</v>
      </c>
      <c r="H10" t="s">
        <v>161</v>
      </c>
      <c r="I10" t="s">
        <v>161</v>
      </c>
      <c r="J10" t="s">
        <v>1502</v>
      </c>
      <c r="K10" t="s">
        <v>128</v>
      </c>
      <c r="L10" t="s">
        <v>57</v>
      </c>
      <c r="M10" t="s">
        <v>37</v>
      </c>
      <c r="N10" t="s">
        <v>87</v>
      </c>
      <c r="O10" t="s">
        <v>87</v>
      </c>
      <c r="T10" t="s">
        <v>50</v>
      </c>
      <c r="U10" t="s">
        <v>87</v>
      </c>
      <c r="V10" t="s">
        <v>87</v>
      </c>
      <c r="W10" t="s">
        <v>88</v>
      </c>
      <c r="X10" t="s">
        <v>1556</v>
      </c>
      <c r="Y10" t="s">
        <v>1555</v>
      </c>
      <c r="Z10" t="s">
        <v>87</v>
      </c>
      <c r="AA10" t="s">
        <v>87</v>
      </c>
      <c r="AB10" t="s">
        <v>37</v>
      </c>
      <c r="AC10" t="s">
        <v>1013</v>
      </c>
      <c r="AD10" t="s">
        <v>37</v>
      </c>
      <c r="AE10" t="s">
        <v>1013</v>
      </c>
      <c r="AF10" t="s">
        <v>90</v>
      </c>
      <c r="AG10" t="s">
        <v>1270</v>
      </c>
      <c r="AH10" t="s">
        <v>50</v>
      </c>
      <c r="AI10" s="4">
        <f ca="1">data[[#This Row],[Expiry Date]]-TODAY()</f>
        <v>40</v>
      </c>
      <c r="AJ10" s="4">
        <f ca="1">data[[#This Row],[Maturity ( Days)]]/365</f>
        <v>0.1095890410958904</v>
      </c>
      <c r="AK10" s="4" t="str">
        <f>IF(data[[#This Row],[Option Type]]="put","p","c")</f>
        <v>c</v>
      </c>
      <c r="AL10" s="4">
        <f>(data[[#This Row],[Bid]]*data[[#This Row],[Bidsize]]+data[[#This Row],[Ask]]*data[[#This Row],[Asksize]])/(data[[#This Row],[Bidsize]]+data[[#This Row],[Asksize]])</f>
        <v>1860.15</v>
      </c>
      <c r="AM10" s="5">
        <f ca="1">impliedVol(data[[#This Row],[OptType]],Details!$B$4,VALUE(data[[#This Row],[Strike]]),VALUE(data[[#This Row],[Cnt Price]]),Details!$B$6,data[[#This Row],[T]],Details!$B$7)</f>
        <v>40.057505623112888</v>
      </c>
      <c r="AN10" s="7">
        <f t="array" aca="1" ref="AN10:AR10" ca="1">bsGreeks(data[[#This Row],[OptType]],Details!$B$4,VALUE(data[[#This Row],[Strike]]),Details!$B$6,data[[#This Row],[T]],AM10,Details!$B$7)</f>
        <v>0.99999999998769717</v>
      </c>
      <c r="AO10" s="7">
        <f ca="1"/>
        <v>1.541437385249692E-15</v>
      </c>
      <c r="AP10" s="6">
        <f ca="1"/>
        <v>1.1387294949563277E-9</v>
      </c>
      <c r="AQ10" s="6">
        <f ca="1"/>
        <v>-5.7019729139045347E-6</v>
      </c>
      <c r="AR10" s="6">
        <f ca="1"/>
        <v>5.5946845714739852E-9</v>
      </c>
    </row>
    <row r="11" spans="1:44" x14ac:dyDescent="0.3">
      <c r="A11" t="s">
        <v>1557</v>
      </c>
      <c r="B11" t="s">
        <v>1558</v>
      </c>
      <c r="C11" t="s">
        <v>58</v>
      </c>
      <c r="D11" t="s">
        <v>1278</v>
      </c>
      <c r="E11" t="s">
        <v>1559</v>
      </c>
      <c r="F11" t="s">
        <v>1560</v>
      </c>
      <c r="G11" t="s">
        <v>1561</v>
      </c>
      <c r="H11" t="s">
        <v>161</v>
      </c>
      <c r="I11" t="s">
        <v>161</v>
      </c>
      <c r="J11" t="s">
        <v>1502</v>
      </c>
      <c r="K11" t="s">
        <v>1562</v>
      </c>
      <c r="L11" t="s">
        <v>57</v>
      </c>
      <c r="M11" t="s">
        <v>37</v>
      </c>
      <c r="N11" t="s">
        <v>87</v>
      </c>
      <c r="O11" t="s">
        <v>87</v>
      </c>
      <c r="T11" t="s">
        <v>50</v>
      </c>
      <c r="U11" t="s">
        <v>87</v>
      </c>
      <c r="V11" t="s">
        <v>87</v>
      </c>
      <c r="W11" t="s">
        <v>88</v>
      </c>
      <c r="X11" t="s">
        <v>1549</v>
      </c>
      <c r="Y11" t="s">
        <v>1561</v>
      </c>
      <c r="Z11" t="s">
        <v>87</v>
      </c>
      <c r="AA11" t="s">
        <v>87</v>
      </c>
      <c r="AB11" t="s">
        <v>37</v>
      </c>
      <c r="AC11" t="s">
        <v>1013</v>
      </c>
      <c r="AD11" t="s">
        <v>37</v>
      </c>
      <c r="AE11" t="s">
        <v>1013</v>
      </c>
      <c r="AF11" t="s">
        <v>90</v>
      </c>
      <c r="AG11" t="s">
        <v>1270</v>
      </c>
      <c r="AH11" t="s">
        <v>50</v>
      </c>
      <c r="AI11" s="4">
        <f ca="1">data[[#This Row],[Expiry Date]]-TODAY()</f>
        <v>40</v>
      </c>
      <c r="AJ11" s="4">
        <f ca="1">data[[#This Row],[Maturity ( Days)]]/365</f>
        <v>0.1095890410958904</v>
      </c>
      <c r="AK11" s="4" t="str">
        <f>IF(data[[#This Row],[Option Type]]="put","p","c")</f>
        <v>c</v>
      </c>
      <c r="AL11" s="4">
        <f>(data[[#This Row],[Bid]]*data[[#This Row],[Bidsize]]+data[[#This Row],[Ask]]*data[[#This Row],[Asksize]])/(data[[#This Row],[Bidsize]]+data[[#This Row],[Asksize]])</f>
        <v>1810.65</v>
      </c>
      <c r="AM11" s="5">
        <f ca="1">impliedVol(data[[#This Row],[OptType]],Details!$B$4,VALUE(data[[#This Row],[Strike]]),VALUE(data[[#This Row],[Cnt Price]]),Details!$B$6,data[[#This Row],[T]],Details!$B$7)</f>
        <v>189.83920258756112</v>
      </c>
      <c r="AN11" s="7">
        <f t="array" aca="1" ref="AN11:AR11" ca="1">bsGreeks(data[[#This Row],[OptType]],Details!$B$4,VALUE(data[[#This Row],[Strike]]),Details!$B$6,data[[#This Row],[T]],AM11,Details!$B$7)</f>
        <v>1</v>
      </c>
      <c r="AO11" s="7">
        <f ca="1"/>
        <v>4.5647172257622834E-221</v>
      </c>
      <c r="AP11" s="6">
        <f ca="1"/>
        <v>1.598124316237348E-214</v>
      </c>
      <c r="AQ11" s="6">
        <f ca="1"/>
        <v>-3.7923372790121618E-210</v>
      </c>
      <c r="AR11" s="6">
        <f ca="1"/>
        <v>1.6806106422913846E-214</v>
      </c>
    </row>
    <row r="12" spans="1:44" x14ac:dyDescent="0.3">
      <c r="A12" t="s">
        <v>1563</v>
      </c>
      <c r="B12" t="s">
        <v>1564</v>
      </c>
      <c r="C12" t="s">
        <v>58</v>
      </c>
      <c r="D12" t="s">
        <v>1565</v>
      </c>
      <c r="E12" t="s">
        <v>1566</v>
      </c>
      <c r="F12" t="s">
        <v>1567</v>
      </c>
      <c r="G12" t="s">
        <v>1568</v>
      </c>
      <c r="H12" t="s">
        <v>161</v>
      </c>
      <c r="I12" t="s">
        <v>161</v>
      </c>
      <c r="J12" t="s">
        <v>1502</v>
      </c>
      <c r="K12" t="s">
        <v>187</v>
      </c>
      <c r="L12" t="s">
        <v>57</v>
      </c>
      <c r="M12" t="s">
        <v>37</v>
      </c>
      <c r="N12" t="s">
        <v>87</v>
      </c>
      <c r="O12" t="s">
        <v>87</v>
      </c>
      <c r="T12" t="s">
        <v>50</v>
      </c>
      <c r="U12" t="s">
        <v>87</v>
      </c>
      <c r="V12" t="s">
        <v>87</v>
      </c>
      <c r="W12" t="s">
        <v>88</v>
      </c>
      <c r="X12" t="s">
        <v>1549</v>
      </c>
      <c r="Y12" t="s">
        <v>1568</v>
      </c>
      <c r="Z12" t="s">
        <v>87</v>
      </c>
      <c r="AA12" t="s">
        <v>87</v>
      </c>
      <c r="AB12" t="s">
        <v>37</v>
      </c>
      <c r="AC12" t="s">
        <v>1013</v>
      </c>
      <c r="AD12" t="s">
        <v>37</v>
      </c>
      <c r="AE12" t="s">
        <v>1013</v>
      </c>
      <c r="AF12" t="s">
        <v>90</v>
      </c>
      <c r="AG12" t="s">
        <v>1270</v>
      </c>
      <c r="AH12" t="s">
        <v>50</v>
      </c>
      <c r="AI12" s="4">
        <f ca="1">data[[#This Row],[Expiry Date]]-TODAY()</f>
        <v>40</v>
      </c>
      <c r="AJ12" s="4">
        <f ca="1">data[[#This Row],[Maturity ( Days)]]/365</f>
        <v>0.1095890410958904</v>
      </c>
      <c r="AK12" s="4" t="str">
        <f>IF(data[[#This Row],[Option Type]]="put","p","c")</f>
        <v>c</v>
      </c>
      <c r="AL12" s="4">
        <f>(data[[#This Row],[Bid]]*data[[#This Row],[Bidsize]]+data[[#This Row],[Ask]]*data[[#This Row],[Asksize]])/(data[[#This Row],[Bidsize]]+data[[#This Row],[Asksize]])</f>
        <v>1785.85</v>
      </c>
      <c r="AM12" s="5">
        <f ca="1">impliedVol(data[[#This Row],[OptType]],Details!$B$4,VALUE(data[[#This Row],[Strike]]),VALUE(data[[#This Row],[Cnt Price]]),Details!$B$6,data[[#This Row],[T]],Details!$B$7)</f>
        <v>0.82770107396860482</v>
      </c>
      <c r="AN12" s="7">
        <f t="array" aca="1" ref="AN12:AR12" ca="1">bsGreeks(data[[#This Row],[OptType]],Details!$B$4,VALUE(data[[#This Row],[Strike]]),Details!$B$6,data[[#This Row],[T]],AM12,Details!$B$7)</f>
        <v>0.98649204312580918</v>
      </c>
      <c r="AO12" s="7">
        <f ca="1"/>
        <v>3.0767199743627127E-5</v>
      </c>
      <c r="AP12" s="6">
        <f ca="1"/>
        <v>0.46964777503565019</v>
      </c>
      <c r="AQ12" s="6">
        <f ca="1"/>
        <v>-54.786186124771945</v>
      </c>
      <c r="AR12" s="6">
        <f ca="1"/>
        <v>247.53618484287972</v>
      </c>
    </row>
    <row r="13" spans="1:44" x14ac:dyDescent="0.3">
      <c r="A13" t="s">
        <v>1569</v>
      </c>
      <c r="B13" t="s">
        <v>1570</v>
      </c>
      <c r="C13" t="s">
        <v>58</v>
      </c>
      <c r="D13" t="s">
        <v>1571</v>
      </c>
      <c r="E13" t="s">
        <v>1572</v>
      </c>
      <c r="F13" t="s">
        <v>1573</v>
      </c>
      <c r="G13" t="s">
        <v>1574</v>
      </c>
      <c r="H13" t="s">
        <v>161</v>
      </c>
      <c r="I13" t="s">
        <v>161</v>
      </c>
      <c r="J13" t="s">
        <v>1502</v>
      </c>
      <c r="K13" t="s">
        <v>153</v>
      </c>
      <c r="L13" t="s">
        <v>57</v>
      </c>
      <c r="M13" t="s">
        <v>37</v>
      </c>
      <c r="N13" t="s">
        <v>87</v>
      </c>
      <c r="O13" t="s">
        <v>87</v>
      </c>
      <c r="T13" t="s">
        <v>50</v>
      </c>
      <c r="U13" t="s">
        <v>87</v>
      </c>
      <c r="V13" t="s">
        <v>87</v>
      </c>
      <c r="W13" t="s">
        <v>88</v>
      </c>
      <c r="X13" t="s">
        <v>347</v>
      </c>
      <c r="Y13" t="s">
        <v>1574</v>
      </c>
      <c r="Z13" t="s">
        <v>87</v>
      </c>
      <c r="AA13" t="s">
        <v>87</v>
      </c>
      <c r="AB13" t="s">
        <v>37</v>
      </c>
      <c r="AC13" t="s">
        <v>1013</v>
      </c>
      <c r="AD13" t="s">
        <v>37</v>
      </c>
      <c r="AE13" t="s">
        <v>1013</v>
      </c>
      <c r="AF13" t="s">
        <v>90</v>
      </c>
      <c r="AG13" t="s">
        <v>1270</v>
      </c>
      <c r="AH13" t="s">
        <v>50</v>
      </c>
      <c r="AI13" s="4">
        <f ca="1">data[[#This Row],[Expiry Date]]-TODAY()</f>
        <v>40</v>
      </c>
      <c r="AJ13" s="4">
        <f ca="1">data[[#This Row],[Maturity ( Days)]]/365</f>
        <v>0.1095890410958904</v>
      </c>
      <c r="AK13" s="4" t="str">
        <f>IF(data[[#This Row],[Option Type]]="put","p","c")</f>
        <v>c</v>
      </c>
      <c r="AL13" s="4">
        <f>(data[[#This Row],[Bid]]*data[[#This Row],[Bidsize]]+data[[#This Row],[Ask]]*data[[#This Row],[Asksize]])/(data[[#This Row],[Bidsize]]+data[[#This Row],[Asksize]])</f>
        <v>1760.95</v>
      </c>
      <c r="AM13" s="5">
        <f ca="1">impliedVol(data[[#This Row],[OptType]],Details!$B$4,VALUE(data[[#This Row],[Strike]]),VALUE(data[[#This Row],[Cnt Price]]),Details!$B$6,data[[#This Row],[T]],Details!$B$7)</f>
        <v>0.81473451156865451</v>
      </c>
      <c r="AN13" s="7">
        <f t="array" aca="1" ref="AN13:AR13" ca="1">bsGreeks(data[[#This Row],[OptType]],Details!$B$4,VALUE(data[[#This Row],[Strike]]),Details!$B$6,data[[#This Row],[T]],AM13,Details!$B$7)</f>
        <v>0.98618497570323105</v>
      </c>
      <c r="AO13" s="7">
        <f ca="1"/>
        <v>3.1869005075769784E-5</v>
      </c>
      <c r="AP13" s="6">
        <f ca="1"/>
        <v>0.47884548620803907</v>
      </c>
      <c r="AQ13" s="6">
        <f ca="1"/>
        <v>-55.026524044753103</v>
      </c>
      <c r="AR13" s="6">
        <f ca="1"/>
        <v>250.12698316183912</v>
      </c>
    </row>
    <row r="14" spans="1:44" x14ac:dyDescent="0.3">
      <c r="A14" t="s">
        <v>1575</v>
      </c>
      <c r="B14" t="s">
        <v>1576</v>
      </c>
      <c r="C14" t="s">
        <v>58</v>
      </c>
      <c r="D14" t="s">
        <v>91</v>
      </c>
      <c r="E14" t="s">
        <v>1577</v>
      </c>
      <c r="F14" t="s">
        <v>1578</v>
      </c>
      <c r="G14" t="s">
        <v>1579</v>
      </c>
      <c r="H14" t="s">
        <v>161</v>
      </c>
      <c r="I14" t="s">
        <v>161</v>
      </c>
      <c r="J14" t="s">
        <v>1502</v>
      </c>
      <c r="K14" t="s">
        <v>151</v>
      </c>
      <c r="L14" t="s">
        <v>57</v>
      </c>
      <c r="M14" t="s">
        <v>37</v>
      </c>
      <c r="N14" t="s">
        <v>87</v>
      </c>
      <c r="O14" t="s">
        <v>87</v>
      </c>
      <c r="T14" t="s">
        <v>50</v>
      </c>
      <c r="U14" t="s">
        <v>87</v>
      </c>
      <c r="V14" t="s">
        <v>87</v>
      </c>
      <c r="W14" t="s">
        <v>88</v>
      </c>
      <c r="X14" t="s">
        <v>1549</v>
      </c>
      <c r="Y14" t="s">
        <v>1579</v>
      </c>
      <c r="Z14" t="s">
        <v>87</v>
      </c>
      <c r="AA14" t="s">
        <v>87</v>
      </c>
      <c r="AB14" t="s">
        <v>37</v>
      </c>
      <c r="AC14" t="s">
        <v>1013</v>
      </c>
      <c r="AD14" t="s">
        <v>37</v>
      </c>
      <c r="AE14" t="s">
        <v>1013</v>
      </c>
      <c r="AF14" t="s">
        <v>90</v>
      </c>
      <c r="AG14" t="s">
        <v>1270</v>
      </c>
      <c r="AH14" t="s">
        <v>50</v>
      </c>
      <c r="AI14" s="4">
        <f ca="1">data[[#This Row],[Expiry Date]]-TODAY()</f>
        <v>40</v>
      </c>
      <c r="AJ14" s="4">
        <f ca="1">data[[#This Row],[Maturity ( Days)]]/365</f>
        <v>0.1095890410958904</v>
      </c>
      <c r="AK14" s="4" t="str">
        <f>IF(data[[#This Row],[Option Type]]="put","p","c")</f>
        <v>c</v>
      </c>
      <c r="AL14" s="4">
        <f>(data[[#This Row],[Bid]]*data[[#This Row],[Bidsize]]+data[[#This Row],[Ask]]*data[[#This Row],[Asksize]])/(data[[#This Row],[Bidsize]]+data[[#This Row],[Asksize]])</f>
        <v>1711.2</v>
      </c>
      <c r="AM14" s="5">
        <f ca="1">impliedVol(data[[#This Row],[OptType]],Details!$B$4,VALUE(data[[#This Row],[Strike]]),VALUE(data[[#This Row],[Cnt Price]]),Details!$B$6,data[[#This Row],[T]],Details!$B$7)</f>
        <v>0.79012620039043391</v>
      </c>
      <c r="AN14" s="7">
        <f t="array" aca="1" ref="AN14:AR14" ca="1">bsGreeks(data[[#This Row],[OptType]],Details!$B$4,VALUE(data[[#This Row],[Strike]]),Details!$B$6,data[[#This Row],[T]],AM14,Details!$B$7)</f>
        <v>0.98545749797385618</v>
      </c>
      <c r="AO14" s="7">
        <f ca="1"/>
        <v>3.4347111289123785E-5</v>
      </c>
      <c r="AP14" s="6">
        <f ca="1"/>
        <v>0.50049236863318214</v>
      </c>
      <c r="AQ14" s="6">
        <f ca="1"/>
        <v>-55.819818085862849</v>
      </c>
      <c r="AR14" s="6">
        <f ca="1"/>
        <v>255.2521739301566</v>
      </c>
    </row>
    <row r="15" spans="1:44" x14ac:dyDescent="0.3">
      <c r="A15" t="s">
        <v>1580</v>
      </c>
      <c r="B15" t="s">
        <v>1581</v>
      </c>
      <c r="C15" t="s">
        <v>58</v>
      </c>
      <c r="D15" t="s">
        <v>1582</v>
      </c>
      <c r="E15" t="s">
        <v>1583</v>
      </c>
      <c r="F15" t="s">
        <v>1584</v>
      </c>
      <c r="G15" t="s">
        <v>1585</v>
      </c>
      <c r="H15" t="s">
        <v>161</v>
      </c>
      <c r="I15" t="s">
        <v>161</v>
      </c>
      <c r="J15" t="s">
        <v>1502</v>
      </c>
      <c r="K15" t="s">
        <v>86</v>
      </c>
      <c r="L15" t="s">
        <v>57</v>
      </c>
      <c r="M15" t="s">
        <v>37</v>
      </c>
      <c r="N15" t="s">
        <v>87</v>
      </c>
      <c r="O15" t="s">
        <v>87</v>
      </c>
      <c r="T15" t="s">
        <v>50</v>
      </c>
      <c r="U15" t="s">
        <v>87</v>
      </c>
      <c r="V15" t="s">
        <v>87</v>
      </c>
      <c r="W15" t="s">
        <v>88</v>
      </c>
      <c r="X15" t="s">
        <v>1549</v>
      </c>
      <c r="Y15" t="s">
        <v>1585</v>
      </c>
      <c r="Z15" t="s">
        <v>87</v>
      </c>
      <c r="AA15" t="s">
        <v>87</v>
      </c>
      <c r="AB15" t="s">
        <v>37</v>
      </c>
      <c r="AC15" t="s">
        <v>1013</v>
      </c>
      <c r="AD15" t="s">
        <v>37</v>
      </c>
      <c r="AE15" t="s">
        <v>1013</v>
      </c>
      <c r="AF15" t="s">
        <v>90</v>
      </c>
      <c r="AG15" t="s">
        <v>1270</v>
      </c>
      <c r="AH15" t="s">
        <v>50</v>
      </c>
      <c r="AI15" s="4">
        <f ca="1">data[[#This Row],[Expiry Date]]-TODAY()</f>
        <v>40</v>
      </c>
      <c r="AJ15" s="4">
        <f ca="1">data[[#This Row],[Maturity ( Days)]]/365</f>
        <v>0.1095890410958904</v>
      </c>
      <c r="AK15" s="4" t="str">
        <f>IF(data[[#This Row],[Option Type]]="put","p","c")</f>
        <v>c</v>
      </c>
      <c r="AL15" s="4">
        <f>(data[[#This Row],[Bid]]*data[[#This Row],[Bidsize]]+data[[#This Row],[Ask]]*data[[#This Row],[Asksize]])/(data[[#This Row],[Bidsize]]+data[[#This Row],[Asksize]])</f>
        <v>1661.45</v>
      </c>
      <c r="AM15" s="5">
        <f ca="1">impliedVol(data[[#This Row],[OptType]],Details!$B$4,VALUE(data[[#This Row],[Strike]]),VALUE(data[[#This Row],[Cnt Price]]),Details!$B$6,data[[#This Row],[T]],Details!$B$7)</f>
        <v>0.7658367510033609</v>
      </c>
      <c r="AN15" s="7">
        <f t="array" aca="1" ref="AN15:AR15" ca="1">bsGreeks(data[[#This Row],[OptType]],Details!$B$4,VALUE(data[[#This Row],[Strike]]),Details!$B$6,data[[#This Row],[T]],AM15,Details!$B$7)</f>
        <v>0.98469279586325653</v>
      </c>
      <c r="AO15" s="7">
        <f ca="1"/>
        <v>3.7032703092506593E-5</v>
      </c>
      <c r="AP15" s="6">
        <f ca="1"/>
        <v>0.52303698063501691</v>
      </c>
      <c r="AQ15" s="6">
        <f ca="1"/>
        <v>-56.58627080486135</v>
      </c>
      <c r="AR15" s="6">
        <f ca="1"/>
        <v>260.36063954499951</v>
      </c>
    </row>
    <row r="16" spans="1:44" x14ac:dyDescent="0.3">
      <c r="A16" t="s">
        <v>1586</v>
      </c>
      <c r="B16" t="s">
        <v>1587</v>
      </c>
      <c r="C16" t="s">
        <v>58</v>
      </c>
      <c r="D16" t="s">
        <v>1588</v>
      </c>
      <c r="E16" t="s">
        <v>1589</v>
      </c>
      <c r="F16" t="s">
        <v>1590</v>
      </c>
      <c r="G16" t="s">
        <v>1591</v>
      </c>
      <c r="H16" t="s">
        <v>161</v>
      </c>
      <c r="I16" t="s">
        <v>161</v>
      </c>
      <c r="J16" t="s">
        <v>1502</v>
      </c>
      <c r="K16" t="s">
        <v>179</v>
      </c>
      <c r="L16" t="s">
        <v>57</v>
      </c>
      <c r="M16" t="s">
        <v>37</v>
      </c>
      <c r="N16" t="s">
        <v>87</v>
      </c>
      <c r="O16" t="s">
        <v>87</v>
      </c>
      <c r="T16" t="s">
        <v>50</v>
      </c>
      <c r="U16" t="s">
        <v>87</v>
      </c>
      <c r="V16" t="s">
        <v>87</v>
      </c>
      <c r="W16" t="s">
        <v>88</v>
      </c>
      <c r="X16" t="s">
        <v>1592</v>
      </c>
      <c r="Y16" t="s">
        <v>1591</v>
      </c>
      <c r="Z16" t="s">
        <v>87</v>
      </c>
      <c r="AA16" t="s">
        <v>87</v>
      </c>
      <c r="AB16" t="s">
        <v>37</v>
      </c>
      <c r="AC16" t="s">
        <v>1013</v>
      </c>
      <c r="AD16" t="s">
        <v>37</v>
      </c>
      <c r="AE16" t="s">
        <v>1013</v>
      </c>
      <c r="AF16" t="s">
        <v>90</v>
      </c>
      <c r="AG16" t="s">
        <v>1270</v>
      </c>
      <c r="AH16" t="s">
        <v>50</v>
      </c>
      <c r="AI16" s="4">
        <f ca="1">data[[#This Row],[Expiry Date]]-TODAY()</f>
        <v>40</v>
      </c>
      <c r="AJ16" s="4">
        <f ca="1">data[[#This Row],[Maturity ( Days)]]/365</f>
        <v>0.1095890410958904</v>
      </c>
      <c r="AK16" s="4" t="str">
        <f>IF(data[[#This Row],[Option Type]]="put","p","c")</f>
        <v>c</v>
      </c>
      <c r="AL16" s="4">
        <f>(data[[#This Row],[Bid]]*data[[#This Row],[Bidsize]]+data[[#This Row],[Ask]]*data[[#This Row],[Asksize]])/(data[[#This Row],[Bidsize]]+data[[#This Row],[Asksize]])</f>
        <v>1586.95</v>
      </c>
      <c r="AM16" s="5">
        <f ca="1">impliedVol(data[[#This Row],[OptType]],Details!$B$4,VALUE(data[[#This Row],[Strike]]),VALUE(data[[#This Row],[Cnt Price]]),Details!$B$6,data[[#This Row],[T]],Details!$B$7)</f>
        <v>0.73221187153531564</v>
      </c>
      <c r="AN16" s="7">
        <f t="array" aca="1" ref="AN16:AR16" ca="1">bsGreeks(data[[#This Row],[OptType]],Details!$B$4,VALUE(data[[#This Row],[Strike]]),Details!$B$6,data[[#This Row],[T]],AM16,Details!$B$7)</f>
        <v>0.98322967394279825</v>
      </c>
      <c r="AO16" s="7">
        <f ca="1"/>
        <v>4.1885696015308068E-5</v>
      </c>
      <c r="AP16" s="6">
        <f ca="1"/>
        <v>0.56560505457607713</v>
      </c>
      <c r="AQ16" s="6">
        <f ca="1"/>
        <v>-58.471875450563026</v>
      </c>
      <c r="AR16" s="6">
        <f ca="1"/>
        <v>267.86762574510033</v>
      </c>
    </row>
    <row r="17" spans="1:44" x14ac:dyDescent="0.3">
      <c r="A17" t="s">
        <v>1593</v>
      </c>
      <c r="B17" t="s">
        <v>1594</v>
      </c>
      <c r="C17" t="s">
        <v>58</v>
      </c>
      <c r="D17" t="s">
        <v>1280</v>
      </c>
      <c r="E17" t="s">
        <v>1595</v>
      </c>
      <c r="F17" t="s">
        <v>1596</v>
      </c>
      <c r="G17" t="s">
        <v>1597</v>
      </c>
      <c r="H17" t="s">
        <v>161</v>
      </c>
      <c r="I17" t="s">
        <v>161</v>
      </c>
      <c r="J17" t="s">
        <v>1502</v>
      </c>
      <c r="K17" t="s">
        <v>501</v>
      </c>
      <c r="L17" t="s">
        <v>57</v>
      </c>
      <c r="M17" t="s">
        <v>37</v>
      </c>
      <c r="N17" t="s">
        <v>87</v>
      </c>
      <c r="O17" t="s">
        <v>87</v>
      </c>
      <c r="T17" t="s">
        <v>50</v>
      </c>
      <c r="U17" t="s">
        <v>87</v>
      </c>
      <c r="V17" t="s">
        <v>87</v>
      </c>
      <c r="W17" t="s">
        <v>88</v>
      </c>
      <c r="X17" t="s">
        <v>1598</v>
      </c>
      <c r="Y17" t="s">
        <v>1597</v>
      </c>
      <c r="Z17" t="s">
        <v>87</v>
      </c>
      <c r="AA17" t="s">
        <v>87</v>
      </c>
      <c r="AB17" t="s">
        <v>37</v>
      </c>
      <c r="AC17" t="s">
        <v>1013</v>
      </c>
      <c r="AD17" t="s">
        <v>37</v>
      </c>
      <c r="AE17" t="s">
        <v>1013</v>
      </c>
      <c r="AF17" t="s">
        <v>90</v>
      </c>
      <c r="AG17" t="s">
        <v>1270</v>
      </c>
      <c r="AH17" t="s">
        <v>50</v>
      </c>
      <c r="AI17" s="4">
        <f ca="1">data[[#This Row],[Expiry Date]]-TODAY()</f>
        <v>40</v>
      </c>
      <c r="AJ17" s="4">
        <f ca="1">data[[#This Row],[Maturity ( Days)]]/365</f>
        <v>0.1095890410958904</v>
      </c>
      <c r="AK17" s="4" t="str">
        <f>IF(data[[#This Row],[Option Type]]="put","p","c")</f>
        <v>c</v>
      </c>
      <c r="AL17" s="4">
        <f>(data[[#This Row],[Bid]]*data[[#This Row],[Bidsize]]+data[[#This Row],[Ask]]*data[[#This Row],[Asksize]])/(data[[#This Row],[Bidsize]]+data[[#This Row],[Asksize]])</f>
        <v>1562.05</v>
      </c>
      <c r="AM17" s="5">
        <f ca="1">impliedVol(data[[#This Row],[OptType]],Details!$B$4,VALUE(data[[#This Row],[Strike]]),VALUE(data[[#This Row],[Cnt Price]]),Details!$B$6,data[[#This Row],[T]],Details!$B$7)</f>
        <v>0.7199125839266316</v>
      </c>
      <c r="AN17" s="7">
        <f t="array" aca="1" ref="AN17:AR17" ca="1">bsGreeks(data[[#This Row],[OptType]],Details!$B$4,VALUE(data[[#This Row],[Strike]]),Details!$B$6,data[[#This Row],[T]],AM17,Details!$B$7)</f>
        <v>0.98284537324051291</v>
      </c>
      <c r="AO17" s="7">
        <f ca="1"/>
        <v>4.3434552658999108E-5</v>
      </c>
      <c r="AP17" s="6">
        <f ca="1"/>
        <v>0.57666805963292367</v>
      </c>
      <c r="AQ17" s="6">
        <f ca="1"/>
        <v>-58.661830102014108</v>
      </c>
      <c r="AR17" s="6">
        <f ca="1"/>
        <v>270.42372247922128</v>
      </c>
    </row>
    <row r="18" spans="1:44" x14ac:dyDescent="0.3">
      <c r="A18" t="s">
        <v>1599</v>
      </c>
      <c r="B18" t="s">
        <v>1600</v>
      </c>
      <c r="C18" t="s">
        <v>58</v>
      </c>
      <c r="D18" t="s">
        <v>1282</v>
      </c>
      <c r="E18" t="s">
        <v>1601</v>
      </c>
      <c r="F18" t="s">
        <v>1602</v>
      </c>
      <c r="G18" t="s">
        <v>1603</v>
      </c>
      <c r="H18" t="s">
        <v>161</v>
      </c>
      <c r="I18" t="s">
        <v>161</v>
      </c>
      <c r="J18" t="s">
        <v>1502</v>
      </c>
      <c r="K18" t="s">
        <v>151</v>
      </c>
      <c r="L18" t="s">
        <v>57</v>
      </c>
      <c r="M18" t="s">
        <v>37</v>
      </c>
      <c r="N18" t="s">
        <v>87</v>
      </c>
      <c r="O18" t="s">
        <v>87</v>
      </c>
      <c r="T18" t="s">
        <v>50</v>
      </c>
      <c r="U18" t="s">
        <v>87</v>
      </c>
      <c r="V18" t="s">
        <v>87</v>
      </c>
      <c r="W18" t="s">
        <v>88</v>
      </c>
      <c r="X18" t="s">
        <v>1604</v>
      </c>
      <c r="Y18" t="s">
        <v>1603</v>
      </c>
      <c r="Z18" t="s">
        <v>87</v>
      </c>
      <c r="AA18" t="s">
        <v>87</v>
      </c>
      <c r="AB18" t="s">
        <v>37</v>
      </c>
      <c r="AC18" t="s">
        <v>1013</v>
      </c>
      <c r="AD18" t="s">
        <v>37</v>
      </c>
      <c r="AE18" t="s">
        <v>1013</v>
      </c>
      <c r="AF18" t="s">
        <v>90</v>
      </c>
      <c r="AG18" t="s">
        <v>1270</v>
      </c>
      <c r="AH18" t="s">
        <v>50</v>
      </c>
      <c r="AI18" s="4">
        <f ca="1">data[[#This Row],[Expiry Date]]-TODAY()</f>
        <v>40</v>
      </c>
      <c r="AJ18" s="4">
        <f ca="1">data[[#This Row],[Maturity ( Days)]]/365</f>
        <v>0.1095890410958904</v>
      </c>
      <c r="AK18" s="4" t="str">
        <f>IF(data[[#This Row],[Option Type]]="put","p","c")</f>
        <v>c</v>
      </c>
      <c r="AL18" s="4">
        <f>(data[[#This Row],[Bid]]*data[[#This Row],[Bidsize]]+data[[#This Row],[Ask]]*data[[#This Row],[Asksize]])/(data[[#This Row],[Bidsize]]+data[[#This Row],[Asksize]])</f>
        <v>1462.8</v>
      </c>
      <c r="AM18" s="5">
        <f ca="1">impliedVol(data[[#This Row],[OptType]],Details!$B$4,VALUE(data[[#This Row],[Strike]]),VALUE(data[[#This Row],[Cnt Price]]),Details!$B$6,data[[#This Row],[T]],Details!$B$7)</f>
        <v>0.67714602607642849</v>
      </c>
      <c r="AN18" s="7">
        <f t="array" aca="1" ref="AN18:AR18" ca="1">bsGreeks(data[[#This Row],[OptType]],Details!$B$4,VALUE(data[[#This Row],[Strike]]),Details!$B$6,data[[#This Row],[T]],AM18,Details!$B$7)</f>
        <v>0.98048552605704975</v>
      </c>
      <c r="AO18" s="7">
        <f ca="1"/>
        <v>5.1537393214164251E-5</v>
      </c>
      <c r="AP18" s="6">
        <f ca="1"/>
        <v>0.64359929768308788</v>
      </c>
      <c r="AQ18" s="6">
        <f ca="1"/>
        <v>-61.490023592848232</v>
      </c>
      <c r="AR18" s="6">
        <f ca="1"/>
        <v>280.24012884325316</v>
      </c>
    </row>
    <row r="19" spans="1:44" x14ac:dyDescent="0.3">
      <c r="A19" t="s">
        <v>1605</v>
      </c>
      <c r="B19" t="s">
        <v>1606</v>
      </c>
      <c r="C19" t="s">
        <v>58</v>
      </c>
      <c r="D19" t="s">
        <v>300</v>
      </c>
      <c r="E19" t="s">
        <v>1607</v>
      </c>
      <c r="F19" t="s">
        <v>1608</v>
      </c>
      <c r="G19" t="s">
        <v>1609</v>
      </c>
      <c r="H19" t="s">
        <v>161</v>
      </c>
      <c r="I19" t="s">
        <v>161</v>
      </c>
      <c r="J19" t="s">
        <v>1502</v>
      </c>
      <c r="K19" t="s">
        <v>104</v>
      </c>
      <c r="L19" t="s">
        <v>57</v>
      </c>
      <c r="M19" t="s">
        <v>37</v>
      </c>
      <c r="N19" t="s">
        <v>87</v>
      </c>
      <c r="O19" t="s">
        <v>87</v>
      </c>
      <c r="T19" t="s">
        <v>50</v>
      </c>
      <c r="U19" t="s">
        <v>87</v>
      </c>
      <c r="V19" t="s">
        <v>87</v>
      </c>
      <c r="W19" t="s">
        <v>88</v>
      </c>
      <c r="X19" t="s">
        <v>1610</v>
      </c>
      <c r="Y19" t="s">
        <v>1609</v>
      </c>
      <c r="Z19" t="s">
        <v>87</v>
      </c>
      <c r="AA19" t="s">
        <v>87</v>
      </c>
      <c r="AB19" t="s">
        <v>37</v>
      </c>
      <c r="AC19" t="s">
        <v>1013</v>
      </c>
      <c r="AD19" t="s">
        <v>37</v>
      </c>
      <c r="AE19" t="s">
        <v>1013</v>
      </c>
      <c r="AF19" t="s">
        <v>90</v>
      </c>
      <c r="AG19" t="s">
        <v>1270</v>
      </c>
      <c r="AH19" t="s">
        <v>50</v>
      </c>
      <c r="AI19" s="4">
        <f ca="1">data[[#This Row],[Expiry Date]]-TODAY()</f>
        <v>40</v>
      </c>
      <c r="AJ19" s="4">
        <f ca="1">data[[#This Row],[Maturity ( Days)]]/365</f>
        <v>0.1095890410958904</v>
      </c>
      <c r="AK19" s="4" t="str">
        <f>IF(data[[#This Row],[Option Type]]="put","p","c")</f>
        <v>c</v>
      </c>
      <c r="AL19" s="4">
        <f>(data[[#This Row],[Bid]]*data[[#This Row],[Bidsize]]+data[[#This Row],[Ask]]*data[[#This Row],[Asksize]])/(data[[#This Row],[Bidsize]]+data[[#This Row],[Asksize]])</f>
        <v>1413.2</v>
      </c>
      <c r="AM19" s="5">
        <f ca="1">impliedVol(data[[#This Row],[OptType]],Details!$B$4,VALUE(data[[#This Row],[Strike]]),VALUE(data[[#This Row],[Cnt Price]]),Details!$B$6,data[[#This Row],[T]],Details!$B$7)</f>
        <v>0.65623186230077646</v>
      </c>
      <c r="AN19" s="7">
        <f t="array" aca="1" ref="AN19:AR19" ca="1">bsGreeks(data[[#This Row],[OptType]],Details!$B$4,VALUE(data[[#This Row],[Strike]]),Details!$B$6,data[[#This Row],[T]],AM19,Details!$B$7)</f>
        <v>0.97915394312683635</v>
      </c>
      <c r="AO19" s="7">
        <f ca="1"/>
        <v>5.6241458315302287E-5</v>
      </c>
      <c r="AP19" s="6">
        <f ca="1"/>
        <v>0.68065128025133548</v>
      </c>
      <c r="AQ19" s="6">
        <f ca="1"/>
        <v>-62.967883029206448</v>
      </c>
      <c r="AR19" s="6">
        <f ca="1"/>
        <v>285.07745019239445</v>
      </c>
    </row>
    <row r="20" spans="1:44" x14ac:dyDescent="0.3">
      <c r="A20" t="s">
        <v>1611</v>
      </c>
      <c r="B20" t="s">
        <v>1612</v>
      </c>
      <c r="C20" t="s">
        <v>58</v>
      </c>
      <c r="D20" t="s">
        <v>1613</v>
      </c>
      <c r="E20" t="s">
        <v>1261</v>
      </c>
      <c r="F20" t="s">
        <v>1614</v>
      </c>
      <c r="G20" t="s">
        <v>1615</v>
      </c>
      <c r="H20" t="s">
        <v>161</v>
      </c>
      <c r="I20" t="s">
        <v>161</v>
      </c>
      <c r="J20" t="s">
        <v>1502</v>
      </c>
      <c r="K20" t="s">
        <v>88</v>
      </c>
      <c r="L20" t="s">
        <v>57</v>
      </c>
      <c r="M20" t="s">
        <v>37</v>
      </c>
      <c r="N20" t="s">
        <v>87</v>
      </c>
      <c r="O20" t="s">
        <v>87</v>
      </c>
      <c r="T20" t="s">
        <v>50</v>
      </c>
      <c r="U20" t="s">
        <v>87</v>
      </c>
      <c r="V20" t="s">
        <v>87</v>
      </c>
      <c r="W20" t="s">
        <v>88</v>
      </c>
      <c r="X20" t="s">
        <v>1616</v>
      </c>
      <c r="Y20" t="s">
        <v>1615</v>
      </c>
      <c r="Z20" t="s">
        <v>87</v>
      </c>
      <c r="AA20" t="s">
        <v>87</v>
      </c>
      <c r="AB20" t="s">
        <v>37</v>
      </c>
      <c r="AC20" t="s">
        <v>1013</v>
      </c>
      <c r="AD20" t="s">
        <v>37</v>
      </c>
      <c r="AE20" t="s">
        <v>1013</v>
      </c>
      <c r="AF20" t="s">
        <v>90</v>
      </c>
      <c r="AG20" t="s">
        <v>1270</v>
      </c>
      <c r="AH20" t="s">
        <v>50</v>
      </c>
      <c r="AI20" s="4">
        <f ca="1">data[[#This Row],[Expiry Date]]-TODAY()</f>
        <v>40</v>
      </c>
      <c r="AJ20" s="4">
        <f ca="1">data[[#This Row],[Maturity ( Days)]]/365</f>
        <v>0.1095890410958904</v>
      </c>
      <c r="AK20" s="4" t="str">
        <f>IF(data[[#This Row],[Option Type]]="put","p","c")</f>
        <v>c</v>
      </c>
      <c r="AL20" s="4">
        <f>(data[[#This Row],[Bid]]*data[[#This Row],[Bidsize]]+data[[#This Row],[Ask]]*data[[#This Row],[Asksize]])/(data[[#This Row],[Bidsize]]+data[[#This Row],[Asksize]])</f>
        <v>1388.4</v>
      </c>
      <c r="AM20" s="5">
        <f ca="1">impliedVol(data[[#This Row],[OptType]],Details!$B$4,VALUE(data[[#This Row],[Strike]]),VALUE(data[[#This Row],[Cnt Price]]),Details!$B$6,data[[#This Row],[T]],Details!$B$7)</f>
        <v>0.64578465754457071</v>
      </c>
      <c r="AN20" s="7">
        <f t="array" aca="1" ref="AN20:AR20" ca="1">bsGreeks(data[[#This Row],[OptType]],Details!$B$4,VALUE(data[[#This Row],[Strike]]),Details!$B$6,data[[#This Row],[T]],AM20,Details!$B$7)</f>
        <v>0.97845973364953709</v>
      </c>
      <c r="AO20" s="7">
        <f ca="1"/>
        <v>5.8757124078819891E-5</v>
      </c>
      <c r="AP20" s="6">
        <f ca="1"/>
        <v>0.69977598312627465</v>
      </c>
      <c r="AQ20" s="6">
        <f ca="1"/>
        <v>-63.683038335250224</v>
      </c>
      <c r="AR20" s="6">
        <f ca="1"/>
        <v>287.48334237286321</v>
      </c>
    </row>
    <row r="21" spans="1:44" x14ac:dyDescent="0.3">
      <c r="A21" t="s">
        <v>1617</v>
      </c>
      <c r="B21" t="s">
        <v>1618</v>
      </c>
      <c r="C21" t="s">
        <v>58</v>
      </c>
      <c r="D21" t="s">
        <v>1284</v>
      </c>
      <c r="E21" t="s">
        <v>1619</v>
      </c>
      <c r="F21" t="s">
        <v>1620</v>
      </c>
      <c r="G21" t="s">
        <v>1621</v>
      </c>
      <c r="H21" t="s">
        <v>161</v>
      </c>
      <c r="I21" t="s">
        <v>161</v>
      </c>
      <c r="J21" t="s">
        <v>1502</v>
      </c>
      <c r="K21" t="s">
        <v>158</v>
      </c>
      <c r="L21" t="s">
        <v>57</v>
      </c>
      <c r="M21" t="s">
        <v>37</v>
      </c>
      <c r="N21" t="s">
        <v>87</v>
      </c>
      <c r="O21" t="s">
        <v>87</v>
      </c>
      <c r="T21" t="s">
        <v>50</v>
      </c>
      <c r="U21" t="s">
        <v>87</v>
      </c>
      <c r="V21" t="s">
        <v>87</v>
      </c>
      <c r="W21" t="s">
        <v>88</v>
      </c>
      <c r="X21" t="s">
        <v>404</v>
      </c>
      <c r="Y21" t="s">
        <v>1621</v>
      </c>
      <c r="Z21" t="s">
        <v>87</v>
      </c>
      <c r="AA21" t="s">
        <v>87</v>
      </c>
      <c r="AB21" t="s">
        <v>37</v>
      </c>
      <c r="AC21" t="s">
        <v>1013</v>
      </c>
      <c r="AD21" t="s">
        <v>37</v>
      </c>
      <c r="AE21" t="s">
        <v>1013</v>
      </c>
      <c r="AF21" t="s">
        <v>90</v>
      </c>
      <c r="AG21" t="s">
        <v>1270</v>
      </c>
      <c r="AH21" t="s">
        <v>50</v>
      </c>
      <c r="AI21" s="4">
        <f ca="1">data[[#This Row],[Expiry Date]]-TODAY()</f>
        <v>40</v>
      </c>
      <c r="AJ21" s="4">
        <f ca="1">data[[#This Row],[Maturity ( Days)]]/365</f>
        <v>0.1095890410958904</v>
      </c>
      <c r="AK21" s="4" t="str">
        <f>IF(data[[#This Row],[Option Type]]="put","p","c")</f>
        <v>c</v>
      </c>
      <c r="AL21" s="4">
        <f>(data[[#This Row],[Bid]]*data[[#This Row],[Bidsize]]+data[[#This Row],[Ask]]*data[[#This Row],[Asksize]])/(data[[#This Row],[Bidsize]]+data[[#This Row],[Asksize]])</f>
        <v>1363.6</v>
      </c>
      <c r="AM21" s="5">
        <f ca="1">impliedVol(data[[#This Row],[OptType]],Details!$B$4,VALUE(data[[#This Row],[Strike]]),VALUE(data[[#This Row],[Cnt Price]]),Details!$B$6,data[[#This Row],[T]],Details!$B$7)</f>
        <v>0.63534457186738214</v>
      </c>
      <c r="AN21" s="7">
        <f t="array" aca="1" ref="AN21:AR21" ca="1">bsGreeks(data[[#This Row],[OptType]],Details!$B$4,VALUE(data[[#This Row],[Strike]]),Details!$B$6,data[[#This Row],[T]],AM21,Details!$B$7)</f>
        <v>0.97774544609439629</v>
      </c>
      <c r="AO21" s="7">
        <f ca="1"/>
        <v>6.1390741659393601E-5</v>
      </c>
      <c r="AP21" s="6">
        <f ca="1"/>
        <v>0.71932140421315638</v>
      </c>
      <c r="AQ21" s="6">
        <f ca="1"/>
        <v>-64.382070310435154</v>
      </c>
      <c r="AR21" s="6">
        <f ca="1"/>
        <v>289.88021336383019</v>
      </c>
    </row>
    <row r="22" spans="1:44" x14ac:dyDescent="0.3">
      <c r="A22" t="s">
        <v>1622</v>
      </c>
      <c r="B22" t="s">
        <v>1623</v>
      </c>
      <c r="C22" t="s">
        <v>58</v>
      </c>
      <c r="D22" t="s">
        <v>301</v>
      </c>
      <c r="E22" t="s">
        <v>1624</v>
      </c>
      <c r="F22" t="s">
        <v>1625</v>
      </c>
      <c r="G22" t="s">
        <v>1626</v>
      </c>
      <c r="H22" t="s">
        <v>161</v>
      </c>
      <c r="I22" t="s">
        <v>161</v>
      </c>
      <c r="J22" t="s">
        <v>1502</v>
      </c>
      <c r="K22" t="s">
        <v>202</v>
      </c>
      <c r="L22" t="s">
        <v>57</v>
      </c>
      <c r="M22" t="s">
        <v>37</v>
      </c>
      <c r="N22" t="s">
        <v>87</v>
      </c>
      <c r="O22" t="s">
        <v>87</v>
      </c>
      <c r="T22" t="s">
        <v>50</v>
      </c>
      <c r="U22" t="s">
        <v>87</v>
      </c>
      <c r="V22" t="s">
        <v>87</v>
      </c>
      <c r="W22" t="s">
        <v>88</v>
      </c>
      <c r="X22" t="s">
        <v>1549</v>
      </c>
      <c r="Y22" t="s">
        <v>1626</v>
      </c>
      <c r="Z22" t="s">
        <v>87</v>
      </c>
      <c r="AA22" t="s">
        <v>87</v>
      </c>
      <c r="AB22" t="s">
        <v>37</v>
      </c>
      <c r="AC22" t="s">
        <v>1013</v>
      </c>
      <c r="AD22" t="s">
        <v>37</v>
      </c>
      <c r="AE22" t="s">
        <v>1013</v>
      </c>
      <c r="AF22" t="s">
        <v>90</v>
      </c>
      <c r="AG22" t="s">
        <v>1270</v>
      </c>
      <c r="AH22" t="s">
        <v>50</v>
      </c>
      <c r="AI22" s="4">
        <f ca="1">data[[#This Row],[Expiry Date]]-TODAY()</f>
        <v>40</v>
      </c>
      <c r="AJ22" s="4">
        <f ca="1">data[[#This Row],[Maturity ( Days)]]/365</f>
        <v>0.1095890410958904</v>
      </c>
      <c r="AK22" s="4" t="str">
        <f>IF(data[[#This Row],[Option Type]]="put","p","c")</f>
        <v>c</v>
      </c>
      <c r="AL22" s="4">
        <f>(data[[#This Row],[Bid]]*data[[#This Row],[Bidsize]]+data[[#This Row],[Ask]]*data[[#This Row],[Asksize]])/(data[[#This Row],[Bidsize]]+data[[#This Row],[Asksize]])</f>
        <v>1314.1</v>
      </c>
      <c r="AM22" s="5">
        <f ca="1">impliedVol(data[[#This Row],[OptType]],Details!$B$4,VALUE(data[[#This Row],[Strike]]),VALUE(data[[#This Row],[Cnt Price]]),Details!$B$6,data[[#This Row],[T]],Details!$B$7)</f>
        <v>0.61581208424698075</v>
      </c>
      <c r="AN22" s="7">
        <f t="array" aca="1" ref="AN22:AR22" ca="1">bsGreeks(data[[#This Row],[OptType]],Details!$B$4,VALUE(data[[#This Row],[Strike]]),Details!$B$6,data[[#This Row],[T]],AM22,Details!$B$7)</f>
        <v>0.97603786689016414</v>
      </c>
      <c r="AO22" s="7">
        <f ca="1"/>
        <v>6.7406158806037749E-5</v>
      </c>
      <c r="AP22" s="6">
        <f ca="1"/>
        <v>0.76552356774863572</v>
      </c>
      <c r="AQ22" s="6">
        <f ca="1"/>
        <v>-66.298847833635591</v>
      </c>
      <c r="AR22" s="6">
        <f ca="1"/>
        <v>294.53763646568154</v>
      </c>
    </row>
    <row r="23" spans="1:44" x14ac:dyDescent="0.3">
      <c r="A23" t="s">
        <v>1627</v>
      </c>
      <c r="B23" t="s">
        <v>1628</v>
      </c>
      <c r="C23" t="s">
        <v>58</v>
      </c>
      <c r="D23" t="s">
        <v>1289</v>
      </c>
      <c r="E23" t="s">
        <v>1629</v>
      </c>
      <c r="F23" t="s">
        <v>1630</v>
      </c>
      <c r="G23" t="s">
        <v>1631</v>
      </c>
      <c r="H23" t="s">
        <v>161</v>
      </c>
      <c r="I23" t="s">
        <v>161</v>
      </c>
      <c r="J23" t="s">
        <v>1502</v>
      </c>
      <c r="K23" t="s">
        <v>153</v>
      </c>
      <c r="L23" t="s">
        <v>57</v>
      </c>
      <c r="M23" t="s">
        <v>37</v>
      </c>
      <c r="N23" t="s">
        <v>87</v>
      </c>
      <c r="O23" t="s">
        <v>87</v>
      </c>
      <c r="T23" t="s">
        <v>50</v>
      </c>
      <c r="U23" t="s">
        <v>87</v>
      </c>
      <c r="V23" t="s">
        <v>87</v>
      </c>
      <c r="W23" t="s">
        <v>88</v>
      </c>
      <c r="X23" t="s">
        <v>1632</v>
      </c>
      <c r="Y23" t="s">
        <v>1631</v>
      </c>
      <c r="Z23" t="s">
        <v>87</v>
      </c>
      <c r="AA23" t="s">
        <v>87</v>
      </c>
      <c r="AB23" t="s">
        <v>37</v>
      </c>
      <c r="AC23" t="s">
        <v>1013</v>
      </c>
      <c r="AD23" t="s">
        <v>37</v>
      </c>
      <c r="AE23" t="s">
        <v>1013</v>
      </c>
      <c r="AF23" t="s">
        <v>90</v>
      </c>
      <c r="AG23" t="s">
        <v>1270</v>
      </c>
      <c r="AH23" t="s">
        <v>50</v>
      </c>
      <c r="AI23" s="4">
        <f ca="1">data[[#This Row],[Expiry Date]]-TODAY()</f>
        <v>40</v>
      </c>
      <c r="AJ23" s="4">
        <f ca="1">data[[#This Row],[Maturity ( Days)]]/365</f>
        <v>0.1095890410958904</v>
      </c>
      <c r="AK23" s="4" t="str">
        <f>IF(data[[#This Row],[Option Type]]="put","p","c")</f>
        <v>c</v>
      </c>
      <c r="AL23" s="4">
        <f>(data[[#This Row],[Bid]]*data[[#This Row],[Bidsize]]+data[[#This Row],[Ask]]*data[[#This Row],[Asksize]])/(data[[#This Row],[Bidsize]]+data[[#This Row],[Asksize]])</f>
        <v>1190.5</v>
      </c>
      <c r="AM23" s="5">
        <f ca="1">impliedVol(data[[#This Row],[OptType]],Details!$B$4,VALUE(data[[#This Row],[Strike]]),VALUE(data[[#This Row],[Cnt Price]]),Details!$B$6,data[[#This Row],[T]],Details!$B$7)</f>
        <v>0.56819286271985003</v>
      </c>
      <c r="AN23" s="7">
        <f t="array" aca="1" ref="AN23:AR23" ca="1">bsGreeks(data[[#This Row],[OptType]],Details!$B$4,VALUE(data[[#This Row],[Strike]]),Details!$B$6,data[[#This Row],[T]],AM23,Details!$B$7)</f>
        <v>0.97096671448677829</v>
      </c>
      <c r="AO23" s="7">
        <f ca="1"/>
        <v>8.5768785893319032E-5</v>
      </c>
      <c r="AP23" s="6">
        <f ca="1"/>
        <v>0.89874361080434284</v>
      </c>
      <c r="AQ23" s="6">
        <f ca="1"/>
        <v>-71.48595385215981</v>
      </c>
      <c r="AR23" s="6">
        <f ca="1"/>
        <v>305.80431699840278</v>
      </c>
    </row>
    <row r="24" spans="1:44" x14ac:dyDescent="0.3">
      <c r="A24" t="s">
        <v>1633</v>
      </c>
      <c r="B24" t="s">
        <v>1634</v>
      </c>
      <c r="C24" t="s">
        <v>58</v>
      </c>
      <c r="D24" t="s">
        <v>303</v>
      </c>
      <c r="E24" t="s">
        <v>1635</v>
      </c>
      <c r="F24" t="s">
        <v>1636</v>
      </c>
      <c r="G24" t="s">
        <v>1637</v>
      </c>
      <c r="H24" t="s">
        <v>161</v>
      </c>
      <c r="I24" t="s">
        <v>161</v>
      </c>
      <c r="J24" t="s">
        <v>1502</v>
      </c>
      <c r="K24" t="s">
        <v>116</v>
      </c>
      <c r="L24" t="s">
        <v>57</v>
      </c>
      <c r="M24" t="s">
        <v>37</v>
      </c>
      <c r="N24" t="s">
        <v>87</v>
      </c>
      <c r="O24" t="s">
        <v>87</v>
      </c>
      <c r="T24" t="s">
        <v>50</v>
      </c>
      <c r="U24" t="s">
        <v>87</v>
      </c>
      <c r="V24" t="s">
        <v>87</v>
      </c>
      <c r="W24" t="s">
        <v>88</v>
      </c>
      <c r="X24" t="s">
        <v>100</v>
      </c>
      <c r="Y24" t="s">
        <v>1637</v>
      </c>
      <c r="Z24" t="s">
        <v>87</v>
      </c>
      <c r="AA24" t="s">
        <v>87</v>
      </c>
      <c r="AB24" t="s">
        <v>37</v>
      </c>
      <c r="AC24" t="s">
        <v>1013</v>
      </c>
      <c r="AD24" t="s">
        <v>37</v>
      </c>
      <c r="AE24" t="s">
        <v>1013</v>
      </c>
      <c r="AF24" t="s">
        <v>90</v>
      </c>
      <c r="AG24" t="s">
        <v>1270</v>
      </c>
      <c r="AH24" t="s">
        <v>50</v>
      </c>
      <c r="AI24" s="4">
        <f ca="1">data[[#This Row],[Expiry Date]]-TODAY()</f>
        <v>40</v>
      </c>
      <c r="AJ24" s="4">
        <f ca="1">data[[#This Row],[Maturity ( Days)]]/365</f>
        <v>0.1095890410958904</v>
      </c>
      <c r="AK24" s="4" t="str">
        <f>IF(data[[#This Row],[Option Type]]="put","p","c")</f>
        <v>c</v>
      </c>
      <c r="AL24" s="4">
        <f>(data[[#This Row],[Bid]]*data[[#This Row],[Bidsize]]+data[[#This Row],[Ask]]*data[[#This Row],[Asksize]])/(data[[#This Row],[Bidsize]]+data[[#This Row],[Asksize]])</f>
        <v>1165.8499999999999</v>
      </c>
      <c r="AM24" s="5">
        <f ca="1">impliedVol(data[[#This Row],[OptType]],Details!$B$4,VALUE(data[[#This Row],[Strike]]),VALUE(data[[#This Row],[Cnt Price]]),Details!$B$6,data[[#This Row],[T]],Details!$B$7)</f>
        <v>0.55929941726288102</v>
      </c>
      <c r="AN24" s="7">
        <f t="array" aca="1" ref="AN24:AR24" ca="1">bsGreeks(data[[#This Row],[OptType]],Details!$B$4,VALUE(data[[#This Row],[Strike]]),Details!$B$6,data[[#This Row],[T]],AM24,Details!$B$7)</f>
        <v>0.96969961139541849</v>
      </c>
      <c r="AO24" s="7">
        <f ca="1"/>
        <v>9.0276770235738323E-5</v>
      </c>
      <c r="AP24" s="6">
        <f ca="1"/>
        <v>0.93117468256197322</v>
      </c>
      <c r="AQ24" s="6">
        <f ca="1"/>
        <v>-72.807532486026247</v>
      </c>
      <c r="AR24" s="6">
        <f ca="1"/>
        <v>307.9363633193783</v>
      </c>
    </row>
    <row r="25" spans="1:44" x14ac:dyDescent="0.3">
      <c r="A25" t="s">
        <v>1638</v>
      </c>
      <c r="B25" t="s">
        <v>1639</v>
      </c>
      <c r="C25" t="s">
        <v>58</v>
      </c>
      <c r="D25" t="s">
        <v>1295</v>
      </c>
      <c r="E25" t="s">
        <v>1640</v>
      </c>
      <c r="F25" t="s">
        <v>1641</v>
      </c>
      <c r="G25" t="s">
        <v>1642</v>
      </c>
      <c r="H25" t="s">
        <v>161</v>
      </c>
      <c r="I25" t="s">
        <v>161</v>
      </c>
      <c r="J25" t="s">
        <v>1502</v>
      </c>
      <c r="K25" t="s">
        <v>166</v>
      </c>
      <c r="L25" t="s">
        <v>57</v>
      </c>
      <c r="M25" t="s">
        <v>37</v>
      </c>
      <c r="N25" t="s">
        <v>87</v>
      </c>
      <c r="O25" t="s">
        <v>87</v>
      </c>
      <c r="T25" t="s">
        <v>50</v>
      </c>
      <c r="U25" t="s">
        <v>87</v>
      </c>
      <c r="V25" t="s">
        <v>87</v>
      </c>
      <c r="W25" t="s">
        <v>88</v>
      </c>
      <c r="X25" t="s">
        <v>1643</v>
      </c>
      <c r="Y25" t="s">
        <v>1642</v>
      </c>
      <c r="Z25" t="s">
        <v>87</v>
      </c>
      <c r="AA25" t="s">
        <v>87</v>
      </c>
      <c r="AB25" t="s">
        <v>37</v>
      </c>
      <c r="AC25" t="s">
        <v>1013</v>
      </c>
      <c r="AD25" t="s">
        <v>37</v>
      </c>
      <c r="AE25" t="s">
        <v>1013</v>
      </c>
      <c r="AF25" t="s">
        <v>90</v>
      </c>
      <c r="AG25" t="s">
        <v>1270</v>
      </c>
      <c r="AH25" t="s">
        <v>50</v>
      </c>
      <c r="AI25" s="4">
        <f ca="1">data[[#This Row],[Expiry Date]]-TODAY()</f>
        <v>40</v>
      </c>
      <c r="AJ25" s="4">
        <f ca="1">data[[#This Row],[Maturity ( Days)]]/365</f>
        <v>0.1095890410958904</v>
      </c>
      <c r="AK25" s="4" t="str">
        <f>IF(data[[#This Row],[Option Type]]="put","p","c")</f>
        <v>c</v>
      </c>
      <c r="AL25" s="4">
        <f>(data[[#This Row],[Bid]]*data[[#This Row],[Bidsize]]+data[[#This Row],[Ask]]*data[[#This Row],[Asksize]])/(data[[#This Row],[Bidsize]]+data[[#This Row],[Asksize]])</f>
        <v>1042.75</v>
      </c>
      <c r="AM25" s="5">
        <f ca="1">impliedVol(data[[#This Row],[OptType]],Details!$B$4,VALUE(data[[#This Row],[Strike]]),VALUE(data[[#This Row],[Cnt Price]]),Details!$B$6,data[[#This Row],[T]],Details!$B$7)</f>
        <v>0.5149701512387681</v>
      </c>
      <c r="AN25" s="7">
        <f t="array" aca="1" ref="AN25:AR25" ca="1">bsGreeks(data[[#This Row],[OptType]],Details!$B$4,VALUE(data[[#This Row],[Strike]]),Details!$B$6,data[[#This Row],[T]],AM25,Details!$B$7)</f>
        <v>0.9623948754491356</v>
      </c>
      <c r="AO25" s="7">
        <f ca="1"/>
        <v>1.1711406292375227E-4</v>
      </c>
      <c r="AP25" s="6">
        <f ca="1"/>
        <v>1.1122486426018048</v>
      </c>
      <c r="AQ25" s="6">
        <f ca="1"/>
        <v>-79.559194430548558</v>
      </c>
      <c r="AR25" s="6">
        <f ca="1"/>
        <v>318.144675931628</v>
      </c>
    </row>
    <row r="26" spans="1:44" x14ac:dyDescent="0.3">
      <c r="A26" t="s">
        <v>1644</v>
      </c>
      <c r="B26" t="s">
        <v>1645</v>
      </c>
      <c r="C26" t="s">
        <v>58</v>
      </c>
      <c r="D26" t="s">
        <v>305</v>
      </c>
      <c r="E26" t="s">
        <v>1646</v>
      </c>
      <c r="F26" t="s">
        <v>1647</v>
      </c>
      <c r="G26" t="s">
        <v>1648</v>
      </c>
      <c r="H26" t="s">
        <v>161</v>
      </c>
      <c r="I26" t="s">
        <v>161</v>
      </c>
      <c r="J26" t="s">
        <v>1502</v>
      </c>
      <c r="K26" t="s">
        <v>1649</v>
      </c>
      <c r="L26" t="s">
        <v>57</v>
      </c>
      <c r="M26" t="s">
        <v>37</v>
      </c>
      <c r="N26" t="s">
        <v>87</v>
      </c>
      <c r="O26" t="s">
        <v>87</v>
      </c>
      <c r="T26" t="s">
        <v>50</v>
      </c>
      <c r="U26" t="s">
        <v>87</v>
      </c>
      <c r="V26" t="s">
        <v>87</v>
      </c>
      <c r="W26" t="s">
        <v>88</v>
      </c>
      <c r="X26" t="s">
        <v>100</v>
      </c>
      <c r="Y26" t="s">
        <v>1648</v>
      </c>
      <c r="Z26" t="s">
        <v>87</v>
      </c>
      <c r="AA26" t="s">
        <v>87</v>
      </c>
      <c r="AB26" t="s">
        <v>37</v>
      </c>
      <c r="AC26" t="s">
        <v>1013</v>
      </c>
      <c r="AD26" t="s">
        <v>37</v>
      </c>
      <c r="AE26" t="s">
        <v>1013</v>
      </c>
      <c r="AF26" t="s">
        <v>90</v>
      </c>
      <c r="AG26" t="s">
        <v>1270</v>
      </c>
      <c r="AH26" t="s">
        <v>50</v>
      </c>
      <c r="AI26" s="4">
        <f ca="1">data[[#This Row],[Expiry Date]]-TODAY()</f>
        <v>40</v>
      </c>
      <c r="AJ26" s="4">
        <f ca="1">data[[#This Row],[Maturity ( Days)]]/365</f>
        <v>0.1095890410958904</v>
      </c>
      <c r="AK26" s="4" t="str">
        <f>IF(data[[#This Row],[Option Type]]="put","p","c")</f>
        <v>c</v>
      </c>
      <c r="AL26" s="4">
        <f>(data[[#This Row],[Bid]]*data[[#This Row],[Bidsize]]+data[[#This Row],[Ask]]*data[[#This Row],[Asksize]])/(data[[#This Row],[Bidsize]]+data[[#This Row],[Asksize]])</f>
        <v>1018.25</v>
      </c>
      <c r="AM26" s="5">
        <f ca="1">impliedVol(data[[#This Row],[OptType]],Details!$B$4,VALUE(data[[#This Row],[Strike]]),VALUE(data[[#This Row],[Cnt Price]]),Details!$B$6,data[[#This Row],[T]],Details!$B$7)</f>
        <v>0.5068822392129424</v>
      </c>
      <c r="AN26" s="7">
        <f t="array" aca="1" ref="AN26:AR26" ca="1">bsGreeks(data[[#This Row],[OptType]],Details!$B$4,VALUE(data[[#This Row],[Strike]]),Details!$B$6,data[[#This Row],[T]],AM26,Details!$B$7)</f>
        <v>0.96050826528343658</v>
      </c>
      <c r="AO26" s="7">
        <f ca="1"/>
        <v>1.2382526621940184E-4</v>
      </c>
      <c r="AP26" s="6">
        <f ca="1"/>
        <v>1.1575163227943419</v>
      </c>
      <c r="AQ26" s="6">
        <f ca="1"/>
        <v>-81.34887794817179</v>
      </c>
      <c r="AR26" s="6">
        <f ca="1"/>
        <v>319.98193246228442</v>
      </c>
    </row>
    <row r="27" spans="1:44" x14ac:dyDescent="0.3">
      <c r="A27" t="s">
        <v>1650</v>
      </c>
      <c r="B27" t="s">
        <v>1651</v>
      </c>
      <c r="C27" t="s">
        <v>58</v>
      </c>
      <c r="D27" t="s">
        <v>1297</v>
      </c>
      <c r="E27" t="s">
        <v>1652</v>
      </c>
      <c r="F27" t="s">
        <v>1653</v>
      </c>
      <c r="G27" t="s">
        <v>1654</v>
      </c>
      <c r="H27" t="s">
        <v>161</v>
      </c>
      <c r="I27" t="s">
        <v>161</v>
      </c>
      <c r="J27" t="s">
        <v>1502</v>
      </c>
      <c r="K27" t="s">
        <v>634</v>
      </c>
      <c r="L27" t="s">
        <v>57</v>
      </c>
      <c r="M27" t="s">
        <v>37</v>
      </c>
      <c r="N27" t="s">
        <v>87</v>
      </c>
      <c r="O27" t="s">
        <v>87</v>
      </c>
      <c r="T27" t="s">
        <v>50</v>
      </c>
      <c r="U27" t="s">
        <v>87</v>
      </c>
      <c r="V27" t="s">
        <v>87</v>
      </c>
      <c r="W27" t="s">
        <v>88</v>
      </c>
      <c r="X27" t="s">
        <v>100</v>
      </c>
      <c r="Y27" t="s">
        <v>1654</v>
      </c>
      <c r="Z27" t="s">
        <v>87</v>
      </c>
      <c r="AA27" t="s">
        <v>87</v>
      </c>
      <c r="AB27" t="s">
        <v>37</v>
      </c>
      <c r="AC27" t="s">
        <v>1013</v>
      </c>
      <c r="AD27" t="s">
        <v>37</v>
      </c>
      <c r="AE27" t="s">
        <v>1013</v>
      </c>
      <c r="AF27" t="s">
        <v>90</v>
      </c>
      <c r="AG27" t="s">
        <v>1270</v>
      </c>
      <c r="AH27" t="s">
        <v>50</v>
      </c>
      <c r="AI27" s="4">
        <f ca="1">data[[#This Row],[Expiry Date]]-TODAY()</f>
        <v>40</v>
      </c>
      <c r="AJ27" s="4">
        <f ca="1">data[[#This Row],[Maturity ( Days)]]/365</f>
        <v>0.1095890410958904</v>
      </c>
      <c r="AK27" s="4" t="str">
        <f>IF(data[[#This Row],[Option Type]]="put","p","c")</f>
        <v>c</v>
      </c>
      <c r="AL27" s="4">
        <f>(data[[#This Row],[Bid]]*data[[#This Row],[Bidsize]]+data[[#This Row],[Ask]]*data[[#This Row],[Asksize]])/(data[[#This Row],[Bidsize]]+data[[#This Row],[Asksize]])</f>
        <v>993.75</v>
      </c>
      <c r="AM27" s="5">
        <f ca="1">impliedVol(data[[#This Row],[OptType]],Details!$B$4,VALUE(data[[#This Row],[Strike]]),VALUE(data[[#This Row],[Cnt Price]]),Details!$B$6,data[[#This Row],[T]],Details!$B$7)</f>
        <v>0.49863746545678828</v>
      </c>
      <c r="AN27" s="7">
        <f t="array" aca="1" ref="AN27:AR27" ca="1">bsGreeks(data[[#This Row],[OptType]],Details!$B$4,VALUE(data[[#This Row],[Strike]]),Details!$B$6,data[[#This Row],[T]],AM27,Details!$B$7)</f>
        <v>0.95856302292694029</v>
      </c>
      <c r="AO27" s="7">
        <f ca="1"/>
        <v>1.3088373550844193E-4</v>
      </c>
      <c r="AP27" s="6">
        <f ca="1"/>
        <v>1.2035977506160858</v>
      </c>
      <c r="AQ27" s="6">
        <f ca="1"/>
        <v>-83.073508675690775</v>
      </c>
      <c r="AR27" s="6">
        <f ca="1"/>
        <v>321.79284504763001</v>
      </c>
    </row>
    <row r="28" spans="1:44" x14ac:dyDescent="0.3">
      <c r="A28" t="s">
        <v>1655</v>
      </c>
      <c r="B28" t="s">
        <v>1656</v>
      </c>
      <c r="C28" t="s">
        <v>58</v>
      </c>
      <c r="D28" t="s">
        <v>103</v>
      </c>
      <c r="E28" t="s">
        <v>1657</v>
      </c>
      <c r="F28" t="s">
        <v>1658</v>
      </c>
      <c r="G28" t="s">
        <v>1659</v>
      </c>
      <c r="H28" t="s">
        <v>161</v>
      </c>
      <c r="I28" t="s">
        <v>161</v>
      </c>
      <c r="J28" t="s">
        <v>1502</v>
      </c>
      <c r="K28" t="s">
        <v>1660</v>
      </c>
      <c r="L28" t="s">
        <v>57</v>
      </c>
      <c r="M28" t="s">
        <v>37</v>
      </c>
      <c r="N28" t="s">
        <v>87</v>
      </c>
      <c r="O28" t="s">
        <v>87</v>
      </c>
      <c r="T28" t="s">
        <v>50</v>
      </c>
      <c r="U28" t="s">
        <v>87</v>
      </c>
      <c r="V28" t="s">
        <v>87</v>
      </c>
      <c r="W28" t="s">
        <v>88</v>
      </c>
      <c r="X28" t="s">
        <v>111</v>
      </c>
      <c r="Y28" t="s">
        <v>1659</v>
      </c>
      <c r="Z28" t="s">
        <v>87</v>
      </c>
      <c r="AA28" t="s">
        <v>87</v>
      </c>
      <c r="AB28" t="s">
        <v>37</v>
      </c>
      <c r="AC28" t="s">
        <v>1013</v>
      </c>
      <c r="AD28" t="s">
        <v>37</v>
      </c>
      <c r="AE28" t="s">
        <v>1013</v>
      </c>
      <c r="AF28" t="s">
        <v>90</v>
      </c>
      <c r="AG28" t="s">
        <v>1270</v>
      </c>
      <c r="AH28" t="s">
        <v>50</v>
      </c>
      <c r="AI28" s="4">
        <f ca="1">data[[#This Row],[Expiry Date]]-TODAY()</f>
        <v>40</v>
      </c>
      <c r="AJ28" s="4">
        <f ca="1">data[[#This Row],[Maturity ( Days)]]/365</f>
        <v>0.1095890410958904</v>
      </c>
      <c r="AK28" s="4" t="str">
        <f>IF(data[[#This Row],[Option Type]]="put","p","c")</f>
        <v>c</v>
      </c>
      <c r="AL28" s="4">
        <f>(data[[#This Row],[Bid]]*data[[#This Row],[Bidsize]]+data[[#This Row],[Ask]]*data[[#This Row],[Asksize]])/(data[[#This Row],[Bidsize]]+data[[#This Row],[Asksize]])</f>
        <v>920.45</v>
      </c>
      <c r="AM28" s="5">
        <f ca="1">impliedVol(data[[#This Row],[OptType]],Details!$B$4,VALUE(data[[#This Row],[Strike]]),VALUE(data[[#This Row],[Cnt Price]]),Details!$B$6,data[[#This Row],[T]],Details!$B$7)</f>
        <v>0.47453956628689914</v>
      </c>
      <c r="AN28" s="7">
        <f t="array" aca="1" ref="AN28:AR28" ca="1">bsGreeks(data[[#This Row],[OptType]],Details!$B$4,VALUE(data[[#This Row],[Strike]]),Details!$B$6,data[[#This Row],[T]],AM28,Details!$B$7)</f>
        <v>0.95186031872850163</v>
      </c>
      <c r="AO28" s="7">
        <f ca="1"/>
        <v>1.5518125092425878E-4</v>
      </c>
      <c r="AP28" s="6">
        <f ca="1"/>
        <v>1.358070941873021</v>
      </c>
      <c r="AQ28" s="6">
        <f ca="1"/>
        <v>-88.736611251306854</v>
      </c>
      <c r="AR28" s="6">
        <f ca="1"/>
        <v>326.81412255324835</v>
      </c>
    </row>
    <row r="29" spans="1:44" x14ac:dyDescent="0.3">
      <c r="A29" t="s">
        <v>1661</v>
      </c>
      <c r="B29" t="s">
        <v>1662</v>
      </c>
      <c r="C29" t="s">
        <v>58</v>
      </c>
      <c r="D29" t="s">
        <v>1301</v>
      </c>
      <c r="E29" t="s">
        <v>1663</v>
      </c>
      <c r="F29" t="s">
        <v>1664</v>
      </c>
      <c r="G29" t="s">
        <v>1665</v>
      </c>
      <c r="H29" t="s">
        <v>161</v>
      </c>
      <c r="I29" t="s">
        <v>161</v>
      </c>
      <c r="J29" t="s">
        <v>1502</v>
      </c>
      <c r="K29" t="s">
        <v>129</v>
      </c>
      <c r="L29" t="s">
        <v>57</v>
      </c>
      <c r="M29" t="s">
        <v>37</v>
      </c>
      <c r="N29" t="s">
        <v>87</v>
      </c>
      <c r="O29" t="s">
        <v>87</v>
      </c>
      <c r="T29" t="s">
        <v>50</v>
      </c>
      <c r="U29" t="s">
        <v>87</v>
      </c>
      <c r="V29" t="s">
        <v>87</v>
      </c>
      <c r="W29" t="s">
        <v>88</v>
      </c>
      <c r="X29" t="s">
        <v>1666</v>
      </c>
      <c r="Y29" t="s">
        <v>1665</v>
      </c>
      <c r="Z29" t="s">
        <v>87</v>
      </c>
      <c r="AA29" t="s">
        <v>87</v>
      </c>
      <c r="AB29" t="s">
        <v>37</v>
      </c>
      <c r="AC29" t="s">
        <v>1013</v>
      </c>
      <c r="AD29" t="s">
        <v>37</v>
      </c>
      <c r="AE29" t="s">
        <v>1013</v>
      </c>
      <c r="AF29" t="s">
        <v>90</v>
      </c>
      <c r="AG29" t="s">
        <v>1270</v>
      </c>
      <c r="AH29" t="s">
        <v>50</v>
      </c>
      <c r="AI29" s="4">
        <f ca="1">data[[#This Row],[Expiry Date]]-TODAY()</f>
        <v>40</v>
      </c>
      <c r="AJ29" s="4">
        <f ca="1">data[[#This Row],[Maturity ( Days)]]/365</f>
        <v>0.1095890410958904</v>
      </c>
      <c r="AK29" s="4" t="str">
        <f>IF(data[[#This Row],[Option Type]]="put","p","c")</f>
        <v>c</v>
      </c>
      <c r="AL29" s="4">
        <f>(data[[#This Row],[Bid]]*data[[#This Row],[Bidsize]]+data[[#This Row],[Ask]]*data[[#This Row],[Asksize]])/(data[[#This Row],[Bidsize]]+data[[#This Row],[Asksize]])</f>
        <v>896.05</v>
      </c>
      <c r="AM29" s="5">
        <f ca="1">impliedVol(data[[#This Row],[OptType]],Details!$B$4,VALUE(data[[#This Row],[Strike]]),VALUE(data[[#This Row],[Cnt Price]]),Details!$B$6,data[[#This Row],[T]],Details!$B$7)</f>
        <v>0.46640829900137343</v>
      </c>
      <c r="AN29" s="7">
        <f t="array" aca="1" ref="AN29:AR29" ca="1">bsGreeks(data[[#This Row],[OptType]],Details!$B$4,VALUE(data[[#This Row],[Strike]]),Details!$B$6,data[[#This Row],[T]],AM29,Details!$B$7)</f>
        <v>0.94939785822943168</v>
      </c>
      <c r="AO29" s="7">
        <f ca="1"/>
        <v>1.6430189149355565E-4</v>
      </c>
      <c r="AP29" s="6">
        <f ca="1"/>
        <v>1.4132520108506148</v>
      </c>
      <c r="AQ29" s="6">
        <f ca="1"/>
        <v>-90.612602110041905</v>
      </c>
      <c r="AR29" s="6">
        <f ca="1"/>
        <v>328.38168459558528</v>
      </c>
    </row>
    <row r="30" spans="1:44" x14ac:dyDescent="0.3">
      <c r="A30" t="s">
        <v>1667</v>
      </c>
      <c r="B30" t="s">
        <v>1668</v>
      </c>
      <c r="C30" t="s">
        <v>58</v>
      </c>
      <c r="D30" t="s">
        <v>208</v>
      </c>
      <c r="E30" t="s">
        <v>1318</v>
      </c>
      <c r="F30" t="s">
        <v>1669</v>
      </c>
      <c r="G30" t="s">
        <v>1670</v>
      </c>
      <c r="H30" t="s">
        <v>161</v>
      </c>
      <c r="I30" t="s">
        <v>161</v>
      </c>
      <c r="J30" t="s">
        <v>1502</v>
      </c>
      <c r="K30" t="s">
        <v>1671</v>
      </c>
      <c r="L30" t="s">
        <v>57</v>
      </c>
      <c r="M30" t="s">
        <v>37</v>
      </c>
      <c r="N30" t="s">
        <v>87</v>
      </c>
      <c r="O30" t="s">
        <v>87</v>
      </c>
      <c r="T30" t="s">
        <v>50</v>
      </c>
      <c r="U30" t="s">
        <v>87</v>
      </c>
      <c r="V30" t="s">
        <v>87</v>
      </c>
      <c r="W30" t="s">
        <v>88</v>
      </c>
      <c r="X30" t="s">
        <v>1672</v>
      </c>
      <c r="Y30" t="s">
        <v>1670</v>
      </c>
      <c r="Z30" t="s">
        <v>87</v>
      </c>
      <c r="AA30" t="s">
        <v>87</v>
      </c>
      <c r="AB30" t="s">
        <v>37</v>
      </c>
      <c r="AC30" t="s">
        <v>1013</v>
      </c>
      <c r="AD30" t="s">
        <v>37</v>
      </c>
      <c r="AE30" t="s">
        <v>1013</v>
      </c>
      <c r="AF30" t="s">
        <v>90</v>
      </c>
      <c r="AG30" t="s">
        <v>1270</v>
      </c>
      <c r="AH30" t="s">
        <v>50</v>
      </c>
      <c r="AI30" s="4">
        <f ca="1">data[[#This Row],[Expiry Date]]-TODAY()</f>
        <v>40</v>
      </c>
      <c r="AJ30" s="4">
        <f ca="1">data[[#This Row],[Maturity ( Days)]]/365</f>
        <v>0.1095890410958904</v>
      </c>
      <c r="AK30" s="4" t="str">
        <f>IF(data[[#This Row],[Option Type]]="put","p","c")</f>
        <v>c</v>
      </c>
      <c r="AL30" s="4">
        <f>(data[[#This Row],[Bid]]*data[[#This Row],[Bidsize]]+data[[#This Row],[Ask]]*data[[#This Row],[Asksize]])/(data[[#This Row],[Bidsize]]+data[[#This Row],[Asksize]])</f>
        <v>823.35</v>
      </c>
      <c r="AM30" s="5">
        <f ca="1">impliedVol(data[[#This Row],[OptType]],Details!$B$4,VALUE(data[[#This Row],[Strike]]),VALUE(data[[#This Row],[Cnt Price]]),Details!$B$6,data[[#This Row],[T]],Details!$B$7)</f>
        <v>0.44417434140709627</v>
      </c>
      <c r="AN30" s="7">
        <f t="array" aca="1" ref="AN30:AR30" ca="1">bsGreeks(data[[#This Row],[OptType]],Details!$B$4,VALUE(data[[#This Row],[Strike]]),Details!$B$6,data[[#This Row],[T]],AM30,Details!$B$7)</f>
        <v>0.94028797513252027</v>
      </c>
      <c r="AO30" s="7">
        <f ca="1"/>
        <v>1.9663552263794501E-4</v>
      </c>
      <c r="AP30" s="6">
        <f ca="1"/>
        <v>1.6107428914012909</v>
      </c>
      <c r="AQ30" s="6">
        <f ca="1"/>
        <v>-97.746831649453313</v>
      </c>
      <c r="AR30" s="6">
        <f ca="1"/>
        <v>332.25563580282687</v>
      </c>
    </row>
    <row r="31" spans="1:44" x14ac:dyDescent="0.3">
      <c r="A31" t="s">
        <v>1673</v>
      </c>
      <c r="B31" t="s">
        <v>1674</v>
      </c>
      <c r="C31" t="s">
        <v>58</v>
      </c>
      <c r="D31" t="s">
        <v>1309</v>
      </c>
      <c r="E31" t="s">
        <v>1675</v>
      </c>
      <c r="F31" t="s">
        <v>1676</v>
      </c>
      <c r="G31" t="s">
        <v>1677</v>
      </c>
      <c r="H31" t="s">
        <v>161</v>
      </c>
      <c r="I31" t="s">
        <v>161</v>
      </c>
      <c r="J31" t="s">
        <v>1502</v>
      </c>
      <c r="K31" t="s">
        <v>183</v>
      </c>
      <c r="L31" t="s">
        <v>57</v>
      </c>
      <c r="M31" t="s">
        <v>37</v>
      </c>
      <c r="N31" t="s">
        <v>87</v>
      </c>
      <c r="O31" t="s">
        <v>87</v>
      </c>
      <c r="T31" t="s">
        <v>50</v>
      </c>
      <c r="U31" t="s">
        <v>87</v>
      </c>
      <c r="V31" t="s">
        <v>87</v>
      </c>
      <c r="W31" t="s">
        <v>88</v>
      </c>
      <c r="X31" t="s">
        <v>1678</v>
      </c>
      <c r="Y31" t="s">
        <v>1677</v>
      </c>
      <c r="Z31" t="s">
        <v>87</v>
      </c>
      <c r="AA31" t="s">
        <v>87</v>
      </c>
      <c r="AB31" t="s">
        <v>37</v>
      </c>
      <c r="AC31" t="s">
        <v>1013</v>
      </c>
      <c r="AD31" t="s">
        <v>37</v>
      </c>
      <c r="AE31" t="s">
        <v>1013</v>
      </c>
      <c r="AF31" t="s">
        <v>90</v>
      </c>
      <c r="AG31" t="s">
        <v>1270</v>
      </c>
      <c r="AH31" t="s">
        <v>50</v>
      </c>
      <c r="AI31" s="4">
        <f ca="1">data[[#This Row],[Expiry Date]]-TODAY()</f>
        <v>40</v>
      </c>
      <c r="AJ31" s="4">
        <f ca="1">data[[#This Row],[Maturity ( Days)]]/365</f>
        <v>0.1095890410958904</v>
      </c>
      <c r="AK31" s="4" t="str">
        <f>IF(data[[#This Row],[Option Type]]="put","p","c")</f>
        <v>c</v>
      </c>
      <c r="AL31" s="4">
        <f>(data[[#This Row],[Bid]]*data[[#This Row],[Bidsize]]+data[[#This Row],[Ask]]*data[[#This Row],[Asksize]])/(data[[#This Row],[Bidsize]]+data[[#This Row],[Asksize]])</f>
        <v>799.25</v>
      </c>
      <c r="AM31" s="5">
        <f ca="1">impliedVol(data[[#This Row],[OptType]],Details!$B$4,VALUE(data[[#This Row],[Strike]]),VALUE(data[[#This Row],[Cnt Price]]),Details!$B$6,data[[#This Row],[T]],Details!$B$7)</f>
        <v>0.43709121564245662</v>
      </c>
      <c r="AN31" s="7">
        <f t="array" aca="1" ref="AN31:AR31" ca="1">bsGreeks(data[[#This Row],[OptType]],Details!$B$4,VALUE(data[[#This Row],[Strike]]),Details!$B$6,data[[#This Row],[T]],AM31,Details!$B$7)</f>
        <v>0.93673221264905981</v>
      </c>
      <c r="AO31" s="7">
        <f ca="1"/>
        <v>2.0905679577519576E-4</v>
      </c>
      <c r="AP31" s="6">
        <f ca="1"/>
        <v>1.6851833034572192</v>
      </c>
      <c r="AQ31" s="6">
        <f ca="1"/>
        <v>-100.41396601653413</v>
      </c>
      <c r="AR31" s="6">
        <f ca="1"/>
        <v>333.29908772950853</v>
      </c>
    </row>
    <row r="32" spans="1:44" x14ac:dyDescent="0.3">
      <c r="A32" t="s">
        <v>1679</v>
      </c>
      <c r="B32" t="s">
        <v>1680</v>
      </c>
      <c r="C32" t="s">
        <v>58</v>
      </c>
      <c r="D32" t="s">
        <v>114</v>
      </c>
      <c r="E32" t="s">
        <v>1681</v>
      </c>
      <c r="F32" t="s">
        <v>1682</v>
      </c>
      <c r="G32" t="s">
        <v>1683</v>
      </c>
      <c r="H32" t="s">
        <v>161</v>
      </c>
      <c r="I32" t="s">
        <v>161</v>
      </c>
      <c r="J32" t="s">
        <v>1502</v>
      </c>
      <c r="K32" t="s">
        <v>307</v>
      </c>
      <c r="L32" t="s">
        <v>57</v>
      </c>
      <c r="M32" t="s">
        <v>37</v>
      </c>
      <c r="N32" t="s">
        <v>87</v>
      </c>
      <c r="O32" t="s">
        <v>87</v>
      </c>
      <c r="T32" t="s">
        <v>50</v>
      </c>
      <c r="U32" t="s">
        <v>87</v>
      </c>
      <c r="V32" t="s">
        <v>87</v>
      </c>
      <c r="W32" t="s">
        <v>88</v>
      </c>
      <c r="X32" t="s">
        <v>1684</v>
      </c>
      <c r="Y32" t="s">
        <v>1683</v>
      </c>
      <c r="Z32" t="s">
        <v>87</v>
      </c>
      <c r="AA32" t="s">
        <v>87</v>
      </c>
      <c r="AB32" t="s">
        <v>37</v>
      </c>
      <c r="AC32" t="s">
        <v>1013</v>
      </c>
      <c r="AD32" t="s">
        <v>37</v>
      </c>
      <c r="AE32" t="s">
        <v>1013</v>
      </c>
      <c r="AF32" t="s">
        <v>90</v>
      </c>
      <c r="AG32" t="s">
        <v>1270</v>
      </c>
      <c r="AH32" t="s">
        <v>50</v>
      </c>
      <c r="AI32" s="4">
        <f ca="1">data[[#This Row],[Expiry Date]]-TODAY()</f>
        <v>40</v>
      </c>
      <c r="AJ32" s="4">
        <f ca="1">data[[#This Row],[Maturity ( Days)]]/365</f>
        <v>0.1095890410958904</v>
      </c>
      <c r="AK32" s="4" t="str">
        <f>IF(data[[#This Row],[Option Type]]="put","p","c")</f>
        <v>c</v>
      </c>
      <c r="AL32" s="4">
        <f>(data[[#This Row],[Bid]]*data[[#This Row],[Bidsize]]+data[[#This Row],[Ask]]*data[[#This Row],[Asksize]])/(data[[#This Row],[Bidsize]]+data[[#This Row],[Asksize]])</f>
        <v>775.2</v>
      </c>
      <c r="AM32" s="5">
        <f ca="1">impliedVol(data[[#This Row],[OptType]],Details!$B$4,VALUE(data[[#This Row],[Strike]]),VALUE(data[[#This Row],[Cnt Price]]),Details!$B$6,data[[#This Row],[T]],Details!$B$7)</f>
        <v>0.43001284815824753</v>
      </c>
      <c r="AN32" s="7">
        <f t="array" aca="1" ref="AN32:AR32" ca="1">bsGreeks(data[[#This Row],[OptType]],Details!$B$4,VALUE(data[[#This Row],[Strike]]),Details!$B$6,data[[#This Row],[T]],AM32,Details!$B$7)</f>
        <v>0.93294308062043285</v>
      </c>
      <c r="AO32" s="7">
        <f ca="1"/>
        <v>2.2230917471038878E-4</v>
      </c>
      <c r="AP32" s="6">
        <f ca="1"/>
        <v>1.7629889804489702</v>
      </c>
      <c r="AQ32" s="6">
        <f ca="1"/>
        <v>-103.12845627711052</v>
      </c>
      <c r="AR32" s="6">
        <f ca="1"/>
        <v>334.23220466822846</v>
      </c>
    </row>
    <row r="33" spans="1:44" x14ac:dyDescent="0.3">
      <c r="A33" t="s">
        <v>1685</v>
      </c>
      <c r="B33" t="s">
        <v>1686</v>
      </c>
      <c r="C33" t="s">
        <v>58</v>
      </c>
      <c r="D33" t="s">
        <v>1310</v>
      </c>
      <c r="E33" t="s">
        <v>1687</v>
      </c>
      <c r="F33" t="s">
        <v>1688</v>
      </c>
      <c r="G33" t="s">
        <v>1689</v>
      </c>
      <c r="H33" t="s">
        <v>161</v>
      </c>
      <c r="I33" t="s">
        <v>161</v>
      </c>
      <c r="J33" t="s">
        <v>1502</v>
      </c>
      <c r="K33" t="s">
        <v>314</v>
      </c>
      <c r="L33" t="s">
        <v>57</v>
      </c>
      <c r="M33" t="s">
        <v>37</v>
      </c>
      <c r="N33" t="s">
        <v>87</v>
      </c>
      <c r="O33" t="s">
        <v>87</v>
      </c>
      <c r="T33" t="s">
        <v>50</v>
      </c>
      <c r="U33" t="s">
        <v>87</v>
      </c>
      <c r="V33" t="s">
        <v>87</v>
      </c>
      <c r="W33" t="s">
        <v>88</v>
      </c>
      <c r="X33" t="s">
        <v>1690</v>
      </c>
      <c r="Y33" t="s">
        <v>1689</v>
      </c>
      <c r="Z33" t="s">
        <v>87</v>
      </c>
      <c r="AA33" t="s">
        <v>87</v>
      </c>
      <c r="AB33" t="s">
        <v>37</v>
      </c>
      <c r="AC33" t="s">
        <v>1013</v>
      </c>
      <c r="AD33" t="s">
        <v>37</v>
      </c>
      <c r="AE33" t="s">
        <v>1013</v>
      </c>
      <c r="AF33" t="s">
        <v>90</v>
      </c>
      <c r="AG33" t="s">
        <v>1270</v>
      </c>
      <c r="AH33" t="s">
        <v>50</v>
      </c>
      <c r="AI33" s="4">
        <f ca="1">data[[#This Row],[Expiry Date]]-TODAY()</f>
        <v>40</v>
      </c>
      <c r="AJ33" s="4">
        <f ca="1">data[[#This Row],[Maturity ( Days)]]/365</f>
        <v>0.1095890410958904</v>
      </c>
      <c r="AK33" s="4" t="str">
        <f>IF(data[[#This Row],[Option Type]]="put","p","c")</f>
        <v>c</v>
      </c>
      <c r="AL33" s="4">
        <f>(data[[#This Row],[Bid]]*data[[#This Row],[Bidsize]]+data[[#This Row],[Ask]]*data[[#This Row],[Asksize]])/(data[[#This Row],[Bidsize]]+data[[#This Row],[Asksize]])</f>
        <v>751.2</v>
      </c>
      <c r="AM33" s="5">
        <f ca="1">impliedVol(data[[#This Row],[OptType]],Details!$B$4,VALUE(data[[#This Row],[Strike]]),VALUE(data[[#This Row],[Cnt Price]]),Details!$B$6,data[[#This Row],[T]],Details!$B$7)</f>
        <v>0.42291847305487063</v>
      </c>
      <c r="AN33" s="7">
        <f t="array" aca="1" ref="AN33:AR33" ca="1">bsGreeks(data[[#This Row],[OptType]],Details!$B$4,VALUE(data[[#This Row],[Strike]]),Details!$B$6,data[[#This Row],[T]],AM33,Details!$B$7)</f>
        <v>0.92891133229862055</v>
      </c>
      <c r="AO33" s="7">
        <f ca="1"/>
        <v>2.36441707185954E-4</v>
      </c>
      <c r="AP33" s="6">
        <f ca="1"/>
        <v>1.8441299511501266</v>
      </c>
      <c r="AQ33" s="6">
        <f ca="1"/>
        <v>-105.87503318767929</v>
      </c>
      <c r="AR33" s="6">
        <f ca="1"/>
        <v>335.05083196992314</v>
      </c>
    </row>
    <row r="34" spans="1:44" x14ac:dyDescent="0.3">
      <c r="A34" t="s">
        <v>1691</v>
      </c>
      <c r="B34" t="s">
        <v>1692</v>
      </c>
      <c r="C34" t="s">
        <v>58</v>
      </c>
      <c r="D34" t="s">
        <v>120</v>
      </c>
      <c r="E34" t="s">
        <v>1693</v>
      </c>
      <c r="F34" t="s">
        <v>1694</v>
      </c>
      <c r="G34" t="s">
        <v>1695</v>
      </c>
      <c r="H34" t="s">
        <v>161</v>
      </c>
      <c r="I34" t="s">
        <v>161</v>
      </c>
      <c r="J34" t="s">
        <v>1502</v>
      </c>
      <c r="K34" t="s">
        <v>1696</v>
      </c>
      <c r="L34" t="s">
        <v>57</v>
      </c>
      <c r="M34" t="s">
        <v>37</v>
      </c>
      <c r="N34" t="s">
        <v>87</v>
      </c>
      <c r="O34" t="s">
        <v>87</v>
      </c>
      <c r="T34" t="s">
        <v>50</v>
      </c>
      <c r="U34" t="s">
        <v>87</v>
      </c>
      <c r="V34" t="s">
        <v>87</v>
      </c>
      <c r="W34" t="s">
        <v>88</v>
      </c>
      <c r="X34" t="s">
        <v>111</v>
      </c>
      <c r="Y34" t="s">
        <v>1695</v>
      </c>
      <c r="Z34" t="s">
        <v>87</v>
      </c>
      <c r="AA34" t="s">
        <v>87</v>
      </c>
      <c r="AB34" t="s">
        <v>37</v>
      </c>
      <c r="AC34" t="s">
        <v>1013</v>
      </c>
      <c r="AD34" t="s">
        <v>37</v>
      </c>
      <c r="AE34" t="s">
        <v>1013</v>
      </c>
      <c r="AF34" t="s">
        <v>90</v>
      </c>
      <c r="AG34" t="s">
        <v>1270</v>
      </c>
      <c r="AH34" t="s">
        <v>50</v>
      </c>
      <c r="AI34" s="4">
        <f ca="1">data[[#This Row],[Expiry Date]]-TODAY()</f>
        <v>40</v>
      </c>
      <c r="AJ34" s="4">
        <f ca="1">data[[#This Row],[Maturity ( Days)]]/365</f>
        <v>0.1095890410958904</v>
      </c>
      <c r="AK34" s="4" t="str">
        <f>IF(data[[#This Row],[Option Type]]="put","p","c")</f>
        <v>c</v>
      </c>
      <c r="AL34" s="4">
        <f>(data[[#This Row],[Bid]]*data[[#This Row],[Bidsize]]+data[[#This Row],[Ask]]*data[[#This Row],[Asksize]])/(data[[#This Row],[Bidsize]]+data[[#This Row],[Asksize]])</f>
        <v>727.35</v>
      </c>
      <c r="AM34" s="5">
        <f ca="1">impliedVol(data[[#This Row],[OptType]],Details!$B$4,VALUE(data[[#This Row],[Strike]]),VALUE(data[[#This Row],[Cnt Price]]),Details!$B$6,data[[#This Row],[T]],Details!$B$7)</f>
        <v>0.41631298068751726</v>
      </c>
      <c r="AN34" s="7">
        <f t="array" aca="1" ref="AN34:AR34" ca="1">bsGreeks(data[[#This Row],[OptType]],Details!$B$4,VALUE(data[[#This Row],[Strike]]),Details!$B$6,data[[#This Row],[T]],AM34,Details!$B$7)</f>
        <v>0.92439418135402418</v>
      </c>
      <c r="AO34" s="7">
        <f ca="1"/>
        <v>2.5178314130982419E-4</v>
      </c>
      <c r="AP34" s="6">
        <f ca="1"/>
        <v>1.9331136147145873</v>
      </c>
      <c r="AQ34" s="6">
        <f ca="1"/>
        <v>-108.99760997498053</v>
      </c>
      <c r="AR34" s="6">
        <f ca="1"/>
        <v>335.63492353932554</v>
      </c>
    </row>
    <row r="35" spans="1:44" x14ac:dyDescent="0.3">
      <c r="A35" t="s">
        <v>1697</v>
      </c>
      <c r="B35" t="s">
        <v>1698</v>
      </c>
      <c r="C35" t="s">
        <v>58</v>
      </c>
      <c r="D35" t="s">
        <v>1311</v>
      </c>
      <c r="E35" t="s">
        <v>1699</v>
      </c>
      <c r="F35" t="s">
        <v>1700</v>
      </c>
      <c r="G35" t="s">
        <v>1701</v>
      </c>
      <c r="H35" t="s">
        <v>161</v>
      </c>
      <c r="I35" t="s">
        <v>161</v>
      </c>
      <c r="J35" t="s">
        <v>1502</v>
      </c>
      <c r="K35" t="s">
        <v>1702</v>
      </c>
      <c r="L35" t="s">
        <v>57</v>
      </c>
      <c r="M35" t="s">
        <v>37</v>
      </c>
      <c r="N35" t="s">
        <v>87</v>
      </c>
      <c r="O35" t="s">
        <v>87</v>
      </c>
      <c r="T35" t="s">
        <v>50</v>
      </c>
      <c r="U35" t="s">
        <v>87</v>
      </c>
      <c r="V35" t="s">
        <v>87</v>
      </c>
      <c r="W35" t="s">
        <v>88</v>
      </c>
      <c r="X35" t="s">
        <v>1380</v>
      </c>
      <c r="Y35" t="s">
        <v>1701</v>
      </c>
      <c r="Z35" t="s">
        <v>87</v>
      </c>
      <c r="AA35" t="s">
        <v>87</v>
      </c>
      <c r="AB35" t="s">
        <v>37</v>
      </c>
      <c r="AC35" t="s">
        <v>1013</v>
      </c>
      <c r="AD35" t="s">
        <v>37</v>
      </c>
      <c r="AE35" t="s">
        <v>1013</v>
      </c>
      <c r="AF35" t="s">
        <v>90</v>
      </c>
      <c r="AG35" t="s">
        <v>1270</v>
      </c>
      <c r="AH35" t="s">
        <v>50</v>
      </c>
      <c r="AI35" s="4">
        <f ca="1">data[[#This Row],[Expiry Date]]-TODAY()</f>
        <v>40</v>
      </c>
      <c r="AJ35" s="4">
        <f ca="1">data[[#This Row],[Maturity ( Days)]]/365</f>
        <v>0.1095890410958904</v>
      </c>
      <c r="AK35" s="4" t="str">
        <f>IF(data[[#This Row],[Option Type]]="put","p","c")</f>
        <v>c</v>
      </c>
      <c r="AL35" s="4">
        <f>(data[[#This Row],[Bid]]*data[[#This Row],[Bidsize]]+data[[#This Row],[Ask]]*data[[#This Row],[Asksize]])/(data[[#This Row],[Bidsize]]+data[[#This Row],[Asksize]])</f>
        <v>703.3</v>
      </c>
      <c r="AM35" s="5">
        <f ca="1">impliedVol(data[[#This Row],[OptType]],Details!$B$4,VALUE(data[[#This Row],[Strike]]),VALUE(data[[#This Row],[Cnt Price]]),Details!$B$6,data[[#This Row],[T]],Details!$B$7)</f>
        <v>0.40835635762700762</v>
      </c>
      <c r="AN35" s="7">
        <f t="array" aca="1" ref="AN35:AR35" ca="1">bsGreeks(data[[#This Row],[OptType]],Details!$B$4,VALUE(data[[#This Row],[Strike]]),Details!$B$6,data[[#This Row],[T]],AM35,Details!$B$7)</f>
        <v>0.92019393389545323</v>
      </c>
      <c r="AO35" s="7">
        <f ca="1"/>
        <v>2.6744378842678053E-4</v>
      </c>
      <c r="AP35" s="6">
        <f ca="1"/>
        <v>2.0141073598859887</v>
      </c>
      <c r="AQ35" s="6">
        <f ca="1"/>
        <v>-111.22799727161947</v>
      </c>
      <c r="AR35" s="6">
        <f ca="1"/>
        <v>336.3833227750672</v>
      </c>
    </row>
    <row r="36" spans="1:44" x14ac:dyDescent="0.3">
      <c r="A36" t="s">
        <v>1703</v>
      </c>
      <c r="B36" t="s">
        <v>1704</v>
      </c>
      <c r="C36" t="s">
        <v>58</v>
      </c>
      <c r="D36" t="s">
        <v>275</v>
      </c>
      <c r="E36" t="s">
        <v>1705</v>
      </c>
      <c r="F36" t="s">
        <v>1706</v>
      </c>
      <c r="G36" t="s">
        <v>1707</v>
      </c>
      <c r="H36" t="s">
        <v>161</v>
      </c>
      <c r="I36" t="s">
        <v>161</v>
      </c>
      <c r="J36" t="s">
        <v>1502</v>
      </c>
      <c r="K36" t="s">
        <v>1708</v>
      </c>
      <c r="L36" t="s">
        <v>57</v>
      </c>
      <c r="M36" t="s">
        <v>37</v>
      </c>
      <c r="N36" t="s">
        <v>87</v>
      </c>
      <c r="O36" t="s">
        <v>87</v>
      </c>
      <c r="T36" t="s">
        <v>50</v>
      </c>
      <c r="U36" t="s">
        <v>87</v>
      </c>
      <c r="V36" t="s">
        <v>87</v>
      </c>
      <c r="W36" t="s">
        <v>88</v>
      </c>
      <c r="X36" t="s">
        <v>387</v>
      </c>
      <c r="Y36" t="s">
        <v>1707</v>
      </c>
      <c r="Z36" t="s">
        <v>87</v>
      </c>
      <c r="AA36" t="s">
        <v>87</v>
      </c>
      <c r="AB36" t="s">
        <v>37</v>
      </c>
      <c r="AC36" t="s">
        <v>1013</v>
      </c>
      <c r="AD36" t="s">
        <v>37</v>
      </c>
      <c r="AE36" t="s">
        <v>1013</v>
      </c>
      <c r="AF36" t="s">
        <v>90</v>
      </c>
      <c r="AG36" t="s">
        <v>1270</v>
      </c>
      <c r="AH36" t="s">
        <v>50</v>
      </c>
      <c r="AI36" s="4">
        <f ca="1">data[[#This Row],[Expiry Date]]-TODAY()</f>
        <v>40</v>
      </c>
      <c r="AJ36" s="4">
        <f ca="1">data[[#This Row],[Maturity ( Days)]]/365</f>
        <v>0.1095890410958904</v>
      </c>
      <c r="AK36" s="4" t="str">
        <f>IF(data[[#This Row],[Option Type]]="put","p","c")</f>
        <v>c</v>
      </c>
      <c r="AL36" s="4">
        <f>(data[[#This Row],[Bid]]*data[[#This Row],[Bidsize]]+data[[#This Row],[Ask]]*data[[#This Row],[Asksize]])/(data[[#This Row],[Bidsize]]+data[[#This Row],[Asksize]])</f>
        <v>679.85</v>
      </c>
      <c r="AM36" s="5">
        <f ca="1">impliedVol(data[[#This Row],[OptType]],Details!$B$4,VALUE(data[[#This Row],[Strike]]),VALUE(data[[#This Row],[Cnt Price]]),Details!$B$6,data[[#This Row],[T]],Details!$B$7)</f>
        <v>0.40303088668770337</v>
      </c>
      <c r="AN36" s="7">
        <f t="array" aca="1" ref="AN36:AR36" ca="1">bsGreeks(data[[#This Row],[OptType]],Details!$B$4,VALUE(data[[#This Row],[Strike]]),Details!$B$6,data[[#This Row],[T]],AM36,Details!$B$7)</f>
        <v>0.91444967250429987</v>
      </c>
      <c r="AO36" s="7">
        <f ca="1"/>
        <v>2.8553033063175417E-4</v>
      </c>
      <c r="AP36" s="6">
        <f ca="1"/>
        <v>2.1222735316675454</v>
      </c>
      <c r="AQ36" s="6">
        <f ca="1"/>
        <v>-115.33624920036806</v>
      </c>
      <c r="AR36" s="6">
        <f ca="1"/>
        <v>336.37222255118957</v>
      </c>
    </row>
    <row r="37" spans="1:44" x14ac:dyDescent="0.3">
      <c r="A37" t="s">
        <v>1709</v>
      </c>
      <c r="B37" t="s">
        <v>1710</v>
      </c>
      <c r="C37" t="s">
        <v>58</v>
      </c>
      <c r="D37" t="s">
        <v>1711</v>
      </c>
      <c r="E37" t="s">
        <v>1712</v>
      </c>
      <c r="F37" t="s">
        <v>1713</v>
      </c>
      <c r="G37" t="s">
        <v>1714</v>
      </c>
      <c r="H37" t="s">
        <v>161</v>
      </c>
      <c r="I37" t="s">
        <v>161</v>
      </c>
      <c r="J37" t="s">
        <v>1502</v>
      </c>
      <c r="K37" t="s">
        <v>423</v>
      </c>
      <c r="L37" t="s">
        <v>57</v>
      </c>
      <c r="M37" t="s">
        <v>37</v>
      </c>
      <c r="N37" t="s">
        <v>87</v>
      </c>
      <c r="O37" t="s">
        <v>87</v>
      </c>
      <c r="T37" t="s">
        <v>50</v>
      </c>
      <c r="U37" t="s">
        <v>87</v>
      </c>
      <c r="V37" t="s">
        <v>87</v>
      </c>
      <c r="W37" t="s">
        <v>88</v>
      </c>
      <c r="X37" t="s">
        <v>404</v>
      </c>
      <c r="Y37" t="s">
        <v>1714</v>
      </c>
      <c r="Z37" t="s">
        <v>87</v>
      </c>
      <c r="AA37" t="s">
        <v>87</v>
      </c>
      <c r="AB37" t="s">
        <v>37</v>
      </c>
      <c r="AC37" t="s">
        <v>1013</v>
      </c>
      <c r="AD37" t="s">
        <v>37</v>
      </c>
      <c r="AE37" t="s">
        <v>1013</v>
      </c>
      <c r="AF37" t="s">
        <v>90</v>
      </c>
      <c r="AG37" t="s">
        <v>1270</v>
      </c>
      <c r="AH37" t="s">
        <v>50</v>
      </c>
      <c r="AI37" s="4">
        <f ca="1">data[[#This Row],[Expiry Date]]-TODAY()</f>
        <v>40</v>
      </c>
      <c r="AJ37" s="4">
        <f ca="1">data[[#This Row],[Maturity ( Days)]]/365</f>
        <v>0.1095890410958904</v>
      </c>
      <c r="AK37" s="4" t="str">
        <f>IF(data[[#This Row],[Option Type]]="put","p","c")</f>
        <v>c</v>
      </c>
      <c r="AL37" s="4">
        <f>(data[[#This Row],[Bid]]*data[[#This Row],[Bidsize]]+data[[#This Row],[Ask]]*data[[#This Row],[Asksize]])/(data[[#This Row],[Bidsize]]+data[[#This Row],[Asksize]])</f>
        <v>670.45</v>
      </c>
      <c r="AM37" s="5">
        <f ca="1">impliedVol(data[[#This Row],[OptType]],Details!$B$4,VALUE(data[[#This Row],[Strike]]),VALUE(data[[#This Row],[Cnt Price]]),Details!$B$6,data[[#This Row],[T]],Details!$B$7)</f>
        <v>0.40066859053261977</v>
      </c>
      <c r="AN37" s="7">
        <f t="array" aca="1" ref="AN37:AR37" ca="1">bsGreeks(data[[#This Row],[OptType]],Details!$B$4,VALUE(data[[#This Row],[Strike]]),Details!$B$6,data[[#This Row],[T]],AM37,Details!$B$7)</f>
        <v>0.91215406777172947</v>
      </c>
      <c r="AO37" s="7">
        <f ca="1"/>
        <v>2.9295427512544039E-4</v>
      </c>
      <c r="AP37" s="6">
        <f ca="1"/>
        <v>2.1646910316515751</v>
      </c>
      <c r="AQ37" s="6">
        <f ca="1"/>
        <v>-116.83395671523687</v>
      </c>
      <c r="AR37" s="6">
        <f ca="1"/>
        <v>336.37091793332024</v>
      </c>
    </row>
    <row r="38" spans="1:44" x14ac:dyDescent="0.3">
      <c r="A38" t="s">
        <v>1715</v>
      </c>
      <c r="B38" t="s">
        <v>1716</v>
      </c>
      <c r="C38" t="s">
        <v>58</v>
      </c>
      <c r="D38" t="s">
        <v>1717</v>
      </c>
      <c r="E38" t="s">
        <v>1718</v>
      </c>
      <c r="F38" t="s">
        <v>1719</v>
      </c>
      <c r="G38" t="s">
        <v>1720</v>
      </c>
      <c r="H38" t="s">
        <v>161</v>
      </c>
      <c r="I38" t="s">
        <v>161</v>
      </c>
      <c r="J38" t="s">
        <v>1502</v>
      </c>
      <c r="K38" t="s">
        <v>155</v>
      </c>
      <c r="L38" t="s">
        <v>57</v>
      </c>
      <c r="M38" t="s">
        <v>37</v>
      </c>
      <c r="N38" t="s">
        <v>87</v>
      </c>
      <c r="O38" t="s">
        <v>87</v>
      </c>
      <c r="T38" t="s">
        <v>50</v>
      </c>
      <c r="U38" t="s">
        <v>87</v>
      </c>
      <c r="V38" t="s">
        <v>87</v>
      </c>
      <c r="W38" t="s">
        <v>88</v>
      </c>
      <c r="X38" t="s">
        <v>404</v>
      </c>
      <c r="Y38" t="s">
        <v>1720</v>
      </c>
      <c r="Z38" t="s">
        <v>87</v>
      </c>
      <c r="AA38" t="s">
        <v>87</v>
      </c>
      <c r="AB38" t="s">
        <v>37</v>
      </c>
      <c r="AC38" t="s">
        <v>1013</v>
      </c>
      <c r="AD38" t="s">
        <v>37</v>
      </c>
      <c r="AE38" t="s">
        <v>1013</v>
      </c>
      <c r="AF38" t="s">
        <v>90</v>
      </c>
      <c r="AG38" t="s">
        <v>1270</v>
      </c>
      <c r="AH38" t="s">
        <v>50</v>
      </c>
      <c r="AI38" s="4">
        <f ca="1">data[[#This Row],[Expiry Date]]-TODAY()</f>
        <v>40</v>
      </c>
      <c r="AJ38" s="4">
        <f ca="1">data[[#This Row],[Maturity ( Days)]]/365</f>
        <v>0.1095890410958904</v>
      </c>
      <c r="AK38" s="4" t="str">
        <f>IF(data[[#This Row],[Option Type]]="put","p","c")</f>
        <v>c</v>
      </c>
      <c r="AL38" s="4">
        <f>(data[[#This Row],[Bid]]*data[[#This Row],[Bidsize]]+data[[#This Row],[Ask]]*data[[#This Row],[Asksize]])/(data[[#This Row],[Bidsize]]+data[[#This Row],[Asksize]])</f>
        <v>661</v>
      </c>
      <c r="AM38" s="5">
        <f ca="1">impliedVol(data[[#This Row],[OptType]],Details!$B$4,VALUE(data[[#This Row],[Strike]]),VALUE(data[[#This Row],[Cnt Price]]),Details!$B$6,data[[#This Row],[T]],Details!$B$7)</f>
        <v>0.39800520889752183</v>
      </c>
      <c r="AN38" s="7">
        <f t="array" aca="1" ref="AN38:AR38" ca="1">bsGreeks(data[[#This Row],[OptType]],Details!$B$4,VALUE(data[[#This Row],[Strike]]),Details!$B$6,data[[#This Row],[T]],AM38,Details!$B$7)</f>
        <v>0.90994436215956331</v>
      </c>
      <c r="AO38" s="7">
        <f ca="1"/>
        <v>3.0041960749892368E-4</v>
      </c>
      <c r="AP38" s="6">
        <f ca="1"/>
        <v>2.2050975655501488</v>
      </c>
      <c r="AQ38" s="6">
        <f ca="1"/>
        <v>-118.12460373209059</v>
      </c>
      <c r="AR38" s="6">
        <f ca="1"/>
        <v>336.41368858100998</v>
      </c>
    </row>
    <row r="39" spans="1:44" x14ac:dyDescent="0.3">
      <c r="A39" t="s">
        <v>1721</v>
      </c>
      <c r="B39" t="s">
        <v>1722</v>
      </c>
      <c r="C39" t="s">
        <v>58</v>
      </c>
      <c r="D39" t="s">
        <v>140</v>
      </c>
      <c r="E39" t="s">
        <v>1723</v>
      </c>
      <c r="F39" t="s">
        <v>1724</v>
      </c>
      <c r="G39" t="s">
        <v>1725</v>
      </c>
      <c r="H39" t="s">
        <v>161</v>
      </c>
      <c r="I39" t="s">
        <v>161</v>
      </c>
      <c r="J39" t="s">
        <v>1502</v>
      </c>
      <c r="K39" t="s">
        <v>1726</v>
      </c>
      <c r="L39" t="s">
        <v>57</v>
      </c>
      <c r="M39" t="s">
        <v>37</v>
      </c>
      <c r="N39" t="s">
        <v>87</v>
      </c>
      <c r="O39" t="s">
        <v>87</v>
      </c>
      <c r="T39" t="s">
        <v>50</v>
      </c>
      <c r="U39" t="s">
        <v>87</v>
      </c>
      <c r="V39" t="s">
        <v>87</v>
      </c>
      <c r="W39" t="s">
        <v>88</v>
      </c>
      <c r="X39" t="s">
        <v>1727</v>
      </c>
      <c r="Y39" t="s">
        <v>1725</v>
      </c>
      <c r="Z39" t="s">
        <v>87</v>
      </c>
      <c r="AA39" t="s">
        <v>87</v>
      </c>
      <c r="AB39" t="s">
        <v>37</v>
      </c>
      <c r="AC39" t="s">
        <v>1013</v>
      </c>
      <c r="AD39" t="s">
        <v>37</v>
      </c>
      <c r="AE39" t="s">
        <v>1013</v>
      </c>
      <c r="AF39" t="s">
        <v>90</v>
      </c>
      <c r="AG39" t="s">
        <v>1270</v>
      </c>
      <c r="AH39" t="s">
        <v>50</v>
      </c>
      <c r="AI39" s="4">
        <f ca="1">data[[#This Row],[Expiry Date]]-TODAY()</f>
        <v>40</v>
      </c>
      <c r="AJ39" s="4">
        <f ca="1">data[[#This Row],[Maturity ( Days)]]/365</f>
        <v>0.1095890410958904</v>
      </c>
      <c r="AK39" s="4" t="str">
        <f>IF(data[[#This Row],[Option Type]]="put","p","c")</f>
        <v>c</v>
      </c>
      <c r="AL39" s="4">
        <f>(data[[#This Row],[Bid]]*data[[#This Row],[Bidsize]]+data[[#This Row],[Ask]]*data[[#This Row],[Asksize]])/(data[[#This Row],[Bidsize]]+data[[#This Row],[Asksize]])</f>
        <v>586.45000000000005</v>
      </c>
      <c r="AM39" s="5">
        <f ca="1">impliedVol(data[[#This Row],[OptType]],Details!$B$4,VALUE(data[[#This Row],[Strike]]),VALUE(data[[#This Row],[Cnt Price]]),Details!$B$6,data[[#This Row],[T]],Details!$B$7)</f>
        <v>0.37875388607594268</v>
      </c>
      <c r="AN39" s="7">
        <f t="array" aca="1" ref="AN39:AR39" ca="1">bsGreeks(data[[#This Row],[OptType]],Details!$B$4,VALUE(data[[#This Row],[Strike]]),Details!$B$6,data[[#This Row],[T]],AM39,Details!$B$7)</f>
        <v>0.88880960596745251</v>
      </c>
      <c r="AO39" s="7">
        <f ca="1"/>
        <v>3.6820535722002009E-4</v>
      </c>
      <c r="AP39" s="6">
        <f ca="1"/>
        <v>2.5719231047885915</v>
      </c>
      <c r="AQ39" s="6">
        <f ca="1"/>
        <v>-130.15210588893584</v>
      </c>
      <c r="AR39" s="6">
        <f ca="1"/>
        <v>335.08746199559624</v>
      </c>
    </row>
    <row r="40" spans="1:44" x14ac:dyDescent="0.3">
      <c r="A40" t="s">
        <v>1728</v>
      </c>
      <c r="B40" t="s">
        <v>1729</v>
      </c>
      <c r="C40" t="s">
        <v>58</v>
      </c>
      <c r="D40" t="s">
        <v>210</v>
      </c>
      <c r="E40" t="s">
        <v>1730</v>
      </c>
      <c r="F40" t="s">
        <v>1731</v>
      </c>
      <c r="G40" t="s">
        <v>1732</v>
      </c>
      <c r="H40" t="s">
        <v>161</v>
      </c>
      <c r="I40" t="s">
        <v>161</v>
      </c>
      <c r="J40" t="s">
        <v>1502</v>
      </c>
      <c r="K40" t="s">
        <v>1733</v>
      </c>
      <c r="L40" t="s">
        <v>57</v>
      </c>
      <c r="M40" t="s">
        <v>37</v>
      </c>
      <c r="N40" t="s">
        <v>87</v>
      </c>
      <c r="O40" t="s">
        <v>87</v>
      </c>
      <c r="T40" t="s">
        <v>50</v>
      </c>
      <c r="U40" t="s">
        <v>87</v>
      </c>
      <c r="V40" t="s">
        <v>87</v>
      </c>
      <c r="W40" t="s">
        <v>88</v>
      </c>
      <c r="X40" t="s">
        <v>1734</v>
      </c>
      <c r="Y40" t="s">
        <v>1732</v>
      </c>
      <c r="Z40" t="s">
        <v>87</v>
      </c>
      <c r="AA40" t="s">
        <v>87</v>
      </c>
      <c r="AB40" t="s">
        <v>37</v>
      </c>
      <c r="AC40" t="s">
        <v>1013</v>
      </c>
      <c r="AD40" t="s">
        <v>37</v>
      </c>
      <c r="AE40" t="s">
        <v>1013</v>
      </c>
      <c r="AF40" t="s">
        <v>90</v>
      </c>
      <c r="AG40" t="s">
        <v>1270</v>
      </c>
      <c r="AH40" t="s">
        <v>50</v>
      </c>
      <c r="AI40" s="4">
        <f ca="1">data[[#This Row],[Expiry Date]]-TODAY()</f>
        <v>40</v>
      </c>
      <c r="AJ40" s="4">
        <f ca="1">data[[#This Row],[Maturity ( Days)]]/365</f>
        <v>0.1095890410958904</v>
      </c>
      <c r="AK40" s="4" t="str">
        <f>IF(data[[#This Row],[Option Type]]="put","p","c")</f>
        <v>c</v>
      </c>
      <c r="AL40" s="4">
        <f>(data[[#This Row],[Bid]]*data[[#This Row],[Bidsize]]+data[[#This Row],[Ask]]*data[[#This Row],[Asksize]])/(data[[#This Row],[Bidsize]]+data[[#This Row],[Asksize]])</f>
        <v>495.75</v>
      </c>
      <c r="AM40" s="5">
        <f ca="1">impliedVol(data[[#This Row],[OptType]],Details!$B$4,VALUE(data[[#This Row],[Strike]]),VALUE(data[[#This Row],[Cnt Price]]),Details!$B$6,data[[#This Row],[T]],Details!$B$7)</f>
        <v>0.35673055280621252</v>
      </c>
      <c r="AN40" s="7">
        <f t="array" aca="1" ref="AN40:AR40" ca="1">bsGreeks(data[[#This Row],[OptType]],Details!$B$4,VALUE(data[[#This Row],[Strike]]),Details!$B$6,data[[#This Row],[T]],AM40,Details!$B$7)</f>
        <v>0.85378451554507928</v>
      </c>
      <c r="AO40" s="7">
        <f ca="1"/>
        <v>4.7286954750522172E-4</v>
      </c>
      <c r="AP40" s="6">
        <f ca="1"/>
        <v>3.1109457154176563</v>
      </c>
      <c r="AQ40" s="6">
        <f ca="1"/>
        <v>-146.96244975871326</v>
      </c>
      <c r="AR40" s="6">
        <f ca="1"/>
        <v>329.29000272990857</v>
      </c>
    </row>
    <row r="41" spans="1:44" x14ac:dyDescent="0.3">
      <c r="A41" t="s">
        <v>1735</v>
      </c>
      <c r="B41" t="s">
        <v>1736</v>
      </c>
      <c r="C41" t="s">
        <v>58</v>
      </c>
      <c r="D41" t="s">
        <v>308</v>
      </c>
      <c r="E41" t="s">
        <v>1737</v>
      </c>
      <c r="F41" t="s">
        <v>1738</v>
      </c>
      <c r="G41" t="s">
        <v>1739</v>
      </c>
      <c r="H41" t="s">
        <v>161</v>
      </c>
      <c r="I41" t="s">
        <v>161</v>
      </c>
      <c r="J41" t="s">
        <v>1502</v>
      </c>
      <c r="K41" t="s">
        <v>245</v>
      </c>
      <c r="L41" t="s">
        <v>57</v>
      </c>
      <c r="M41" t="s">
        <v>37</v>
      </c>
      <c r="N41" t="s">
        <v>87</v>
      </c>
      <c r="O41" t="s">
        <v>87</v>
      </c>
      <c r="T41" t="s">
        <v>50</v>
      </c>
      <c r="U41" t="s">
        <v>87</v>
      </c>
      <c r="V41" t="s">
        <v>87</v>
      </c>
      <c r="W41" t="s">
        <v>88</v>
      </c>
      <c r="X41" t="s">
        <v>1740</v>
      </c>
      <c r="Y41" t="s">
        <v>1739</v>
      </c>
      <c r="Z41" t="s">
        <v>87</v>
      </c>
      <c r="AA41" t="s">
        <v>87</v>
      </c>
      <c r="AB41" t="s">
        <v>37</v>
      </c>
      <c r="AC41" t="s">
        <v>1013</v>
      </c>
      <c r="AD41" t="s">
        <v>37</v>
      </c>
      <c r="AE41" t="s">
        <v>1013</v>
      </c>
      <c r="AF41" t="s">
        <v>90</v>
      </c>
      <c r="AG41" t="s">
        <v>1270</v>
      </c>
      <c r="AH41" t="s">
        <v>50</v>
      </c>
      <c r="AI41" s="4">
        <f ca="1">data[[#This Row],[Expiry Date]]-TODAY()</f>
        <v>40</v>
      </c>
      <c r="AJ41" s="4">
        <f ca="1">data[[#This Row],[Maturity ( Days)]]/365</f>
        <v>0.1095890410958904</v>
      </c>
      <c r="AK41" s="4" t="str">
        <f>IF(data[[#This Row],[Option Type]]="put","p","c")</f>
        <v>c</v>
      </c>
      <c r="AL41" s="4">
        <f>(data[[#This Row],[Bid]]*data[[#This Row],[Bidsize]]+data[[#This Row],[Ask]]*data[[#This Row],[Asksize]])/(data[[#This Row],[Bidsize]]+data[[#This Row],[Asksize]])</f>
        <v>473.65</v>
      </c>
      <c r="AM41" s="5">
        <f ca="1">impliedVol(data[[#This Row],[OptType]],Details!$B$4,VALUE(data[[#This Row],[Strike]]),VALUE(data[[#This Row],[Cnt Price]]),Details!$B$6,data[[#This Row],[T]],Details!$B$7)</f>
        <v>0.35165942726500843</v>
      </c>
      <c r="AN41" s="7">
        <f t="array" aca="1" ref="AN41:AR41" ca="1">bsGreeks(data[[#This Row],[OptType]],Details!$B$4,VALUE(data[[#This Row],[Strike]]),Details!$B$6,data[[#This Row],[T]],AM41,Details!$B$7)</f>
        <v>0.8431910661800659</v>
      </c>
      <c r="AO41" s="7">
        <f ca="1"/>
        <v>5.0252526832439957E-4</v>
      </c>
      <c r="AP41" s="6">
        <f ca="1"/>
        <v>3.2590494344604188</v>
      </c>
      <c r="AQ41" s="6">
        <f ca="1"/>
        <v>-151.44219861939251</v>
      </c>
      <c r="AR41" s="6">
        <f ca="1"/>
        <v>326.95215688607345</v>
      </c>
    </row>
    <row r="42" spans="1:44" x14ac:dyDescent="0.3">
      <c r="A42" t="s">
        <v>1741</v>
      </c>
      <c r="B42" t="s">
        <v>1742</v>
      </c>
      <c r="C42" t="s">
        <v>58</v>
      </c>
      <c r="D42" t="s">
        <v>276</v>
      </c>
      <c r="E42" t="s">
        <v>1743</v>
      </c>
      <c r="F42" t="s">
        <v>654</v>
      </c>
      <c r="G42" t="s">
        <v>1744</v>
      </c>
      <c r="H42" t="s">
        <v>161</v>
      </c>
      <c r="I42" t="s">
        <v>161</v>
      </c>
      <c r="J42" t="s">
        <v>1502</v>
      </c>
      <c r="K42" t="s">
        <v>1745</v>
      </c>
      <c r="L42" t="s">
        <v>57</v>
      </c>
      <c r="M42" t="s">
        <v>37</v>
      </c>
      <c r="N42" t="s">
        <v>87</v>
      </c>
      <c r="O42" t="s">
        <v>87</v>
      </c>
      <c r="T42" t="s">
        <v>50</v>
      </c>
      <c r="U42" t="s">
        <v>87</v>
      </c>
      <c r="V42" t="s">
        <v>87</v>
      </c>
      <c r="W42" t="s">
        <v>88</v>
      </c>
      <c r="X42" t="s">
        <v>411</v>
      </c>
      <c r="Y42" t="s">
        <v>1744</v>
      </c>
      <c r="Z42" t="s">
        <v>87</v>
      </c>
      <c r="AA42" t="s">
        <v>87</v>
      </c>
      <c r="AB42" t="s">
        <v>37</v>
      </c>
      <c r="AC42" t="s">
        <v>1013</v>
      </c>
      <c r="AD42" t="s">
        <v>37</v>
      </c>
      <c r="AE42" t="s">
        <v>1013</v>
      </c>
      <c r="AF42" t="s">
        <v>90</v>
      </c>
      <c r="AG42" t="s">
        <v>1270</v>
      </c>
      <c r="AH42" t="s">
        <v>50</v>
      </c>
      <c r="AI42" s="4">
        <f ca="1">data[[#This Row],[Expiry Date]]-TODAY()</f>
        <v>40</v>
      </c>
      <c r="AJ42" s="4">
        <f ca="1">data[[#This Row],[Maturity ( Days)]]/365</f>
        <v>0.1095890410958904</v>
      </c>
      <c r="AK42" s="4" t="str">
        <f>IF(data[[#This Row],[Option Type]]="put","p","c")</f>
        <v>c</v>
      </c>
      <c r="AL42" s="4">
        <f>(data[[#This Row],[Bid]]*data[[#This Row],[Bidsize]]+data[[#This Row],[Ask]]*data[[#This Row],[Asksize]])/(data[[#This Row],[Bidsize]]+data[[#This Row],[Asksize]])</f>
        <v>451.8</v>
      </c>
      <c r="AM42" s="5">
        <f ca="1">impliedVol(data[[#This Row],[OptType]],Details!$B$4,VALUE(data[[#This Row],[Strike]]),VALUE(data[[#This Row],[Cnt Price]]),Details!$B$6,data[[#This Row],[T]],Details!$B$7)</f>
        <v>0.34669255783564196</v>
      </c>
      <c r="AN42" s="7">
        <f t="array" aca="1" ref="AN42:AR42" ca="1">bsGreeks(data[[#This Row],[OptType]],Details!$B$4,VALUE(data[[#This Row],[Strike]]),Details!$B$6,data[[#This Row],[T]],AM42,Details!$B$7)</f>
        <v>0.83181637756362203</v>
      </c>
      <c r="AO42" s="7">
        <f ca="1"/>
        <v>5.3349284259200647E-4</v>
      </c>
      <c r="AP42" s="6">
        <f ca="1"/>
        <v>3.4110170939394724</v>
      </c>
      <c r="AQ42" s="6">
        <f ca="1"/>
        <v>-155.93656550109756</v>
      </c>
      <c r="AR42" s="6">
        <f ca="1"/>
        <v>324.23589267249241</v>
      </c>
    </row>
    <row r="43" spans="1:44" x14ac:dyDescent="0.3">
      <c r="A43" t="s">
        <v>1746</v>
      </c>
      <c r="B43" t="s">
        <v>1747</v>
      </c>
      <c r="C43" t="s">
        <v>58</v>
      </c>
      <c r="D43" t="s">
        <v>553</v>
      </c>
      <c r="E43" t="s">
        <v>1748</v>
      </c>
      <c r="F43" t="s">
        <v>760</v>
      </c>
      <c r="G43" t="s">
        <v>1749</v>
      </c>
      <c r="H43" t="s">
        <v>161</v>
      </c>
      <c r="I43" t="s">
        <v>161</v>
      </c>
      <c r="J43" t="s">
        <v>1502</v>
      </c>
      <c r="K43" t="s">
        <v>88</v>
      </c>
      <c r="L43" t="s">
        <v>57</v>
      </c>
      <c r="M43" t="s">
        <v>37</v>
      </c>
      <c r="N43" t="s">
        <v>87</v>
      </c>
      <c r="O43" t="s">
        <v>87</v>
      </c>
      <c r="T43" t="s">
        <v>50</v>
      </c>
      <c r="U43" t="s">
        <v>87</v>
      </c>
      <c r="V43" t="s">
        <v>87</v>
      </c>
      <c r="W43" t="s">
        <v>88</v>
      </c>
      <c r="X43" t="s">
        <v>1750</v>
      </c>
      <c r="Y43" t="s">
        <v>1749</v>
      </c>
      <c r="Z43" t="s">
        <v>87</v>
      </c>
      <c r="AA43" t="s">
        <v>87</v>
      </c>
      <c r="AB43" t="s">
        <v>37</v>
      </c>
      <c r="AC43" t="s">
        <v>1013</v>
      </c>
      <c r="AD43" t="s">
        <v>37</v>
      </c>
      <c r="AE43" t="s">
        <v>1013</v>
      </c>
      <c r="AF43" t="s">
        <v>90</v>
      </c>
      <c r="AG43" t="s">
        <v>1270</v>
      </c>
      <c r="AH43" t="s">
        <v>50</v>
      </c>
      <c r="AI43" s="4">
        <f ca="1">data[[#This Row],[Expiry Date]]-TODAY()</f>
        <v>40</v>
      </c>
      <c r="AJ43" s="4">
        <f ca="1">data[[#This Row],[Maturity ( Days)]]/365</f>
        <v>0.1095890410958904</v>
      </c>
      <c r="AK43" s="4" t="str">
        <f>IF(data[[#This Row],[Option Type]]="put","p","c")</f>
        <v>c</v>
      </c>
      <c r="AL43" s="4">
        <f>(data[[#This Row],[Bid]]*data[[#This Row],[Bidsize]]+data[[#This Row],[Ask]]*data[[#This Row],[Asksize]])/(data[[#This Row],[Bidsize]]+data[[#This Row],[Asksize]])</f>
        <v>425.9</v>
      </c>
      <c r="AM43" s="5">
        <f ca="1">impliedVol(data[[#This Row],[OptType]],Details!$B$4,VALUE(data[[#This Row],[Strike]]),VALUE(data[[#This Row],[Cnt Price]]),Details!$B$6,data[[#This Row],[T]],Details!$B$7)</f>
        <v>0.34075815176890711</v>
      </c>
      <c r="AN43" s="7">
        <f t="array" aca="1" ref="AN43:AR43" ca="1">bsGreeks(data[[#This Row],[OptType]],Details!$B$4,VALUE(data[[#This Row],[Strike]]),Details!$B$6,data[[#This Row],[T]],AM43,Details!$B$7)</f>
        <v>0.81714585099043124</v>
      </c>
      <c r="AO43" s="7">
        <f ca="1"/>
        <v>5.7233665971971766E-4</v>
      </c>
      <c r="AP43" s="6">
        <f ca="1"/>
        <v>3.5967362998401757</v>
      </c>
      <c r="AQ43" s="6">
        <f ca="1"/>
        <v>-161.22300197831871</v>
      </c>
      <c r="AR43" s="6">
        <f ca="1"/>
        <v>320.48260313647006</v>
      </c>
    </row>
    <row r="44" spans="1:44" x14ac:dyDescent="0.3">
      <c r="A44" t="s">
        <v>1751</v>
      </c>
      <c r="B44" t="s">
        <v>1752</v>
      </c>
      <c r="C44" t="s">
        <v>58</v>
      </c>
      <c r="D44" t="s">
        <v>554</v>
      </c>
      <c r="E44" t="s">
        <v>1753</v>
      </c>
      <c r="F44" t="s">
        <v>1754</v>
      </c>
      <c r="G44" t="s">
        <v>1755</v>
      </c>
      <c r="H44" t="s">
        <v>161</v>
      </c>
      <c r="I44" t="s">
        <v>161</v>
      </c>
      <c r="J44" t="s">
        <v>1502</v>
      </c>
      <c r="K44" t="s">
        <v>88</v>
      </c>
      <c r="L44" t="s">
        <v>57</v>
      </c>
      <c r="M44" t="s">
        <v>37</v>
      </c>
      <c r="N44" t="s">
        <v>87</v>
      </c>
      <c r="O44" t="s">
        <v>87</v>
      </c>
      <c r="T44" t="s">
        <v>50</v>
      </c>
      <c r="U44" t="s">
        <v>87</v>
      </c>
      <c r="V44" t="s">
        <v>87</v>
      </c>
      <c r="W44" t="s">
        <v>88</v>
      </c>
      <c r="X44" t="s">
        <v>1756</v>
      </c>
      <c r="Y44" t="s">
        <v>1755</v>
      </c>
      <c r="Z44" t="s">
        <v>87</v>
      </c>
      <c r="AA44" t="s">
        <v>87</v>
      </c>
      <c r="AB44" t="s">
        <v>37</v>
      </c>
      <c r="AC44" t="s">
        <v>1013</v>
      </c>
      <c r="AD44" t="s">
        <v>37</v>
      </c>
      <c r="AE44" t="s">
        <v>1013</v>
      </c>
      <c r="AF44" t="s">
        <v>90</v>
      </c>
      <c r="AG44" t="s">
        <v>1270</v>
      </c>
      <c r="AH44" t="s">
        <v>50</v>
      </c>
      <c r="AI44" s="4">
        <f ca="1">data[[#This Row],[Expiry Date]]-TODAY()</f>
        <v>40</v>
      </c>
      <c r="AJ44" s="4">
        <f ca="1">data[[#This Row],[Maturity ( Days)]]/365</f>
        <v>0.1095890410958904</v>
      </c>
      <c r="AK44" s="4" t="str">
        <f>IF(data[[#This Row],[Option Type]]="put","p","c")</f>
        <v>c</v>
      </c>
      <c r="AL44" s="4">
        <f>(data[[#This Row],[Bid]]*data[[#This Row],[Bidsize]]+data[[#This Row],[Ask]]*data[[#This Row],[Asksize]])/(data[[#This Row],[Bidsize]]+data[[#This Row],[Asksize]])</f>
        <v>417.35</v>
      </c>
      <c r="AM44" s="5">
        <f ca="1">impliedVol(data[[#This Row],[OptType]],Details!$B$4,VALUE(data[[#This Row],[Strike]]),VALUE(data[[#This Row],[Cnt Price]]),Details!$B$6,data[[#This Row],[T]],Details!$B$7)</f>
        <v>0.33878807840818326</v>
      </c>
      <c r="AN44" s="7">
        <f t="array" aca="1" ref="AN44:AR44" ca="1">bsGreeks(data[[#This Row],[OptType]],Details!$B$4,VALUE(data[[#This Row],[Strike]]),Details!$B$6,data[[#This Row],[T]],AM44,Details!$B$7)</f>
        <v>0.81199582535740433</v>
      </c>
      <c r="AO44" s="7">
        <f ca="1"/>
        <v>5.8567642104224949E-4</v>
      </c>
      <c r="AP44" s="6">
        <f ca="1"/>
        <v>3.6592884004394275</v>
      </c>
      <c r="AQ44" s="6">
        <f ca="1"/>
        <v>-162.95179860451816</v>
      </c>
      <c r="AR44" s="6">
        <f ca="1"/>
        <v>319.10562007138594</v>
      </c>
    </row>
    <row r="45" spans="1:44" x14ac:dyDescent="0.3">
      <c r="A45" t="s">
        <v>1757</v>
      </c>
      <c r="B45" t="s">
        <v>1758</v>
      </c>
      <c r="C45" t="s">
        <v>58</v>
      </c>
      <c r="D45" t="s">
        <v>556</v>
      </c>
      <c r="E45" t="s">
        <v>1759</v>
      </c>
      <c r="F45" t="s">
        <v>1760</v>
      </c>
      <c r="G45" t="s">
        <v>1761</v>
      </c>
      <c r="H45" t="s">
        <v>161</v>
      </c>
      <c r="I45" t="s">
        <v>161</v>
      </c>
      <c r="J45" t="s">
        <v>1502</v>
      </c>
      <c r="K45" t="s">
        <v>88</v>
      </c>
      <c r="L45" t="s">
        <v>57</v>
      </c>
      <c r="M45" t="s">
        <v>37</v>
      </c>
      <c r="N45" t="s">
        <v>87</v>
      </c>
      <c r="O45" t="s">
        <v>87</v>
      </c>
      <c r="T45" t="s">
        <v>50</v>
      </c>
      <c r="U45" t="s">
        <v>87</v>
      </c>
      <c r="V45" t="s">
        <v>87</v>
      </c>
      <c r="W45" t="s">
        <v>88</v>
      </c>
      <c r="X45" t="s">
        <v>1762</v>
      </c>
      <c r="Y45" t="s">
        <v>1761</v>
      </c>
      <c r="Z45" t="s">
        <v>87</v>
      </c>
      <c r="AA45" t="s">
        <v>87</v>
      </c>
      <c r="AB45" t="s">
        <v>37</v>
      </c>
      <c r="AC45" t="s">
        <v>1013</v>
      </c>
      <c r="AD45" t="s">
        <v>37</v>
      </c>
      <c r="AE45" t="s">
        <v>1013</v>
      </c>
      <c r="AF45" t="s">
        <v>90</v>
      </c>
      <c r="AG45" t="s">
        <v>1270</v>
      </c>
      <c r="AH45" t="s">
        <v>50</v>
      </c>
      <c r="AI45" s="4">
        <f ca="1">data[[#This Row],[Expiry Date]]-TODAY()</f>
        <v>40</v>
      </c>
      <c r="AJ45" s="4">
        <f ca="1">data[[#This Row],[Maturity ( Days)]]/365</f>
        <v>0.1095890410958904</v>
      </c>
      <c r="AK45" s="4" t="str">
        <f>IF(data[[#This Row],[Option Type]]="put","p","c")</f>
        <v>c</v>
      </c>
      <c r="AL45" s="4">
        <f>(data[[#This Row],[Bid]]*data[[#This Row],[Bidsize]]+data[[#This Row],[Ask]]*data[[#This Row],[Asksize]])/(data[[#This Row],[Bidsize]]+data[[#This Row],[Asksize]])</f>
        <v>391.85</v>
      </c>
      <c r="AM45" s="5">
        <f ca="1">impliedVol(data[[#This Row],[OptType]],Details!$B$4,VALUE(data[[#This Row],[Strike]]),VALUE(data[[#This Row],[Cnt Price]]),Details!$B$6,data[[#This Row],[T]],Details!$B$7)</f>
        <v>0.33259339259047338</v>
      </c>
      <c r="AN45" s="7">
        <f t="array" aca="1" ref="AN45:AR45" ca="1">bsGreeks(data[[#This Row],[OptType]],Details!$B$4,VALUE(data[[#This Row],[Strike]]),Details!$B$6,data[[#This Row],[T]],AM45,Details!$B$7)</f>
        <v>0.79591846865477767</v>
      </c>
      <c r="AO45" s="7">
        <f ca="1"/>
        <v>6.2703660827139005E-4</v>
      </c>
      <c r="AP45" s="6">
        <f ca="1"/>
        <v>3.846070967739907</v>
      </c>
      <c r="AQ45" s="6">
        <f ca="1"/>
        <v>-167.77275960319648</v>
      </c>
      <c r="AR45" s="6">
        <f ca="1"/>
        <v>314.67638774186463</v>
      </c>
    </row>
    <row r="46" spans="1:44" x14ac:dyDescent="0.3">
      <c r="A46" t="s">
        <v>1763</v>
      </c>
      <c r="B46" t="s">
        <v>1764</v>
      </c>
      <c r="C46" t="s">
        <v>58</v>
      </c>
      <c r="D46" t="s">
        <v>557</v>
      </c>
      <c r="E46" t="s">
        <v>1765</v>
      </c>
      <c r="F46" t="s">
        <v>1766</v>
      </c>
      <c r="G46" t="s">
        <v>1767</v>
      </c>
      <c r="H46" t="s">
        <v>161</v>
      </c>
      <c r="I46" t="s">
        <v>161</v>
      </c>
      <c r="J46" t="s">
        <v>1502</v>
      </c>
      <c r="K46" t="s">
        <v>158</v>
      </c>
      <c r="L46" t="s">
        <v>57</v>
      </c>
      <c r="M46" t="s">
        <v>37</v>
      </c>
      <c r="N46" t="s">
        <v>87</v>
      </c>
      <c r="O46" t="s">
        <v>87</v>
      </c>
      <c r="T46" t="s">
        <v>50</v>
      </c>
      <c r="U46" t="s">
        <v>87</v>
      </c>
      <c r="V46" t="s">
        <v>87</v>
      </c>
      <c r="W46" t="s">
        <v>88</v>
      </c>
      <c r="X46" t="s">
        <v>1380</v>
      </c>
      <c r="Y46" t="s">
        <v>1767</v>
      </c>
      <c r="Z46" t="s">
        <v>87</v>
      </c>
      <c r="AA46" t="s">
        <v>87</v>
      </c>
      <c r="AB46" t="s">
        <v>37</v>
      </c>
      <c r="AC46" t="s">
        <v>1013</v>
      </c>
      <c r="AD46" t="s">
        <v>37</v>
      </c>
      <c r="AE46" t="s">
        <v>1013</v>
      </c>
      <c r="AF46" t="s">
        <v>90</v>
      </c>
      <c r="AG46" t="s">
        <v>1270</v>
      </c>
      <c r="AH46" t="s">
        <v>50</v>
      </c>
      <c r="AI46" s="4">
        <f ca="1">data[[#This Row],[Expiry Date]]-TODAY()</f>
        <v>40</v>
      </c>
      <c r="AJ46" s="4">
        <f ca="1">data[[#This Row],[Maturity ( Days)]]/365</f>
        <v>0.1095890410958904</v>
      </c>
      <c r="AK46" s="4" t="str">
        <f>IF(data[[#This Row],[Option Type]]="put","p","c")</f>
        <v>c</v>
      </c>
      <c r="AL46" s="4">
        <f>(data[[#This Row],[Bid]]*data[[#This Row],[Bidsize]]+data[[#This Row],[Ask]]*data[[#This Row],[Asksize]])/(data[[#This Row],[Bidsize]]+data[[#This Row],[Asksize]])</f>
        <v>383.5</v>
      </c>
      <c r="AM46" s="5">
        <f ca="1">impliedVol(data[[#This Row],[OptType]],Details!$B$4,VALUE(data[[#This Row],[Strike]]),VALUE(data[[#This Row],[Cnt Price]]),Details!$B$6,data[[#This Row],[T]],Details!$B$7)</f>
        <v>0.33068844576606349</v>
      </c>
      <c r="AN46" s="7">
        <f t="array" aca="1" ref="AN46:AR46" ca="1">bsGreeks(data[[#This Row],[OptType]],Details!$B$4,VALUE(data[[#This Row],[Strike]]),Details!$B$6,data[[#This Row],[T]],AM46,Details!$B$7)</f>
        <v>0.7901854204773755</v>
      </c>
      <c r="AO46" s="7">
        <f ca="1"/>
        <v>6.4107384028470611E-4</v>
      </c>
      <c r="AP46" s="6">
        <f ca="1"/>
        <v>3.9096497805372161</v>
      </c>
      <c r="AQ46" s="6">
        <f ca="1"/>
        <v>-169.44346981639777</v>
      </c>
      <c r="AR46" s="6">
        <f ca="1"/>
        <v>313.01552683344073</v>
      </c>
    </row>
    <row r="47" spans="1:44" x14ac:dyDescent="0.3">
      <c r="A47" t="s">
        <v>1768</v>
      </c>
      <c r="B47" t="s">
        <v>1769</v>
      </c>
      <c r="C47" t="s">
        <v>58</v>
      </c>
      <c r="D47" t="s">
        <v>572</v>
      </c>
      <c r="E47" t="s">
        <v>1770</v>
      </c>
      <c r="F47" t="s">
        <v>1771</v>
      </c>
      <c r="G47" t="s">
        <v>1772</v>
      </c>
      <c r="H47" t="s">
        <v>161</v>
      </c>
      <c r="I47" t="s">
        <v>161</v>
      </c>
      <c r="J47" t="s">
        <v>1502</v>
      </c>
      <c r="K47" t="s">
        <v>289</v>
      </c>
      <c r="L47" t="s">
        <v>57</v>
      </c>
      <c r="M47" t="s">
        <v>37</v>
      </c>
      <c r="N47" t="s">
        <v>87</v>
      </c>
      <c r="O47" t="s">
        <v>87</v>
      </c>
      <c r="T47" t="s">
        <v>50</v>
      </c>
      <c r="U47" t="s">
        <v>87</v>
      </c>
      <c r="V47" t="s">
        <v>87</v>
      </c>
      <c r="W47" t="s">
        <v>88</v>
      </c>
      <c r="X47" t="s">
        <v>442</v>
      </c>
      <c r="Y47" t="s">
        <v>1772</v>
      </c>
      <c r="Z47" t="s">
        <v>87</v>
      </c>
      <c r="AA47" t="s">
        <v>87</v>
      </c>
      <c r="AB47" t="s">
        <v>37</v>
      </c>
      <c r="AC47" t="s">
        <v>1013</v>
      </c>
      <c r="AD47" t="s">
        <v>37</v>
      </c>
      <c r="AE47" t="s">
        <v>1013</v>
      </c>
      <c r="AF47" t="s">
        <v>90</v>
      </c>
      <c r="AG47" t="s">
        <v>1270</v>
      </c>
      <c r="AH47" t="s">
        <v>50</v>
      </c>
      <c r="AI47" s="4">
        <f ca="1">data[[#This Row],[Expiry Date]]-TODAY()</f>
        <v>40</v>
      </c>
      <c r="AJ47" s="4">
        <f ca="1">data[[#This Row],[Maturity ( Days)]]/365</f>
        <v>0.1095890410958904</v>
      </c>
      <c r="AK47" s="4" t="str">
        <f>IF(data[[#This Row],[Option Type]]="put","p","c")</f>
        <v>c</v>
      </c>
      <c r="AL47" s="4">
        <f>(data[[#This Row],[Bid]]*data[[#This Row],[Bidsize]]+data[[#This Row],[Ask]]*data[[#This Row],[Asksize]])/(data[[#This Row],[Bidsize]]+data[[#This Row],[Asksize]])</f>
        <v>375.45</v>
      </c>
      <c r="AM47" s="5">
        <f ca="1">impliedVol(data[[#This Row],[OptType]],Details!$B$4,VALUE(data[[#This Row],[Strike]]),VALUE(data[[#This Row],[Cnt Price]]),Details!$B$6,data[[#This Row],[T]],Details!$B$7)</f>
        <v>0.32942202551687166</v>
      </c>
      <c r="AN47" s="7">
        <f t="array" aca="1" ref="AN47:AR47" ca="1">bsGreeks(data[[#This Row],[OptType]],Details!$B$4,VALUE(data[[#This Row],[Strike]]),Details!$B$6,data[[#This Row],[T]],AM47,Details!$B$7)</f>
        <v>0.78392576585765994</v>
      </c>
      <c r="AO47" s="7">
        <f ca="1"/>
        <v>6.5467387975681529E-4</v>
      </c>
      <c r="AP47" s="6">
        <f ca="1"/>
        <v>3.9773006979549232</v>
      </c>
      <c r="AQ47" s="6">
        <f ca="1"/>
        <v>-171.56196346781445</v>
      </c>
      <c r="AR47" s="6">
        <f ca="1"/>
        <v>311.08517652959455</v>
      </c>
    </row>
    <row r="48" spans="1:44" x14ac:dyDescent="0.3">
      <c r="A48" t="s">
        <v>1773</v>
      </c>
      <c r="B48" t="s">
        <v>1774</v>
      </c>
      <c r="C48" t="s">
        <v>58</v>
      </c>
      <c r="D48" t="s">
        <v>573</v>
      </c>
      <c r="E48" t="s">
        <v>1775</v>
      </c>
      <c r="F48" t="s">
        <v>1776</v>
      </c>
      <c r="G48" t="s">
        <v>1777</v>
      </c>
      <c r="H48" t="s">
        <v>161</v>
      </c>
      <c r="I48" t="s">
        <v>161</v>
      </c>
      <c r="J48" t="s">
        <v>1502</v>
      </c>
      <c r="K48" t="s">
        <v>88</v>
      </c>
      <c r="L48" t="s">
        <v>57</v>
      </c>
      <c r="M48" t="s">
        <v>37</v>
      </c>
      <c r="N48" t="s">
        <v>87</v>
      </c>
      <c r="O48" t="s">
        <v>87</v>
      </c>
      <c r="T48" t="s">
        <v>50</v>
      </c>
      <c r="U48" t="s">
        <v>87</v>
      </c>
      <c r="V48" t="s">
        <v>87</v>
      </c>
      <c r="W48" t="s">
        <v>88</v>
      </c>
      <c r="X48" t="s">
        <v>1778</v>
      </c>
      <c r="Y48" t="s">
        <v>1777</v>
      </c>
      <c r="Z48" t="s">
        <v>87</v>
      </c>
      <c r="AA48" t="s">
        <v>87</v>
      </c>
      <c r="AB48" t="s">
        <v>37</v>
      </c>
      <c r="AC48" t="s">
        <v>1013</v>
      </c>
      <c r="AD48" t="s">
        <v>37</v>
      </c>
      <c r="AE48" t="s">
        <v>1013</v>
      </c>
      <c r="AF48" t="s">
        <v>90</v>
      </c>
      <c r="AG48" t="s">
        <v>1270</v>
      </c>
      <c r="AH48" t="s">
        <v>50</v>
      </c>
      <c r="AI48" s="4">
        <f ca="1">data[[#This Row],[Expiry Date]]-TODAY()</f>
        <v>40</v>
      </c>
      <c r="AJ48" s="4">
        <f ca="1">data[[#This Row],[Maturity ( Days)]]/365</f>
        <v>0.1095890410958904</v>
      </c>
      <c r="AK48" s="4" t="str">
        <f>IF(data[[#This Row],[Option Type]]="put","p","c")</f>
        <v>c</v>
      </c>
      <c r="AL48" s="4">
        <f>(data[[#This Row],[Bid]]*data[[#This Row],[Bidsize]]+data[[#This Row],[Ask]]*data[[#This Row],[Asksize]])/(data[[#This Row],[Bidsize]]+data[[#This Row],[Asksize]])</f>
        <v>359.1</v>
      </c>
      <c r="AM48" s="5">
        <f ca="1">impliedVol(data[[#This Row],[OptType]],Details!$B$4,VALUE(data[[#This Row],[Strike]]),VALUE(data[[#This Row],[Cnt Price]]),Details!$B$6,data[[#This Row],[T]],Details!$B$7)</f>
        <v>0.32584668387428872</v>
      </c>
      <c r="AN48" s="7">
        <f t="array" aca="1" ref="AN48:AR48" ca="1">bsGreeks(data[[#This Row],[OptType]],Details!$B$4,VALUE(data[[#This Row],[Strike]]),Details!$B$6,data[[#This Row],[T]],AM48,Details!$B$7)</f>
        <v>0.77160933456230318</v>
      </c>
      <c r="AO48" s="7">
        <f ca="1"/>
        <v>6.8313063493609567E-4</v>
      </c>
      <c r="AP48" s="6">
        <f ca="1"/>
        <v>4.1051388089282801</v>
      </c>
      <c r="AQ48" s="6">
        <f ca="1"/>
        <v>-174.89773420628492</v>
      </c>
      <c r="AR48" s="6">
        <f ca="1"/>
        <v>307.34303068335316</v>
      </c>
    </row>
    <row r="49" spans="1:44" x14ac:dyDescent="0.3">
      <c r="A49" t="s">
        <v>1779</v>
      </c>
      <c r="B49" t="s">
        <v>1780</v>
      </c>
      <c r="C49" t="s">
        <v>58</v>
      </c>
      <c r="D49" t="s">
        <v>574</v>
      </c>
      <c r="E49" t="s">
        <v>1781</v>
      </c>
      <c r="F49" t="s">
        <v>1329</v>
      </c>
      <c r="G49" t="s">
        <v>1782</v>
      </c>
      <c r="H49" t="s">
        <v>161</v>
      </c>
      <c r="I49" t="s">
        <v>161</v>
      </c>
      <c r="J49" t="s">
        <v>1502</v>
      </c>
      <c r="K49" t="s">
        <v>88</v>
      </c>
      <c r="L49" t="s">
        <v>57</v>
      </c>
      <c r="M49" t="s">
        <v>37</v>
      </c>
      <c r="N49" t="s">
        <v>87</v>
      </c>
      <c r="O49" t="s">
        <v>87</v>
      </c>
      <c r="T49" t="s">
        <v>50</v>
      </c>
      <c r="U49" t="s">
        <v>87</v>
      </c>
      <c r="V49" t="s">
        <v>87</v>
      </c>
      <c r="W49" t="s">
        <v>88</v>
      </c>
      <c r="X49" t="s">
        <v>1778</v>
      </c>
      <c r="Y49" t="s">
        <v>1782</v>
      </c>
      <c r="Z49" t="s">
        <v>87</v>
      </c>
      <c r="AA49" t="s">
        <v>87</v>
      </c>
      <c r="AB49" t="s">
        <v>37</v>
      </c>
      <c r="AC49" t="s">
        <v>1013</v>
      </c>
      <c r="AD49" t="s">
        <v>37</v>
      </c>
      <c r="AE49" t="s">
        <v>1013</v>
      </c>
      <c r="AF49" t="s">
        <v>90</v>
      </c>
      <c r="AG49" t="s">
        <v>1270</v>
      </c>
      <c r="AH49" t="s">
        <v>50</v>
      </c>
      <c r="AI49" s="4">
        <f ca="1">data[[#This Row],[Expiry Date]]-TODAY()</f>
        <v>40</v>
      </c>
      <c r="AJ49" s="4">
        <f ca="1">data[[#This Row],[Maturity ( Days)]]/365</f>
        <v>0.1095890410958904</v>
      </c>
      <c r="AK49" s="4" t="str">
        <f>IF(data[[#This Row],[Option Type]]="put","p","c")</f>
        <v>c</v>
      </c>
      <c r="AL49" s="4">
        <f>(data[[#This Row],[Bid]]*data[[#This Row],[Bidsize]]+data[[#This Row],[Ask]]*data[[#This Row],[Asksize]])/(data[[#This Row],[Bidsize]]+data[[#This Row],[Asksize]])</f>
        <v>350.75</v>
      </c>
      <c r="AM49" s="5">
        <f ca="1">impliedVol(data[[#This Row],[OptType]],Details!$B$4,VALUE(data[[#This Row],[Strike]]),VALUE(data[[#This Row],[Cnt Price]]),Details!$B$6,data[[#This Row],[T]],Details!$B$7)</f>
        <v>0.32344243174835091</v>
      </c>
      <c r="AN49" s="7">
        <f t="array" aca="1" ref="AN49:AR49" ca="1">bsGreeks(data[[#This Row],[OptType]],Details!$B$4,VALUE(data[[#This Row],[Strike]]),Details!$B$6,data[[#This Row],[T]],AM49,Details!$B$7)</f>
        <v>0.76559272249875243</v>
      </c>
      <c r="AO49" s="7">
        <f ca="1"/>
        <v>6.9826076656567706E-4</v>
      </c>
      <c r="AP49" s="6">
        <f ca="1"/>
        <v>4.1650998176366629</v>
      </c>
      <c r="AQ49" s="6">
        <f ca="1"/>
        <v>-176.04349667491786</v>
      </c>
      <c r="AR49" s="6">
        <f ca="1"/>
        <v>305.55476145955271</v>
      </c>
    </row>
    <row r="50" spans="1:44" x14ac:dyDescent="0.3">
      <c r="A50" t="s">
        <v>1783</v>
      </c>
      <c r="B50" t="s">
        <v>1784</v>
      </c>
      <c r="C50" t="s">
        <v>58</v>
      </c>
      <c r="D50" t="s">
        <v>310</v>
      </c>
      <c r="E50" t="s">
        <v>1785</v>
      </c>
      <c r="F50" t="s">
        <v>1786</v>
      </c>
      <c r="G50" t="s">
        <v>1787</v>
      </c>
      <c r="H50" t="s">
        <v>161</v>
      </c>
      <c r="I50" t="s">
        <v>161</v>
      </c>
      <c r="J50" t="s">
        <v>1502</v>
      </c>
      <c r="K50" t="s">
        <v>1788</v>
      </c>
      <c r="L50" t="s">
        <v>57</v>
      </c>
      <c r="M50" t="s">
        <v>37</v>
      </c>
      <c r="N50" t="s">
        <v>87</v>
      </c>
      <c r="O50" t="s">
        <v>87</v>
      </c>
      <c r="T50" t="s">
        <v>50</v>
      </c>
      <c r="U50" t="s">
        <v>87</v>
      </c>
      <c r="V50" t="s">
        <v>87</v>
      </c>
      <c r="W50" t="s">
        <v>88</v>
      </c>
      <c r="X50" t="s">
        <v>458</v>
      </c>
      <c r="Y50" t="s">
        <v>1787</v>
      </c>
      <c r="Z50" t="s">
        <v>87</v>
      </c>
      <c r="AA50" t="s">
        <v>87</v>
      </c>
      <c r="AB50" t="s">
        <v>37</v>
      </c>
      <c r="AC50" t="s">
        <v>1013</v>
      </c>
      <c r="AD50" t="s">
        <v>37</v>
      </c>
      <c r="AE50" t="s">
        <v>1013</v>
      </c>
      <c r="AF50" t="s">
        <v>90</v>
      </c>
      <c r="AG50" t="s">
        <v>1270</v>
      </c>
      <c r="AH50" t="s">
        <v>50</v>
      </c>
      <c r="AI50" s="4">
        <f ca="1">data[[#This Row],[Expiry Date]]-TODAY()</f>
        <v>40</v>
      </c>
      <c r="AJ50" s="4">
        <f ca="1">data[[#This Row],[Maturity ( Days)]]/365</f>
        <v>0.1095890410958904</v>
      </c>
      <c r="AK50" s="4" t="str">
        <f>IF(data[[#This Row],[Option Type]]="put","p","c")</f>
        <v>c</v>
      </c>
      <c r="AL50" s="4">
        <f>(data[[#This Row],[Bid]]*data[[#This Row],[Bidsize]]+data[[#This Row],[Ask]]*data[[#This Row],[Asksize]])/(data[[#This Row],[Bidsize]]+data[[#This Row],[Asksize]])</f>
        <v>346.75</v>
      </c>
      <c r="AM50" s="5">
        <f ca="1">impliedVol(data[[#This Row],[OptType]],Details!$B$4,VALUE(data[[#This Row],[Strike]]),VALUE(data[[#This Row],[Cnt Price]]),Details!$B$6,data[[#This Row],[T]],Details!$B$7)</f>
        <v>0.3226177900222385</v>
      </c>
      <c r="AN50" s="7">
        <f t="array" aca="1" ref="AN50:AR50" ca="1">bsGreeks(data[[#This Row],[OptType]],Details!$B$4,VALUE(data[[#This Row],[Strike]]),Details!$B$6,data[[#This Row],[T]],AM50,Details!$B$7)</f>
        <v>0.76230599298140089</v>
      </c>
      <c r="AO50" s="7">
        <f ca="1"/>
        <v>7.054369941931031E-4</v>
      </c>
      <c r="AP50" s="6">
        <f ca="1"/>
        <v>4.1971773676080071</v>
      </c>
      <c r="AQ50" s="6">
        <f ca="1"/>
        <v>-176.88176703226205</v>
      </c>
      <c r="AR50" s="6">
        <f ca="1"/>
        <v>304.51634847375118</v>
      </c>
    </row>
    <row r="51" spans="1:44" x14ac:dyDescent="0.3">
      <c r="A51" t="s">
        <v>1789</v>
      </c>
      <c r="B51" t="s">
        <v>1790</v>
      </c>
      <c r="C51" t="s">
        <v>58</v>
      </c>
      <c r="D51" t="s">
        <v>1791</v>
      </c>
      <c r="E51" t="s">
        <v>1792</v>
      </c>
      <c r="F51" t="s">
        <v>1048</v>
      </c>
      <c r="G51" t="s">
        <v>1793</v>
      </c>
      <c r="H51" t="s">
        <v>161</v>
      </c>
      <c r="I51" t="s">
        <v>161</v>
      </c>
      <c r="J51" t="s">
        <v>1502</v>
      </c>
      <c r="K51" t="s">
        <v>88</v>
      </c>
      <c r="L51" t="s">
        <v>57</v>
      </c>
      <c r="M51" t="s">
        <v>37</v>
      </c>
      <c r="N51" t="s">
        <v>87</v>
      </c>
      <c r="O51" t="s">
        <v>87</v>
      </c>
      <c r="T51" t="s">
        <v>50</v>
      </c>
      <c r="U51" t="s">
        <v>87</v>
      </c>
      <c r="V51" t="s">
        <v>87</v>
      </c>
      <c r="W51" t="s">
        <v>88</v>
      </c>
      <c r="X51" t="s">
        <v>1794</v>
      </c>
      <c r="Y51" t="s">
        <v>1793</v>
      </c>
      <c r="Z51" t="s">
        <v>87</v>
      </c>
      <c r="AA51" t="s">
        <v>87</v>
      </c>
      <c r="AB51" t="s">
        <v>37</v>
      </c>
      <c r="AC51" t="s">
        <v>1013</v>
      </c>
      <c r="AD51" t="s">
        <v>37</v>
      </c>
      <c r="AE51" t="s">
        <v>1013</v>
      </c>
      <c r="AF51" t="s">
        <v>90</v>
      </c>
      <c r="AG51" t="s">
        <v>1270</v>
      </c>
      <c r="AH51" t="s">
        <v>50</v>
      </c>
      <c r="AI51" s="4">
        <f ca="1">data[[#This Row],[Expiry Date]]-TODAY()</f>
        <v>40</v>
      </c>
      <c r="AJ51" s="4">
        <f ca="1">data[[#This Row],[Maturity ( Days)]]/365</f>
        <v>0.1095890410958904</v>
      </c>
      <c r="AK51" s="4" t="str">
        <f>IF(data[[#This Row],[Option Type]]="put","p","c")</f>
        <v>c</v>
      </c>
      <c r="AL51" s="4">
        <f>(data[[#This Row],[Bid]]*data[[#This Row],[Bidsize]]+data[[#This Row],[Ask]]*data[[#This Row],[Asksize]])/(data[[#This Row],[Bidsize]]+data[[#This Row],[Asksize]])</f>
        <v>338.7</v>
      </c>
      <c r="AM51" s="5">
        <f ca="1">impliedVol(data[[#This Row],[OptType]],Details!$B$4,VALUE(data[[#This Row],[Strike]]),VALUE(data[[#This Row],[Cnt Price]]),Details!$B$6,data[[#This Row],[T]],Details!$B$7)</f>
        <v>0.32074745554024892</v>
      </c>
      <c r="AN51" s="7">
        <f t="array" aca="1" ref="AN51:AR51" ca="1">bsGreeks(data[[#This Row],[OptType]],Details!$B$4,VALUE(data[[#This Row],[Strike]]),Details!$B$6,data[[#This Row],[T]],AM51,Details!$B$7)</f>
        <v>0.75574829310317693</v>
      </c>
      <c r="AO51" s="7">
        <f ca="1"/>
        <v>7.2013129298406544E-4</v>
      </c>
      <c r="AP51" s="6">
        <f ca="1"/>
        <v>4.2597654103231921</v>
      </c>
      <c r="AQ51" s="6">
        <f ca="1"/>
        <v>-178.35820754946062</v>
      </c>
      <c r="AR51" s="6">
        <f ca="1"/>
        <v>302.45208315789944</v>
      </c>
    </row>
    <row r="52" spans="1:44" x14ac:dyDescent="0.3">
      <c r="A52" t="s">
        <v>1795</v>
      </c>
      <c r="B52" t="s">
        <v>1796</v>
      </c>
      <c r="C52" t="s">
        <v>58</v>
      </c>
      <c r="D52" t="s">
        <v>575</v>
      </c>
      <c r="E52" t="s">
        <v>1046</v>
      </c>
      <c r="F52" t="s">
        <v>1797</v>
      </c>
      <c r="G52" t="s">
        <v>1798</v>
      </c>
      <c r="H52" t="s">
        <v>161</v>
      </c>
      <c r="I52" t="s">
        <v>161</v>
      </c>
      <c r="J52" t="s">
        <v>1502</v>
      </c>
      <c r="K52" t="s">
        <v>128</v>
      </c>
      <c r="L52" t="s">
        <v>57</v>
      </c>
      <c r="M52" t="s">
        <v>37</v>
      </c>
      <c r="N52" t="s">
        <v>87</v>
      </c>
      <c r="O52" t="s">
        <v>87</v>
      </c>
      <c r="T52" t="s">
        <v>50</v>
      </c>
      <c r="U52" t="s">
        <v>87</v>
      </c>
      <c r="V52" t="s">
        <v>87</v>
      </c>
      <c r="W52" t="s">
        <v>88</v>
      </c>
      <c r="X52" t="s">
        <v>1778</v>
      </c>
      <c r="Y52" t="s">
        <v>1798</v>
      </c>
      <c r="Z52" t="s">
        <v>87</v>
      </c>
      <c r="AA52" t="s">
        <v>87</v>
      </c>
      <c r="AB52" t="s">
        <v>37</v>
      </c>
      <c r="AC52" t="s">
        <v>1013</v>
      </c>
      <c r="AD52" t="s">
        <v>37</v>
      </c>
      <c r="AE52" t="s">
        <v>1013</v>
      </c>
      <c r="AF52" t="s">
        <v>90</v>
      </c>
      <c r="AG52" t="s">
        <v>1270</v>
      </c>
      <c r="AH52" t="s">
        <v>50</v>
      </c>
      <c r="AI52" s="4">
        <f ca="1">data[[#This Row],[Expiry Date]]-TODAY()</f>
        <v>40</v>
      </c>
      <c r="AJ52" s="4">
        <f ca="1">data[[#This Row],[Maturity ( Days)]]/365</f>
        <v>0.1095890410958904</v>
      </c>
      <c r="AK52" s="4" t="str">
        <f>IF(data[[#This Row],[Option Type]]="put","p","c")</f>
        <v>c</v>
      </c>
      <c r="AL52" s="4">
        <f>(data[[#This Row],[Bid]]*data[[#This Row],[Bidsize]]+data[[#This Row],[Ask]]*data[[#This Row],[Asksize]])/(data[[#This Row],[Bidsize]]+data[[#This Row],[Asksize]])</f>
        <v>334.95</v>
      </c>
      <c r="AM52" s="5">
        <f ca="1">impliedVol(data[[#This Row],[OptType]],Details!$B$4,VALUE(data[[#This Row],[Strike]]),VALUE(data[[#This Row],[Cnt Price]]),Details!$B$6,data[[#This Row],[T]],Details!$B$7)</f>
        <v>0.32040808053978553</v>
      </c>
      <c r="AN52" s="7">
        <f t="array" aca="1" ref="AN52:AR52" ca="1">bsGreeks(data[[#This Row],[OptType]],Details!$B$4,VALUE(data[[#This Row],[Strike]]),Details!$B$6,data[[#This Row],[T]],AM52,Details!$B$7)</f>
        <v>0.75207328831745612</v>
      </c>
      <c r="AO52" s="7">
        <f ca="1"/>
        <v>7.2669200090178313E-4</v>
      </c>
      <c r="AP52" s="6">
        <f ca="1"/>
        <v>4.2940255026034615</v>
      </c>
      <c r="AQ52" s="6">
        <f ca="1"/>
        <v>-179.51861089450236</v>
      </c>
      <c r="AR52" s="6">
        <f ca="1"/>
        <v>301.21181431066907</v>
      </c>
    </row>
    <row r="53" spans="1:44" x14ac:dyDescent="0.3">
      <c r="A53" t="s">
        <v>1799</v>
      </c>
      <c r="B53" t="s">
        <v>1800</v>
      </c>
      <c r="C53" t="s">
        <v>58</v>
      </c>
      <c r="D53" t="s">
        <v>1801</v>
      </c>
      <c r="E53" t="s">
        <v>1802</v>
      </c>
      <c r="F53" t="s">
        <v>1803</v>
      </c>
      <c r="G53" t="s">
        <v>1804</v>
      </c>
      <c r="H53" t="s">
        <v>161</v>
      </c>
      <c r="I53" t="s">
        <v>161</v>
      </c>
      <c r="J53" t="s">
        <v>1502</v>
      </c>
      <c r="K53" t="s">
        <v>180</v>
      </c>
      <c r="L53" t="s">
        <v>57</v>
      </c>
      <c r="M53" t="s">
        <v>37</v>
      </c>
      <c r="N53" t="s">
        <v>87</v>
      </c>
      <c r="O53" t="s">
        <v>87</v>
      </c>
      <c r="T53" t="s">
        <v>50</v>
      </c>
      <c r="U53" t="s">
        <v>87</v>
      </c>
      <c r="V53" t="s">
        <v>87</v>
      </c>
      <c r="W53" t="s">
        <v>88</v>
      </c>
      <c r="X53" t="s">
        <v>1778</v>
      </c>
      <c r="Y53" t="s">
        <v>1804</v>
      </c>
      <c r="Z53" t="s">
        <v>87</v>
      </c>
      <c r="AA53" t="s">
        <v>87</v>
      </c>
      <c r="AB53" t="s">
        <v>37</v>
      </c>
      <c r="AC53" t="s">
        <v>1013</v>
      </c>
      <c r="AD53" t="s">
        <v>37</v>
      </c>
      <c r="AE53" t="s">
        <v>1013</v>
      </c>
      <c r="AF53" t="s">
        <v>90</v>
      </c>
      <c r="AG53" t="s">
        <v>1270</v>
      </c>
      <c r="AH53" t="s">
        <v>50</v>
      </c>
      <c r="AI53" s="4">
        <f ca="1">data[[#This Row],[Expiry Date]]-TODAY()</f>
        <v>40</v>
      </c>
      <c r="AJ53" s="4">
        <f ca="1">data[[#This Row],[Maturity ( Days)]]/365</f>
        <v>0.1095890410958904</v>
      </c>
      <c r="AK53" s="4" t="str">
        <f>IF(data[[#This Row],[Option Type]]="put","p","c")</f>
        <v>c</v>
      </c>
      <c r="AL53" s="4">
        <f>(data[[#This Row],[Bid]]*data[[#This Row],[Bidsize]]+data[[#This Row],[Ask]]*data[[#This Row],[Asksize]])/(data[[#This Row],[Bidsize]]+data[[#This Row],[Asksize]])</f>
        <v>323.10000000000002</v>
      </c>
      <c r="AM53" s="5">
        <f ca="1">impliedVol(data[[#This Row],[OptType]],Details!$B$4,VALUE(data[[#This Row],[Strike]]),VALUE(data[[#This Row],[Cnt Price]]),Details!$B$6,data[[#This Row],[T]],Details!$B$7)</f>
        <v>0.31776256995574886</v>
      </c>
      <c r="AN53" s="7">
        <f t="array" aca="1" ref="AN53:AR53" ca="1">bsGreeks(data[[#This Row],[OptType]],Details!$B$4,VALUE(data[[#This Row],[Strike]]),Details!$B$6,data[[#This Row],[T]],AM53,Details!$B$7)</f>
        <v>0.74175232311648387</v>
      </c>
      <c r="AO53" s="7">
        <f ca="1"/>
        <v>7.486343780750065E-4</v>
      </c>
      <c r="AP53" s="6">
        <f ca="1"/>
        <v>4.3871580986197225</v>
      </c>
      <c r="AQ53" s="6">
        <f ca="1"/>
        <v>-181.71432199644917</v>
      </c>
      <c r="AR53" s="6">
        <f ca="1"/>
        <v>297.87310354765629</v>
      </c>
    </row>
    <row r="54" spans="1:44" x14ac:dyDescent="0.3">
      <c r="A54" t="s">
        <v>1805</v>
      </c>
      <c r="B54" t="s">
        <v>1806</v>
      </c>
      <c r="C54" t="s">
        <v>58</v>
      </c>
      <c r="D54" t="s">
        <v>1807</v>
      </c>
      <c r="E54" t="s">
        <v>1808</v>
      </c>
      <c r="F54" t="s">
        <v>1809</v>
      </c>
      <c r="G54" t="s">
        <v>1810</v>
      </c>
      <c r="H54" t="s">
        <v>161</v>
      </c>
      <c r="I54" t="s">
        <v>161</v>
      </c>
      <c r="J54" t="s">
        <v>1502</v>
      </c>
      <c r="K54" t="s">
        <v>128</v>
      </c>
      <c r="L54" t="s">
        <v>57</v>
      </c>
      <c r="M54" t="s">
        <v>37</v>
      </c>
      <c r="N54" t="s">
        <v>87</v>
      </c>
      <c r="O54" t="s">
        <v>87</v>
      </c>
      <c r="T54" t="s">
        <v>50</v>
      </c>
      <c r="U54" t="s">
        <v>87</v>
      </c>
      <c r="V54" t="s">
        <v>87</v>
      </c>
      <c r="W54" t="s">
        <v>88</v>
      </c>
      <c r="X54" t="s">
        <v>1778</v>
      </c>
      <c r="Y54" t="s">
        <v>1810</v>
      </c>
      <c r="Z54" t="s">
        <v>87</v>
      </c>
      <c r="AA54" t="s">
        <v>87</v>
      </c>
      <c r="AB54" t="s">
        <v>37</v>
      </c>
      <c r="AC54" t="s">
        <v>1013</v>
      </c>
      <c r="AD54" t="s">
        <v>37</v>
      </c>
      <c r="AE54" t="s">
        <v>1013</v>
      </c>
      <c r="AF54" t="s">
        <v>90</v>
      </c>
      <c r="AG54" t="s">
        <v>1270</v>
      </c>
      <c r="AH54" t="s">
        <v>50</v>
      </c>
      <c r="AI54" s="4">
        <f ca="1">data[[#This Row],[Expiry Date]]-TODAY()</f>
        <v>40</v>
      </c>
      <c r="AJ54" s="4">
        <f ca="1">data[[#This Row],[Maturity ( Days)]]/365</f>
        <v>0.1095890410958904</v>
      </c>
      <c r="AK54" s="4" t="str">
        <f>IF(data[[#This Row],[Option Type]]="put","p","c")</f>
        <v>c</v>
      </c>
      <c r="AL54" s="4">
        <f>(data[[#This Row],[Bid]]*data[[#This Row],[Bidsize]]+data[[#This Row],[Ask]]*data[[#This Row],[Asksize]])/(data[[#This Row],[Bidsize]]+data[[#This Row],[Asksize]])</f>
        <v>315.25</v>
      </c>
      <c r="AM54" s="5">
        <f ca="1">impliedVol(data[[#This Row],[OptType]],Details!$B$4,VALUE(data[[#This Row],[Strike]]),VALUE(data[[#This Row],[Cnt Price]]),Details!$B$6,data[[#This Row],[T]],Details!$B$7)</f>
        <v>0.31594085009505957</v>
      </c>
      <c r="AN54" s="7">
        <f t="array" aca="1" ref="AN54:AR54" ca="1">bsGreeks(data[[#This Row],[OptType]],Details!$B$4,VALUE(data[[#This Row],[Strike]]),Details!$B$6,data[[#This Row],[T]],AM54,Details!$B$7)</f>
        <v>0.7347107706133339</v>
      </c>
      <c r="AO54" s="7">
        <f ca="1"/>
        <v>7.6341464396880083E-4</v>
      </c>
      <c r="AP54" s="6">
        <f ca="1"/>
        <v>4.4481256664812037</v>
      </c>
      <c r="AQ54" s="6">
        <f ca="1"/>
        <v>-183.0654157400237</v>
      </c>
      <c r="AR54" s="6">
        <f ca="1"/>
        <v>295.56951826071895</v>
      </c>
    </row>
    <row r="55" spans="1:44" x14ac:dyDescent="0.3">
      <c r="A55" t="s">
        <v>1811</v>
      </c>
      <c r="B55" t="s">
        <v>1812</v>
      </c>
      <c r="C55" t="s">
        <v>58</v>
      </c>
      <c r="D55" t="s">
        <v>559</v>
      </c>
      <c r="E55" t="s">
        <v>1813</v>
      </c>
      <c r="F55" t="s">
        <v>1814</v>
      </c>
      <c r="G55" t="s">
        <v>1815</v>
      </c>
      <c r="H55" t="s">
        <v>161</v>
      </c>
      <c r="I55" t="s">
        <v>161</v>
      </c>
      <c r="J55" t="s">
        <v>1502</v>
      </c>
      <c r="K55" t="s">
        <v>142</v>
      </c>
      <c r="L55" t="s">
        <v>57</v>
      </c>
      <c r="M55" t="s">
        <v>37</v>
      </c>
      <c r="N55" t="s">
        <v>87</v>
      </c>
      <c r="O55" t="s">
        <v>87</v>
      </c>
      <c r="T55" t="s">
        <v>50</v>
      </c>
      <c r="U55" t="s">
        <v>87</v>
      </c>
      <c r="V55" t="s">
        <v>87</v>
      </c>
      <c r="W55" t="s">
        <v>88</v>
      </c>
      <c r="X55" t="s">
        <v>387</v>
      </c>
      <c r="Y55" t="s">
        <v>1815</v>
      </c>
      <c r="Z55" t="s">
        <v>87</v>
      </c>
      <c r="AA55" t="s">
        <v>87</v>
      </c>
      <c r="AB55" t="s">
        <v>37</v>
      </c>
      <c r="AC55" t="s">
        <v>1013</v>
      </c>
      <c r="AD55" t="s">
        <v>37</v>
      </c>
      <c r="AE55" t="s">
        <v>1013</v>
      </c>
      <c r="AF55" t="s">
        <v>90</v>
      </c>
      <c r="AG55" t="s">
        <v>1270</v>
      </c>
      <c r="AH55" t="s">
        <v>50</v>
      </c>
      <c r="AI55" s="4">
        <f ca="1">data[[#This Row],[Expiry Date]]-TODAY()</f>
        <v>40</v>
      </c>
      <c r="AJ55" s="4">
        <f ca="1">data[[#This Row],[Maturity ( Days)]]/365</f>
        <v>0.1095890410958904</v>
      </c>
      <c r="AK55" s="4" t="str">
        <f>IF(data[[#This Row],[Option Type]]="put","p","c")</f>
        <v>c</v>
      </c>
      <c r="AL55" s="4">
        <f>(data[[#This Row],[Bid]]*data[[#This Row],[Bidsize]]+data[[#This Row],[Ask]]*data[[#This Row],[Asksize]])/(data[[#This Row],[Bidsize]]+data[[#This Row],[Asksize]])</f>
        <v>311.39999999999998</v>
      </c>
      <c r="AM55" s="5">
        <f ca="1">impliedVol(data[[#This Row],[OptType]],Details!$B$4,VALUE(data[[#This Row],[Strike]]),VALUE(data[[#This Row],[Cnt Price]]),Details!$B$6,data[[#This Row],[T]],Details!$B$7)</f>
        <v>0.31514683930692317</v>
      </c>
      <c r="AN55" s="7">
        <f t="array" aca="1" ref="AN55:AR55" ca="1">bsGreeks(data[[#This Row],[OptType]],Details!$B$4,VALUE(data[[#This Row],[Strike]]),Details!$B$6,data[[#This Row],[T]],AM55,Details!$B$7)</f>
        <v>0.73106859060440321</v>
      </c>
      <c r="AO55" s="7">
        <f ca="1"/>
        <v>7.706249694875893E-4</v>
      </c>
      <c r="AP55" s="6">
        <f ca="1"/>
        <v>4.4788530340149091</v>
      </c>
      <c r="AQ55" s="6">
        <f ca="1"/>
        <v>-183.80399005628695</v>
      </c>
      <c r="AR55" s="6">
        <f ca="1"/>
        <v>294.35495770462489</v>
      </c>
    </row>
    <row r="56" spans="1:44" x14ac:dyDescent="0.3">
      <c r="A56" t="s">
        <v>1816</v>
      </c>
      <c r="B56" t="s">
        <v>1817</v>
      </c>
      <c r="C56" t="s">
        <v>58</v>
      </c>
      <c r="D56" t="s">
        <v>577</v>
      </c>
      <c r="E56" t="s">
        <v>240</v>
      </c>
      <c r="F56" t="s">
        <v>1818</v>
      </c>
      <c r="G56" t="s">
        <v>1819</v>
      </c>
      <c r="H56" t="s">
        <v>161</v>
      </c>
      <c r="I56" t="s">
        <v>161</v>
      </c>
      <c r="J56" t="s">
        <v>1502</v>
      </c>
      <c r="K56" t="s">
        <v>163</v>
      </c>
      <c r="L56" t="s">
        <v>57</v>
      </c>
      <c r="M56" t="s">
        <v>37</v>
      </c>
      <c r="N56" t="s">
        <v>87</v>
      </c>
      <c r="O56" t="s">
        <v>87</v>
      </c>
      <c r="T56" t="s">
        <v>50</v>
      </c>
      <c r="U56" t="s">
        <v>87</v>
      </c>
      <c r="V56" t="s">
        <v>87</v>
      </c>
      <c r="W56" t="s">
        <v>88</v>
      </c>
      <c r="X56" t="s">
        <v>1794</v>
      </c>
      <c r="Y56" t="s">
        <v>1819</v>
      </c>
      <c r="Z56" t="s">
        <v>87</v>
      </c>
      <c r="AA56" t="s">
        <v>87</v>
      </c>
      <c r="AB56" t="s">
        <v>37</v>
      </c>
      <c r="AC56" t="s">
        <v>1013</v>
      </c>
      <c r="AD56" t="s">
        <v>37</v>
      </c>
      <c r="AE56" t="s">
        <v>1013</v>
      </c>
      <c r="AF56" t="s">
        <v>90</v>
      </c>
      <c r="AG56" t="s">
        <v>1270</v>
      </c>
      <c r="AH56" t="s">
        <v>50</v>
      </c>
      <c r="AI56" s="4">
        <f ca="1">data[[#This Row],[Expiry Date]]-TODAY()</f>
        <v>40</v>
      </c>
      <c r="AJ56" s="4">
        <f ca="1">data[[#This Row],[Maturity ( Days)]]/365</f>
        <v>0.1095890410958904</v>
      </c>
      <c r="AK56" s="4" t="str">
        <f>IF(data[[#This Row],[Option Type]]="put","p","c")</f>
        <v>c</v>
      </c>
      <c r="AL56" s="4">
        <f>(data[[#This Row],[Bid]]*data[[#This Row],[Bidsize]]+data[[#This Row],[Ask]]*data[[#This Row],[Asksize]])/(data[[#This Row],[Bidsize]]+data[[#This Row],[Asksize]])</f>
        <v>303.45</v>
      </c>
      <c r="AM56" s="5">
        <f ca="1">impliedVol(data[[#This Row],[OptType]],Details!$B$4,VALUE(data[[#This Row],[Strike]]),VALUE(data[[#This Row],[Cnt Price]]),Details!$B$6,data[[#This Row],[T]],Details!$B$7)</f>
        <v>0.31289547316095673</v>
      </c>
      <c r="AN56" s="7">
        <f t="array" aca="1" ref="AN56:AR56" ca="1">bsGreeks(data[[#This Row],[OptType]],Details!$B$4,VALUE(data[[#This Row],[Strike]]),Details!$B$6,data[[#This Row],[T]],AM56,Details!$B$7)</f>
        <v>0.7240176185085142</v>
      </c>
      <c r="AO56" s="7">
        <f ca="1"/>
        <v>7.8621034433370963E-4</v>
      </c>
      <c r="AP56" s="6">
        <f ca="1"/>
        <v>4.5367914216527785</v>
      </c>
      <c r="AQ56" s="6">
        <f ca="1"/>
        <v>-184.75214578770971</v>
      </c>
      <c r="AR56" s="6">
        <f ca="1"/>
        <v>292.05809984281342</v>
      </c>
    </row>
    <row r="57" spans="1:44" x14ac:dyDescent="0.3">
      <c r="A57" t="s">
        <v>1820</v>
      </c>
      <c r="B57" t="s">
        <v>1821</v>
      </c>
      <c r="C57" t="s">
        <v>58</v>
      </c>
      <c r="D57" t="s">
        <v>578</v>
      </c>
      <c r="E57" t="s">
        <v>1822</v>
      </c>
      <c r="F57" t="s">
        <v>1823</v>
      </c>
      <c r="G57" t="s">
        <v>1824</v>
      </c>
      <c r="H57" t="s">
        <v>161</v>
      </c>
      <c r="I57" t="s">
        <v>161</v>
      </c>
      <c r="J57" t="s">
        <v>1502</v>
      </c>
      <c r="K57" t="s">
        <v>88</v>
      </c>
      <c r="L57" t="s">
        <v>57</v>
      </c>
      <c r="M57" t="s">
        <v>37</v>
      </c>
      <c r="N57" t="s">
        <v>87</v>
      </c>
      <c r="O57" t="s">
        <v>87</v>
      </c>
      <c r="T57" t="s">
        <v>50</v>
      </c>
      <c r="U57" t="s">
        <v>87</v>
      </c>
      <c r="V57" t="s">
        <v>87</v>
      </c>
      <c r="W57" t="s">
        <v>88</v>
      </c>
      <c r="X57" t="s">
        <v>1825</v>
      </c>
      <c r="Y57" t="s">
        <v>1824</v>
      </c>
      <c r="Z57" t="s">
        <v>87</v>
      </c>
      <c r="AA57" t="s">
        <v>87</v>
      </c>
      <c r="AB57" t="s">
        <v>37</v>
      </c>
      <c r="AC57" t="s">
        <v>1013</v>
      </c>
      <c r="AD57" t="s">
        <v>37</v>
      </c>
      <c r="AE57" t="s">
        <v>1013</v>
      </c>
      <c r="AF57" t="s">
        <v>90</v>
      </c>
      <c r="AG57" t="s">
        <v>1270</v>
      </c>
      <c r="AH57" t="s">
        <v>50</v>
      </c>
      <c r="AI57" s="4">
        <f ca="1">data[[#This Row],[Expiry Date]]-TODAY()</f>
        <v>40</v>
      </c>
      <c r="AJ57" s="4">
        <f ca="1">data[[#This Row],[Maturity ( Days)]]/365</f>
        <v>0.1095890410958904</v>
      </c>
      <c r="AK57" s="4" t="str">
        <f>IF(data[[#This Row],[Option Type]]="put","p","c")</f>
        <v>c</v>
      </c>
      <c r="AL57" s="4">
        <f>(data[[#This Row],[Bid]]*data[[#This Row],[Bidsize]]+data[[#This Row],[Ask]]*data[[#This Row],[Asksize]])/(data[[#This Row],[Bidsize]]+data[[#This Row],[Asksize]])</f>
        <v>296</v>
      </c>
      <c r="AM57" s="5">
        <f ca="1">impliedVol(data[[#This Row],[OptType]],Details!$B$4,VALUE(data[[#This Row],[Strike]]),VALUE(data[[#This Row],[Cnt Price]]),Details!$B$6,data[[#This Row],[T]],Details!$B$7)</f>
        <v>0.31160962011633486</v>
      </c>
      <c r="AN57" s="7">
        <f t="array" aca="1" ref="AN57:AR57" ca="1">bsGreeks(data[[#This Row],[OptType]],Details!$B$4,VALUE(data[[#This Row],[Strike]]),Details!$B$6,data[[#This Row],[T]],AM57,Details!$B$7)</f>
        <v>0.71630309670366477</v>
      </c>
      <c r="AO57" s="7">
        <f ca="1"/>
        <v>8.0008307393012053E-4</v>
      </c>
      <c r="AP57" s="6">
        <f ca="1"/>
        <v>4.5978703315539704</v>
      </c>
      <c r="AQ57" s="6">
        <f ca="1"/>
        <v>-186.33571932825686</v>
      </c>
      <c r="AR57" s="6">
        <f ca="1"/>
        <v>289.40830269831565</v>
      </c>
    </row>
    <row r="58" spans="1:44" x14ac:dyDescent="0.3">
      <c r="A58" t="s">
        <v>1826</v>
      </c>
      <c r="B58" t="s">
        <v>1827</v>
      </c>
      <c r="C58" t="s">
        <v>58</v>
      </c>
      <c r="D58" t="s">
        <v>579</v>
      </c>
      <c r="E58" t="s">
        <v>1828</v>
      </c>
      <c r="F58" t="s">
        <v>1829</v>
      </c>
      <c r="G58" t="s">
        <v>1830</v>
      </c>
      <c r="H58" t="s">
        <v>161</v>
      </c>
      <c r="I58" t="s">
        <v>161</v>
      </c>
      <c r="J58" t="s">
        <v>1502</v>
      </c>
      <c r="K58" t="s">
        <v>86</v>
      </c>
      <c r="L58" t="s">
        <v>57</v>
      </c>
      <c r="M58" t="s">
        <v>37</v>
      </c>
      <c r="N58" t="s">
        <v>87</v>
      </c>
      <c r="O58" t="s">
        <v>87</v>
      </c>
      <c r="T58" t="s">
        <v>50</v>
      </c>
      <c r="U58" t="s">
        <v>87</v>
      </c>
      <c r="V58" t="s">
        <v>87</v>
      </c>
      <c r="W58" t="s">
        <v>88</v>
      </c>
      <c r="X58" t="s">
        <v>100</v>
      </c>
      <c r="Y58" t="s">
        <v>1830</v>
      </c>
      <c r="Z58" t="s">
        <v>87</v>
      </c>
      <c r="AA58" t="s">
        <v>87</v>
      </c>
      <c r="AB58" t="s">
        <v>37</v>
      </c>
      <c r="AC58" t="s">
        <v>1013</v>
      </c>
      <c r="AD58" t="s">
        <v>37</v>
      </c>
      <c r="AE58" t="s">
        <v>1013</v>
      </c>
      <c r="AF58" t="s">
        <v>90</v>
      </c>
      <c r="AG58" t="s">
        <v>1270</v>
      </c>
      <c r="AH58" t="s">
        <v>50</v>
      </c>
      <c r="AI58" s="4">
        <f ca="1">data[[#This Row],[Expiry Date]]-TODAY()</f>
        <v>40</v>
      </c>
      <c r="AJ58" s="4">
        <f ca="1">data[[#This Row],[Maturity ( Days)]]/365</f>
        <v>0.1095890410958904</v>
      </c>
      <c r="AK58" s="4" t="str">
        <f>IF(data[[#This Row],[Option Type]]="put","p","c")</f>
        <v>c</v>
      </c>
      <c r="AL58" s="4">
        <f>(data[[#This Row],[Bid]]*data[[#This Row],[Bidsize]]+data[[#This Row],[Ask]]*data[[#This Row],[Asksize]])/(data[[#This Row],[Bidsize]]+data[[#This Row],[Asksize]])</f>
        <v>292.2</v>
      </c>
      <c r="AM58" s="5">
        <f ca="1">impliedVol(data[[#This Row],[OptType]],Details!$B$4,VALUE(data[[#This Row],[Strike]]),VALUE(data[[#This Row],[Cnt Price]]),Details!$B$6,data[[#This Row],[T]],Details!$B$7)</f>
        <v>0.31074509747144352</v>
      </c>
      <c r="AN58" s="7">
        <f t="array" aca="1" ref="AN58:AR58" ca="1">bsGreeks(data[[#This Row],[OptType]],Details!$B$4,VALUE(data[[#This Row],[Strike]]),Details!$B$6,data[[#This Row],[T]],AM58,Details!$B$7)</f>
        <v>0.71250291286934553</v>
      </c>
      <c r="AO58" s="7">
        <f ca="1"/>
        <v>8.0740582319560258E-4</v>
      </c>
      <c r="AP58" s="6">
        <f ca="1"/>
        <v>4.6270792980597681</v>
      </c>
      <c r="AQ58" s="6">
        <f ca="1"/>
        <v>-186.94110561903295</v>
      </c>
      <c r="AR58" s="6">
        <f ca="1"/>
        <v>288.11726931608803</v>
      </c>
    </row>
    <row r="59" spans="1:44" x14ac:dyDescent="0.3">
      <c r="A59" t="s">
        <v>1831</v>
      </c>
      <c r="B59" t="s">
        <v>1832</v>
      </c>
      <c r="C59" t="s">
        <v>58</v>
      </c>
      <c r="D59" t="s">
        <v>215</v>
      </c>
      <c r="E59" t="s">
        <v>1833</v>
      </c>
      <c r="F59" t="s">
        <v>1834</v>
      </c>
      <c r="G59" t="s">
        <v>1835</v>
      </c>
      <c r="H59" t="s">
        <v>161</v>
      </c>
      <c r="I59" t="s">
        <v>161</v>
      </c>
      <c r="J59" t="s">
        <v>1502</v>
      </c>
      <c r="K59" t="s">
        <v>1836</v>
      </c>
      <c r="L59" t="s">
        <v>57</v>
      </c>
      <c r="M59" t="s">
        <v>37</v>
      </c>
      <c r="N59" t="s">
        <v>87</v>
      </c>
      <c r="O59" t="s">
        <v>87</v>
      </c>
      <c r="T59" t="s">
        <v>50</v>
      </c>
      <c r="U59" t="s">
        <v>87</v>
      </c>
      <c r="V59" t="s">
        <v>87</v>
      </c>
      <c r="W59" t="s">
        <v>88</v>
      </c>
      <c r="X59" t="s">
        <v>92</v>
      </c>
      <c r="Y59" t="s">
        <v>1835</v>
      </c>
      <c r="Z59" t="s">
        <v>87</v>
      </c>
      <c r="AA59" t="s">
        <v>87</v>
      </c>
      <c r="AB59" t="s">
        <v>37</v>
      </c>
      <c r="AC59" t="s">
        <v>1013</v>
      </c>
      <c r="AD59" t="s">
        <v>37</v>
      </c>
      <c r="AE59" t="s">
        <v>1013</v>
      </c>
      <c r="AF59" t="s">
        <v>90</v>
      </c>
      <c r="AG59" t="s">
        <v>1270</v>
      </c>
      <c r="AH59" t="s">
        <v>50</v>
      </c>
      <c r="AI59" s="4">
        <f ca="1">data[[#This Row],[Expiry Date]]-TODAY()</f>
        <v>40</v>
      </c>
      <c r="AJ59" s="4">
        <f ca="1">data[[#This Row],[Maturity ( Days)]]/365</f>
        <v>0.1095890410958904</v>
      </c>
      <c r="AK59" s="4" t="str">
        <f>IF(data[[#This Row],[Option Type]]="put","p","c")</f>
        <v>c</v>
      </c>
      <c r="AL59" s="4">
        <f>(data[[#This Row],[Bid]]*data[[#This Row],[Bidsize]]+data[[#This Row],[Ask]]*data[[#This Row],[Asksize]])/(data[[#This Row],[Bidsize]]+data[[#This Row],[Asksize]])</f>
        <v>269.7</v>
      </c>
      <c r="AM59" s="5">
        <f ca="1">impliedVol(data[[#This Row],[OptType]],Details!$B$4,VALUE(data[[#This Row],[Strike]]),VALUE(data[[#This Row],[Cnt Price]]),Details!$B$6,data[[#This Row],[T]],Details!$B$7)</f>
        <v>0.30542861158240664</v>
      </c>
      <c r="AN59" s="7">
        <f t="array" aca="1" ref="AN59:AR59" ca="1">bsGreeks(data[[#This Row],[OptType]],Details!$B$4,VALUE(data[[#This Row],[Strike]]),Details!$B$6,data[[#This Row],[T]],AM59,Details!$B$7)</f>
        <v>0.68892722588335209</v>
      </c>
      <c r="AO59" s="7">
        <f ca="1"/>
        <v>8.5137295239959406E-4</v>
      </c>
      <c r="AP59" s="6">
        <f ca="1"/>
        <v>4.795571231500829</v>
      </c>
      <c r="AQ59" s="6">
        <f ca="1"/>
        <v>-190.09551204342407</v>
      </c>
      <c r="AR59" s="6">
        <f ca="1"/>
        <v>279.99016010405342</v>
      </c>
    </row>
    <row r="60" spans="1:44" x14ac:dyDescent="0.3">
      <c r="A60" t="s">
        <v>1837</v>
      </c>
      <c r="B60" t="s">
        <v>1838</v>
      </c>
      <c r="C60" t="s">
        <v>58</v>
      </c>
      <c r="D60" t="s">
        <v>562</v>
      </c>
      <c r="E60" t="s">
        <v>1839</v>
      </c>
      <c r="F60" t="s">
        <v>1840</v>
      </c>
      <c r="G60" t="s">
        <v>1841</v>
      </c>
      <c r="H60" t="s">
        <v>161</v>
      </c>
      <c r="I60" t="s">
        <v>161</v>
      </c>
      <c r="J60" t="s">
        <v>1502</v>
      </c>
      <c r="K60" t="s">
        <v>128</v>
      </c>
      <c r="L60" t="s">
        <v>57</v>
      </c>
      <c r="M60" t="s">
        <v>37</v>
      </c>
      <c r="N60" t="s">
        <v>87</v>
      </c>
      <c r="O60" t="s">
        <v>87</v>
      </c>
      <c r="T60" t="s">
        <v>50</v>
      </c>
      <c r="U60" t="s">
        <v>87</v>
      </c>
      <c r="V60" t="s">
        <v>87</v>
      </c>
      <c r="W60" t="s">
        <v>88</v>
      </c>
      <c r="X60" t="s">
        <v>458</v>
      </c>
      <c r="Y60" t="s">
        <v>1841</v>
      </c>
      <c r="Z60" t="s">
        <v>87</v>
      </c>
      <c r="AA60" t="s">
        <v>87</v>
      </c>
      <c r="AB60" t="s">
        <v>37</v>
      </c>
      <c r="AC60" t="s">
        <v>1013</v>
      </c>
      <c r="AD60" t="s">
        <v>37</v>
      </c>
      <c r="AE60" t="s">
        <v>1013</v>
      </c>
      <c r="AF60" t="s">
        <v>90</v>
      </c>
      <c r="AG60" t="s">
        <v>1270</v>
      </c>
      <c r="AH60" t="s">
        <v>50</v>
      </c>
      <c r="AI60" s="4">
        <f ca="1">data[[#This Row],[Expiry Date]]-TODAY()</f>
        <v>40</v>
      </c>
      <c r="AJ60" s="4">
        <f ca="1">data[[#This Row],[Maturity ( Days)]]/365</f>
        <v>0.1095890410958904</v>
      </c>
      <c r="AK60" s="4" t="str">
        <f>IF(data[[#This Row],[Option Type]]="put","p","c")</f>
        <v>c</v>
      </c>
      <c r="AL60" s="4">
        <f>(data[[#This Row],[Bid]]*data[[#This Row],[Bidsize]]+data[[#This Row],[Ask]]*data[[#This Row],[Asksize]])/(data[[#This Row],[Bidsize]]+data[[#This Row],[Asksize]])</f>
        <v>266.05</v>
      </c>
      <c r="AM60" s="5">
        <f ca="1">impliedVol(data[[#This Row],[OptType]],Details!$B$4,VALUE(data[[#This Row],[Strike]]),VALUE(data[[#This Row],[Cnt Price]]),Details!$B$6,data[[#This Row],[T]],Details!$B$7)</f>
        <v>0.30462215496729356</v>
      </c>
      <c r="AN60" s="7">
        <f t="array" aca="1" ref="AN60:AR60" ca="1">bsGreeks(data[[#This Row],[OptType]],Details!$B$4,VALUE(data[[#This Row],[Strike]]),Details!$B$6,data[[#This Row],[T]],AM60,Details!$B$7)</f>
        <v>0.68482164416368441</v>
      </c>
      <c r="AO60" s="7">
        <f ca="1"/>
        <v>8.5845757961034168E-4</v>
      </c>
      <c r="AP60" s="6">
        <f ca="1"/>
        <v>4.8227095273995211</v>
      </c>
      <c r="AQ60" s="6">
        <f ca="1"/>
        <v>-190.60929339893539</v>
      </c>
      <c r="AR60" s="6">
        <f ca="1"/>
        <v>278.54546823675906</v>
      </c>
    </row>
    <row r="61" spans="1:44" x14ac:dyDescent="0.3">
      <c r="A61" t="s">
        <v>1842</v>
      </c>
      <c r="B61" t="s">
        <v>1843</v>
      </c>
      <c r="C61" t="s">
        <v>58</v>
      </c>
      <c r="D61" t="s">
        <v>785</v>
      </c>
      <c r="E61" t="s">
        <v>1844</v>
      </c>
      <c r="F61" t="s">
        <v>1845</v>
      </c>
      <c r="G61" t="s">
        <v>1846</v>
      </c>
      <c r="H61" t="s">
        <v>161</v>
      </c>
      <c r="I61" t="s">
        <v>161</v>
      </c>
      <c r="J61" t="s">
        <v>1502</v>
      </c>
      <c r="K61" t="s">
        <v>128</v>
      </c>
      <c r="L61" t="s">
        <v>57</v>
      </c>
      <c r="M61" t="s">
        <v>37</v>
      </c>
      <c r="N61" t="s">
        <v>87</v>
      </c>
      <c r="O61" t="s">
        <v>87</v>
      </c>
      <c r="T61" t="s">
        <v>50</v>
      </c>
      <c r="U61" t="s">
        <v>87</v>
      </c>
      <c r="V61" t="s">
        <v>87</v>
      </c>
      <c r="W61" t="s">
        <v>88</v>
      </c>
      <c r="X61" t="s">
        <v>1847</v>
      </c>
      <c r="Y61" t="s">
        <v>1846</v>
      </c>
      <c r="Z61" t="s">
        <v>87</v>
      </c>
      <c r="AA61" t="s">
        <v>87</v>
      </c>
      <c r="AB61" t="s">
        <v>37</v>
      </c>
      <c r="AC61" t="s">
        <v>1013</v>
      </c>
      <c r="AD61" t="s">
        <v>37</v>
      </c>
      <c r="AE61" t="s">
        <v>1013</v>
      </c>
      <c r="AF61" t="s">
        <v>90</v>
      </c>
      <c r="AG61" t="s">
        <v>1270</v>
      </c>
      <c r="AH61" t="s">
        <v>50</v>
      </c>
      <c r="AI61" s="4">
        <f ca="1">data[[#This Row],[Expiry Date]]-TODAY()</f>
        <v>40</v>
      </c>
      <c r="AJ61" s="4">
        <f ca="1">data[[#This Row],[Maturity ( Days)]]/365</f>
        <v>0.1095890410958904</v>
      </c>
      <c r="AK61" s="4" t="str">
        <f>IF(data[[#This Row],[Option Type]]="put","p","c")</f>
        <v>c</v>
      </c>
      <c r="AL61" s="4">
        <f>(data[[#This Row],[Bid]]*data[[#This Row],[Bidsize]]+data[[#This Row],[Ask]]*data[[#This Row],[Asksize]])/(data[[#This Row],[Bidsize]]+data[[#This Row],[Asksize]])</f>
        <v>230.35</v>
      </c>
      <c r="AM61" s="5">
        <f ca="1">impliedVol(data[[#This Row],[OptType]],Details!$B$4,VALUE(data[[#This Row],[Strike]]),VALUE(data[[#This Row],[Cnt Price]]),Details!$B$6,data[[#This Row],[T]],Details!$B$7)</f>
        <v>0.29604235707792215</v>
      </c>
      <c r="AN61" s="7">
        <f t="array" aca="1" ref="AN61:AR61" ca="1">bsGreeks(data[[#This Row],[OptType]],Details!$B$4,VALUE(data[[#This Row],[Strike]]),Details!$B$6,data[[#This Row],[T]],AM61,Details!$B$7)</f>
        <v>0.64180566250755633</v>
      </c>
      <c r="AO61" s="7">
        <f ca="1"/>
        <v>9.284401840177522E-4</v>
      </c>
      <c r="AP61" s="6">
        <f ca="1"/>
        <v>5.0689564715461879</v>
      </c>
      <c r="AQ61" s="6">
        <f ca="1"/>
        <v>-194.16369436682388</v>
      </c>
      <c r="AR61" s="6">
        <f ca="1"/>
        <v>263.13014599531817</v>
      </c>
    </row>
    <row r="62" spans="1:44" x14ac:dyDescent="0.3">
      <c r="A62" t="s">
        <v>1848</v>
      </c>
      <c r="B62" t="s">
        <v>1849</v>
      </c>
      <c r="C62" t="s">
        <v>58</v>
      </c>
      <c r="D62" t="s">
        <v>648</v>
      </c>
      <c r="E62" t="s">
        <v>1158</v>
      </c>
      <c r="F62" t="s">
        <v>1850</v>
      </c>
      <c r="G62" t="s">
        <v>1851</v>
      </c>
      <c r="H62" t="s">
        <v>161</v>
      </c>
      <c r="I62" t="s">
        <v>161</v>
      </c>
      <c r="J62" t="s">
        <v>1502</v>
      </c>
      <c r="K62" t="s">
        <v>141</v>
      </c>
      <c r="L62" t="s">
        <v>57</v>
      </c>
      <c r="M62" t="s">
        <v>37</v>
      </c>
      <c r="N62" t="s">
        <v>87</v>
      </c>
      <c r="O62" t="s">
        <v>87</v>
      </c>
      <c r="T62" t="s">
        <v>50</v>
      </c>
      <c r="U62" t="s">
        <v>87</v>
      </c>
      <c r="V62" t="s">
        <v>87</v>
      </c>
      <c r="W62" t="s">
        <v>88</v>
      </c>
      <c r="X62" t="s">
        <v>404</v>
      </c>
      <c r="Y62" t="s">
        <v>1851</v>
      </c>
      <c r="Z62" t="s">
        <v>87</v>
      </c>
      <c r="AA62" t="s">
        <v>87</v>
      </c>
      <c r="AB62" t="s">
        <v>37</v>
      </c>
      <c r="AC62" t="s">
        <v>1013</v>
      </c>
      <c r="AD62" t="s">
        <v>37</v>
      </c>
      <c r="AE62" t="s">
        <v>1013</v>
      </c>
      <c r="AF62" t="s">
        <v>90</v>
      </c>
      <c r="AG62" t="s">
        <v>1270</v>
      </c>
      <c r="AH62" t="s">
        <v>50</v>
      </c>
      <c r="AI62" s="4">
        <f ca="1">data[[#This Row],[Expiry Date]]-TODAY()</f>
        <v>40</v>
      </c>
      <c r="AJ62" s="4">
        <f ca="1">data[[#This Row],[Maturity ( Days)]]/365</f>
        <v>0.1095890410958904</v>
      </c>
      <c r="AK62" s="4" t="str">
        <f>IF(data[[#This Row],[Option Type]]="put","p","c")</f>
        <v>c</v>
      </c>
      <c r="AL62" s="4">
        <f>(data[[#This Row],[Bid]]*data[[#This Row],[Bidsize]]+data[[#This Row],[Ask]]*data[[#This Row],[Asksize]])/(data[[#This Row],[Bidsize]]+data[[#This Row],[Asksize]])</f>
        <v>213.2</v>
      </c>
      <c r="AM62" s="5">
        <f ca="1">impliedVol(data[[#This Row],[OptType]],Details!$B$4,VALUE(data[[#This Row],[Strike]]),VALUE(data[[#This Row],[Cnt Price]]),Details!$B$6,data[[#This Row],[T]],Details!$B$7)</f>
        <v>0.29164326436921978</v>
      </c>
      <c r="AN62" s="7">
        <f t="array" aca="1" ref="AN62:AR62" ca="1">bsGreeks(data[[#This Row],[OptType]],Details!$B$4,VALUE(data[[#This Row],[Strike]]),Details!$B$6,data[[#This Row],[T]],AM62,Details!$B$7)</f>
        <v>0.61884332561278621</v>
      </c>
      <c r="AO62" s="7">
        <f ca="1"/>
        <v>9.6172683911008164E-4</v>
      </c>
      <c r="AP62" s="6">
        <f ca="1"/>
        <v>5.1726663507512827</v>
      </c>
      <c r="AQ62" s="6">
        <f ca="1"/>
        <v>-194.94595197708918</v>
      </c>
      <c r="AR62" s="6">
        <f ca="1"/>
        <v>254.69231109693737</v>
      </c>
    </row>
    <row r="63" spans="1:44" x14ac:dyDescent="0.3">
      <c r="A63" t="s">
        <v>1852</v>
      </c>
      <c r="B63" t="s">
        <v>1853</v>
      </c>
      <c r="C63" t="s">
        <v>58</v>
      </c>
      <c r="D63" t="s">
        <v>696</v>
      </c>
      <c r="E63" t="s">
        <v>1854</v>
      </c>
      <c r="F63" t="s">
        <v>1855</v>
      </c>
      <c r="G63" t="s">
        <v>1856</v>
      </c>
      <c r="H63" t="s">
        <v>161</v>
      </c>
      <c r="I63" t="s">
        <v>161</v>
      </c>
      <c r="J63" t="s">
        <v>1502</v>
      </c>
      <c r="K63" t="s">
        <v>128</v>
      </c>
      <c r="L63" t="s">
        <v>57</v>
      </c>
      <c r="M63" t="s">
        <v>37</v>
      </c>
      <c r="N63" t="s">
        <v>87</v>
      </c>
      <c r="O63" t="s">
        <v>87</v>
      </c>
      <c r="T63" t="s">
        <v>50</v>
      </c>
      <c r="U63" t="s">
        <v>87</v>
      </c>
      <c r="V63" t="s">
        <v>87</v>
      </c>
      <c r="W63" t="s">
        <v>88</v>
      </c>
      <c r="X63" t="s">
        <v>1857</v>
      </c>
      <c r="Y63" t="s">
        <v>1856</v>
      </c>
      <c r="Z63" t="s">
        <v>87</v>
      </c>
      <c r="AA63" t="s">
        <v>87</v>
      </c>
      <c r="AB63" t="s">
        <v>37</v>
      </c>
      <c r="AC63" t="s">
        <v>1013</v>
      </c>
      <c r="AD63" t="s">
        <v>37</v>
      </c>
      <c r="AE63" t="s">
        <v>1013</v>
      </c>
      <c r="AF63" t="s">
        <v>90</v>
      </c>
      <c r="AG63" t="s">
        <v>1270</v>
      </c>
      <c r="AH63" t="s">
        <v>50</v>
      </c>
      <c r="AI63" s="4">
        <f ca="1">data[[#This Row],[Expiry Date]]-TODAY()</f>
        <v>40</v>
      </c>
      <c r="AJ63" s="4">
        <f ca="1">data[[#This Row],[Maturity ( Days)]]/365</f>
        <v>0.1095890410958904</v>
      </c>
      <c r="AK63" s="4" t="str">
        <f>IF(data[[#This Row],[Option Type]]="put","p","c")</f>
        <v>c</v>
      </c>
      <c r="AL63" s="4">
        <f>(data[[#This Row],[Bid]]*data[[#This Row],[Bidsize]]+data[[#This Row],[Ask]]*data[[#This Row],[Asksize]])/(data[[#This Row],[Bidsize]]+data[[#This Row],[Asksize]])</f>
        <v>209.8</v>
      </c>
      <c r="AM63" s="5">
        <f ca="1">impliedVol(data[[#This Row],[OptType]],Details!$B$4,VALUE(data[[#This Row],[Strike]]),VALUE(data[[#This Row],[Cnt Price]]),Details!$B$6,data[[#This Row],[T]],Details!$B$7)</f>
        <v>0.29069821530878648</v>
      </c>
      <c r="AN63" s="7">
        <f t="array" aca="1" ref="AN63:AR63" ca="1">bsGreeks(data[[#This Row],[OptType]],Details!$B$4,VALUE(data[[#This Row],[Strike]]),Details!$B$6,data[[#This Row],[T]],AM63,Details!$B$7)</f>
        <v>0.61414898359899772</v>
      </c>
      <c r="AO63" s="7">
        <f ca="1"/>
        <v>9.6837473796663283E-4</v>
      </c>
      <c r="AP63" s="6">
        <f ca="1"/>
        <v>5.1915446847300633</v>
      </c>
      <c r="AQ63" s="6">
        <f ca="1"/>
        <v>-194.9774229755883</v>
      </c>
      <c r="AR63" s="6">
        <f ca="1"/>
        <v>252.95568262998208</v>
      </c>
    </row>
    <row r="64" spans="1:44" x14ac:dyDescent="0.3">
      <c r="A64" t="s">
        <v>1858</v>
      </c>
      <c r="B64" t="s">
        <v>1859</v>
      </c>
      <c r="C64" t="s">
        <v>58</v>
      </c>
      <c r="D64" t="s">
        <v>837</v>
      </c>
      <c r="E64" t="s">
        <v>1069</v>
      </c>
      <c r="F64" t="s">
        <v>338</v>
      </c>
      <c r="G64" t="s">
        <v>1860</v>
      </c>
      <c r="H64" t="s">
        <v>161</v>
      </c>
      <c r="I64" t="s">
        <v>161</v>
      </c>
      <c r="J64" t="s">
        <v>1502</v>
      </c>
      <c r="K64" t="s">
        <v>128</v>
      </c>
      <c r="L64" t="s">
        <v>57</v>
      </c>
      <c r="M64" t="s">
        <v>37</v>
      </c>
      <c r="N64" t="s">
        <v>87</v>
      </c>
      <c r="O64" t="s">
        <v>87</v>
      </c>
      <c r="T64" t="s">
        <v>50</v>
      </c>
      <c r="U64" t="s">
        <v>87</v>
      </c>
      <c r="V64" t="s">
        <v>87</v>
      </c>
      <c r="W64" t="s">
        <v>88</v>
      </c>
      <c r="X64" t="s">
        <v>1861</v>
      </c>
      <c r="Y64" t="s">
        <v>1860</v>
      </c>
      <c r="Z64" t="s">
        <v>87</v>
      </c>
      <c r="AA64" t="s">
        <v>87</v>
      </c>
      <c r="AB64" t="s">
        <v>37</v>
      </c>
      <c r="AC64" t="s">
        <v>1013</v>
      </c>
      <c r="AD64" t="s">
        <v>37</v>
      </c>
      <c r="AE64" t="s">
        <v>1013</v>
      </c>
      <c r="AF64" t="s">
        <v>90</v>
      </c>
      <c r="AG64" t="s">
        <v>1270</v>
      </c>
      <c r="AH64" t="s">
        <v>50</v>
      </c>
      <c r="AI64" s="4">
        <f ca="1">data[[#This Row],[Expiry Date]]-TODAY()</f>
        <v>40</v>
      </c>
      <c r="AJ64" s="4">
        <f ca="1">data[[#This Row],[Maturity ( Days)]]/365</f>
        <v>0.1095890410958904</v>
      </c>
      <c r="AK64" s="4" t="str">
        <f>IF(data[[#This Row],[Option Type]]="put","p","c")</f>
        <v>c</v>
      </c>
      <c r="AL64" s="4">
        <f>(data[[#This Row],[Bid]]*data[[#This Row],[Bidsize]]+data[[#This Row],[Ask]]*data[[#This Row],[Asksize]])/(data[[#This Row],[Bidsize]]+data[[#This Row],[Asksize]])</f>
        <v>203.15</v>
      </c>
      <c r="AM64" s="5">
        <f ca="1">impliedVol(data[[#This Row],[OptType]],Details!$B$4,VALUE(data[[#This Row],[Strike]]),VALUE(data[[#This Row],[Cnt Price]]),Details!$B$6,data[[#This Row],[T]],Details!$B$7)</f>
        <v>0.28897156499824428</v>
      </c>
      <c r="AN64" s="7">
        <f t="array" aca="1" ref="AN64:AR64" ca="1">bsGreeks(data[[#This Row],[OptType]],Details!$B$4,VALUE(data[[#This Row],[Strike]]),Details!$B$6,data[[#This Row],[T]],AM64,Details!$B$7)</f>
        <v>0.60460063671385855</v>
      </c>
      <c r="AO64" s="7">
        <f ca="1"/>
        <v>9.8091399572561517E-4</v>
      </c>
      <c r="AP64" s="6">
        <f ca="1"/>
        <v>5.2275334511507614</v>
      </c>
      <c r="AQ64" s="6">
        <f ca="1"/>
        <v>-195.06775796140172</v>
      </c>
      <c r="AR64" s="6">
        <f ca="1"/>
        <v>249.39424758010753</v>
      </c>
    </row>
    <row r="65" spans="1:44" x14ac:dyDescent="0.3">
      <c r="A65" t="s">
        <v>1862</v>
      </c>
      <c r="B65" t="s">
        <v>1863</v>
      </c>
      <c r="C65" t="s">
        <v>58</v>
      </c>
      <c r="D65" t="s">
        <v>697</v>
      </c>
      <c r="E65" t="s">
        <v>1864</v>
      </c>
      <c r="F65" t="s">
        <v>1865</v>
      </c>
      <c r="G65" t="s">
        <v>1866</v>
      </c>
      <c r="H65" t="s">
        <v>161</v>
      </c>
      <c r="I65" t="s">
        <v>161</v>
      </c>
      <c r="J65" t="s">
        <v>1502</v>
      </c>
      <c r="K65" t="s">
        <v>88</v>
      </c>
      <c r="L65" t="s">
        <v>57</v>
      </c>
      <c r="M65" t="s">
        <v>37</v>
      </c>
      <c r="N65" t="s">
        <v>87</v>
      </c>
      <c r="O65" t="s">
        <v>87</v>
      </c>
      <c r="T65" t="s">
        <v>50</v>
      </c>
      <c r="U65" t="s">
        <v>87</v>
      </c>
      <c r="V65" t="s">
        <v>87</v>
      </c>
      <c r="W65" t="s">
        <v>88</v>
      </c>
      <c r="X65" t="s">
        <v>1867</v>
      </c>
      <c r="Y65" t="s">
        <v>1866</v>
      </c>
      <c r="Z65" t="s">
        <v>87</v>
      </c>
      <c r="AA65" t="s">
        <v>87</v>
      </c>
      <c r="AB65" t="s">
        <v>37</v>
      </c>
      <c r="AC65" t="s">
        <v>1013</v>
      </c>
      <c r="AD65" t="s">
        <v>37</v>
      </c>
      <c r="AE65" t="s">
        <v>1013</v>
      </c>
      <c r="AF65" t="s">
        <v>90</v>
      </c>
      <c r="AG65" t="s">
        <v>1270</v>
      </c>
      <c r="AH65" t="s">
        <v>50</v>
      </c>
      <c r="AI65" s="4">
        <f ca="1">data[[#This Row],[Expiry Date]]-TODAY()</f>
        <v>40</v>
      </c>
      <c r="AJ65" s="4">
        <f ca="1">data[[#This Row],[Maturity ( Days)]]/365</f>
        <v>0.1095890410958904</v>
      </c>
      <c r="AK65" s="4" t="str">
        <f>IF(data[[#This Row],[Option Type]]="put","p","c")</f>
        <v>c</v>
      </c>
      <c r="AL65" s="4">
        <f>(data[[#This Row],[Bid]]*data[[#This Row],[Bidsize]]+data[[#This Row],[Ask]]*data[[#This Row],[Asksize]])/(data[[#This Row],[Bidsize]]+data[[#This Row],[Asksize]])</f>
        <v>196.6</v>
      </c>
      <c r="AM65" s="5">
        <f ca="1">impliedVol(data[[#This Row],[OptType]],Details!$B$4,VALUE(data[[#This Row],[Strike]]),VALUE(data[[#This Row],[Cnt Price]]),Details!$B$6,data[[#This Row],[T]],Details!$B$7)</f>
        <v>0.28726559961877207</v>
      </c>
      <c r="AN65" s="7">
        <f t="array" aca="1" ref="AN65:AR65" ca="1">bsGreeks(data[[#This Row],[OptType]],Details!$B$4,VALUE(data[[#This Row],[Strike]]),Details!$B$6,data[[#This Row],[T]],AM65,Details!$B$7)</f>
        <v>0.59489566899894897</v>
      </c>
      <c r="AO65" s="7">
        <f ca="1"/>
        <v>9.9302240980253553E-4</v>
      </c>
      <c r="AP65" s="6">
        <f ca="1"/>
        <v>5.2608200991439888</v>
      </c>
      <c r="AQ65" s="6">
        <f ca="1"/>
        <v>-195.05710366767957</v>
      </c>
      <c r="AR65" s="6">
        <f ca="1"/>
        <v>245.75148105547535</v>
      </c>
    </row>
    <row r="66" spans="1:44" x14ac:dyDescent="0.3">
      <c r="A66" t="s">
        <v>1868</v>
      </c>
      <c r="B66" t="s">
        <v>1869</v>
      </c>
      <c r="C66" t="s">
        <v>58</v>
      </c>
      <c r="D66" t="s">
        <v>846</v>
      </c>
      <c r="E66" t="s">
        <v>896</v>
      </c>
      <c r="F66" t="s">
        <v>1415</v>
      </c>
      <c r="G66" t="s">
        <v>1870</v>
      </c>
      <c r="H66" t="s">
        <v>161</v>
      </c>
      <c r="I66" t="s">
        <v>161</v>
      </c>
      <c r="J66" t="s">
        <v>1502</v>
      </c>
      <c r="K66" t="s">
        <v>1871</v>
      </c>
      <c r="L66" t="s">
        <v>57</v>
      </c>
      <c r="M66" t="s">
        <v>37</v>
      </c>
      <c r="N66" t="s">
        <v>87</v>
      </c>
      <c r="O66" t="s">
        <v>87</v>
      </c>
      <c r="T66" t="s">
        <v>50</v>
      </c>
      <c r="U66" t="s">
        <v>87</v>
      </c>
      <c r="V66" t="s">
        <v>87</v>
      </c>
      <c r="W66" t="s">
        <v>88</v>
      </c>
      <c r="X66" t="s">
        <v>458</v>
      </c>
      <c r="Y66" t="s">
        <v>1870</v>
      </c>
      <c r="Z66" t="s">
        <v>87</v>
      </c>
      <c r="AA66" t="s">
        <v>87</v>
      </c>
      <c r="AB66" t="s">
        <v>37</v>
      </c>
      <c r="AC66" t="s">
        <v>1013</v>
      </c>
      <c r="AD66" t="s">
        <v>37</v>
      </c>
      <c r="AE66" t="s">
        <v>1013</v>
      </c>
      <c r="AF66" t="s">
        <v>90</v>
      </c>
      <c r="AG66" t="s">
        <v>1270</v>
      </c>
      <c r="AH66" t="s">
        <v>50</v>
      </c>
      <c r="AI66" s="4">
        <f ca="1">data[[#This Row],[Expiry Date]]-TODAY()</f>
        <v>40</v>
      </c>
      <c r="AJ66" s="4">
        <f ca="1">data[[#This Row],[Maturity ( Days)]]/365</f>
        <v>0.1095890410958904</v>
      </c>
      <c r="AK66" s="4" t="str">
        <f>IF(data[[#This Row],[Option Type]]="put","p","c")</f>
        <v>c</v>
      </c>
      <c r="AL66" s="4">
        <f>(data[[#This Row],[Bid]]*data[[#This Row],[Bidsize]]+data[[#This Row],[Ask]]*data[[#This Row],[Asksize]])/(data[[#This Row],[Bidsize]]+data[[#This Row],[Asksize]])</f>
        <v>117.05</v>
      </c>
      <c r="AM66" s="5">
        <f ca="1">impliedVol(data[[#This Row],[OptType]],Details!$B$4,VALUE(data[[#This Row],[Strike]]),VALUE(data[[#This Row],[Cnt Price]]),Details!$B$6,data[[#This Row],[T]],Details!$B$7)</f>
        <v>0.26286940207719328</v>
      </c>
      <c r="AN66" s="7">
        <f t="array" aca="1" ref="AN66:AR66" ca="1">bsGreeks(data[[#This Row],[OptType]],Details!$B$4,VALUE(data[[#This Row],[Strike]]),Details!$B$6,data[[#This Row],[T]],AM66,Details!$B$7)</f>
        <v>0.45040061017313782</v>
      </c>
      <c r="AO66" s="7">
        <f ca="1"/>
        <v>1.1082883213263232E-3</v>
      </c>
      <c r="AP66" s="6">
        <f ca="1"/>
        <v>5.3728358665090434</v>
      </c>
      <c r="AQ66" s="6">
        <f ca="1"/>
        <v>-181.28810511987496</v>
      </c>
      <c r="AR66" s="6">
        <f ca="1"/>
        <v>189.54561127507299</v>
      </c>
    </row>
    <row r="67" spans="1:44" x14ac:dyDescent="0.3">
      <c r="A67" t="s">
        <v>1872</v>
      </c>
      <c r="B67" t="s">
        <v>1873</v>
      </c>
      <c r="C67" t="s">
        <v>58</v>
      </c>
      <c r="D67" t="s">
        <v>720</v>
      </c>
      <c r="E67" t="s">
        <v>1874</v>
      </c>
      <c r="F67" t="s">
        <v>894</v>
      </c>
      <c r="G67" t="s">
        <v>1875</v>
      </c>
      <c r="H67" t="s">
        <v>161</v>
      </c>
      <c r="I67" t="s">
        <v>161</v>
      </c>
      <c r="J67" t="s">
        <v>1502</v>
      </c>
      <c r="K67" t="s">
        <v>1876</v>
      </c>
      <c r="L67" t="s">
        <v>57</v>
      </c>
      <c r="M67" t="s">
        <v>37</v>
      </c>
      <c r="N67" t="s">
        <v>87</v>
      </c>
      <c r="O67" t="s">
        <v>87</v>
      </c>
      <c r="T67" t="s">
        <v>50</v>
      </c>
      <c r="U67" t="s">
        <v>87</v>
      </c>
      <c r="V67" t="s">
        <v>87</v>
      </c>
      <c r="W67" t="s">
        <v>88</v>
      </c>
      <c r="X67" t="s">
        <v>458</v>
      </c>
      <c r="Y67" t="s">
        <v>1875</v>
      </c>
      <c r="Z67" t="s">
        <v>87</v>
      </c>
      <c r="AA67" t="s">
        <v>87</v>
      </c>
      <c r="AB67" t="s">
        <v>37</v>
      </c>
      <c r="AC67" t="s">
        <v>1013</v>
      </c>
      <c r="AD67" t="s">
        <v>37</v>
      </c>
      <c r="AE67" t="s">
        <v>1013</v>
      </c>
      <c r="AF67" t="s">
        <v>90</v>
      </c>
      <c r="AG67" t="s">
        <v>1270</v>
      </c>
      <c r="AH67" t="s">
        <v>50</v>
      </c>
      <c r="AI67" s="4">
        <f ca="1">data[[#This Row],[Expiry Date]]-TODAY()</f>
        <v>40</v>
      </c>
      <c r="AJ67" s="4">
        <f ca="1">data[[#This Row],[Maturity ( Days)]]/365</f>
        <v>0.1095890410958904</v>
      </c>
      <c r="AK67" s="4" t="str">
        <f>IF(data[[#This Row],[Option Type]]="put","p","c")</f>
        <v>c</v>
      </c>
      <c r="AL67" s="4">
        <f>(data[[#This Row],[Bid]]*data[[#This Row],[Bidsize]]+data[[#This Row],[Ask]]*data[[#This Row],[Asksize]])/(data[[#This Row],[Bidsize]]+data[[#This Row],[Asksize]])</f>
        <v>109.4</v>
      </c>
      <c r="AM67" s="5">
        <f ca="1">impliedVol(data[[#This Row],[OptType]],Details!$B$4,VALUE(data[[#This Row],[Strike]]),VALUE(data[[#This Row],[Cnt Price]]),Details!$B$6,data[[#This Row],[T]],Details!$B$7)</f>
        <v>0.26012577029663175</v>
      </c>
      <c r="AN67" s="7">
        <f t="array" aca="1" ref="AN67:AR67" ca="1">bsGreeks(data[[#This Row],[OptType]],Details!$B$4,VALUE(data[[#This Row],[Strike]]),Details!$B$6,data[[#This Row],[T]],AM67,Details!$B$7)</f>
        <v>0.43304606716375099</v>
      </c>
      <c r="AO67" s="7">
        <f ca="1"/>
        <v>1.1127790125824305E-3</v>
      </c>
      <c r="AP67" s="6">
        <f ca="1"/>
        <v>5.3383013321898183</v>
      </c>
      <c r="AQ67" s="6">
        <f ca="1"/>
        <v>-178.1483812449647</v>
      </c>
      <c r="AR67" s="6">
        <f ca="1"/>
        <v>182.58631496884834</v>
      </c>
    </row>
    <row r="68" spans="1:44" x14ac:dyDescent="0.3">
      <c r="A68" t="s">
        <v>1877</v>
      </c>
      <c r="B68" t="s">
        <v>1878</v>
      </c>
      <c r="C68" t="s">
        <v>30</v>
      </c>
      <c r="D68" t="s">
        <v>646</v>
      </c>
      <c r="E68" t="s">
        <v>389</v>
      </c>
      <c r="F68" t="s">
        <v>1028</v>
      </c>
      <c r="G68" t="s">
        <v>1879</v>
      </c>
      <c r="H68" t="s">
        <v>161</v>
      </c>
      <c r="I68" t="s">
        <v>161</v>
      </c>
      <c r="J68" t="s">
        <v>1502</v>
      </c>
      <c r="K68" t="s">
        <v>1880</v>
      </c>
      <c r="L68" t="s">
        <v>57</v>
      </c>
      <c r="M68" t="s">
        <v>37</v>
      </c>
      <c r="N68" t="s">
        <v>87</v>
      </c>
      <c r="O68" t="s">
        <v>87</v>
      </c>
      <c r="T68" t="s">
        <v>50</v>
      </c>
      <c r="U68" t="s">
        <v>87</v>
      </c>
      <c r="V68" t="s">
        <v>87</v>
      </c>
      <c r="W68" t="s">
        <v>88</v>
      </c>
      <c r="X68" t="s">
        <v>458</v>
      </c>
      <c r="Y68" t="s">
        <v>1879</v>
      </c>
      <c r="Z68" t="s">
        <v>87</v>
      </c>
      <c r="AA68" t="s">
        <v>87</v>
      </c>
      <c r="AB68" t="s">
        <v>37</v>
      </c>
      <c r="AC68" t="s">
        <v>1013</v>
      </c>
      <c r="AD68" t="s">
        <v>37</v>
      </c>
      <c r="AE68" t="s">
        <v>1013</v>
      </c>
      <c r="AF68" t="s">
        <v>90</v>
      </c>
      <c r="AG68" t="s">
        <v>1270</v>
      </c>
      <c r="AH68" t="s">
        <v>50</v>
      </c>
      <c r="AI68" s="4">
        <f ca="1">data[[#This Row],[Expiry Date]]-TODAY()</f>
        <v>40</v>
      </c>
      <c r="AJ68" s="4">
        <f ca="1">data[[#This Row],[Maturity ( Days)]]/365</f>
        <v>0.1095890410958904</v>
      </c>
      <c r="AK68" s="4" t="str">
        <f>IF(data[[#This Row],[Option Type]]="put","p","c")</f>
        <v>p</v>
      </c>
      <c r="AL68" s="4">
        <f>(data[[#This Row],[Bid]]*data[[#This Row],[Bidsize]]+data[[#This Row],[Ask]]*data[[#This Row],[Asksize]])/(data[[#This Row],[Bidsize]]+data[[#This Row],[Asksize]])</f>
        <v>253</v>
      </c>
      <c r="AM68" s="5">
        <f ca="1">impliedVol(data[[#This Row],[OptType]],Details!$B$4,VALUE(data[[#This Row],[Strike]]),VALUE(data[[#This Row],[Cnt Price]]),Details!$B$6,data[[#This Row],[T]],Details!$B$7)</f>
        <v>0.23192930825384206</v>
      </c>
      <c r="AN68" s="7">
        <f t="array" aca="1" ref="AN68:AR68" ca="1">bsGreeks(data[[#This Row],[OptType]],Details!$B$4,VALUE(data[[#This Row],[Strike]]),Details!$B$6,data[[#This Row],[T]],AM68,Details!$B$7)</f>
        <v>-0.72505430404514049</v>
      </c>
      <c r="AO68" s="7">
        <f ca="1"/>
        <v>1.0587133247785094E-3</v>
      </c>
      <c r="AP68" s="6">
        <f ca="1"/>
        <v>4.5284000989639912</v>
      </c>
      <c r="AQ68" s="6">
        <f ca="1"/>
        <v>-122.43633058405607</v>
      </c>
      <c r="AR68" s="6">
        <f ca="1"/>
        <v>-353.50267633960857</v>
      </c>
    </row>
    <row r="69" spans="1:44" x14ac:dyDescent="0.3">
      <c r="A69" t="s">
        <v>1881</v>
      </c>
      <c r="B69" t="s">
        <v>1882</v>
      </c>
      <c r="C69" t="s">
        <v>30</v>
      </c>
      <c r="D69" t="s">
        <v>852</v>
      </c>
      <c r="E69" t="s">
        <v>1883</v>
      </c>
      <c r="F69" t="s">
        <v>1027</v>
      </c>
      <c r="G69" t="s">
        <v>1884</v>
      </c>
      <c r="H69" t="s">
        <v>161</v>
      </c>
      <c r="I69" t="s">
        <v>161</v>
      </c>
      <c r="J69" t="s">
        <v>1502</v>
      </c>
      <c r="K69" t="s">
        <v>1885</v>
      </c>
      <c r="L69" t="s">
        <v>57</v>
      </c>
      <c r="M69" t="s">
        <v>37</v>
      </c>
      <c r="N69" t="s">
        <v>87</v>
      </c>
      <c r="O69" t="s">
        <v>87</v>
      </c>
      <c r="T69" t="s">
        <v>50</v>
      </c>
      <c r="U69" t="s">
        <v>87</v>
      </c>
      <c r="V69" t="s">
        <v>87</v>
      </c>
      <c r="W69" t="s">
        <v>88</v>
      </c>
      <c r="X69" t="s">
        <v>387</v>
      </c>
      <c r="Y69" t="s">
        <v>1884</v>
      </c>
      <c r="Z69" t="s">
        <v>87</v>
      </c>
      <c r="AA69" t="s">
        <v>87</v>
      </c>
      <c r="AB69" t="s">
        <v>37</v>
      </c>
      <c r="AC69" t="s">
        <v>1013</v>
      </c>
      <c r="AD69" t="s">
        <v>37</v>
      </c>
      <c r="AE69" t="s">
        <v>1013</v>
      </c>
      <c r="AF69" t="s">
        <v>90</v>
      </c>
      <c r="AG69" t="s">
        <v>1270</v>
      </c>
      <c r="AH69" t="s">
        <v>50</v>
      </c>
      <c r="AI69" s="4">
        <f ca="1">data[[#This Row],[Expiry Date]]-TODAY()</f>
        <v>40</v>
      </c>
      <c r="AJ69" s="4">
        <f ca="1">data[[#This Row],[Maturity ( Days)]]/365</f>
        <v>0.1095890410958904</v>
      </c>
      <c r="AK69" s="4" t="str">
        <f>IF(data[[#This Row],[Option Type]]="put","p","c")</f>
        <v>p</v>
      </c>
      <c r="AL69" s="4">
        <f>(data[[#This Row],[Bid]]*data[[#This Row],[Bidsize]]+data[[#This Row],[Ask]]*data[[#This Row],[Asksize]])/(data[[#This Row],[Bidsize]]+data[[#This Row],[Asksize]])</f>
        <v>256.35000000000002</v>
      </c>
      <c r="AM69" s="5">
        <f ca="1">impliedVol(data[[#This Row],[OptType]],Details!$B$4,VALUE(data[[#This Row],[Strike]]),VALUE(data[[#This Row],[Cnt Price]]),Details!$B$6,data[[#This Row],[T]],Details!$B$7)</f>
        <v>0.23108594903872953</v>
      </c>
      <c r="AN69" s="7">
        <f t="array" aca="1" ref="AN69:AR69" ca="1">bsGreeks(data[[#This Row],[OptType]],Details!$B$4,VALUE(data[[#This Row],[Strike]]),Details!$B$6,data[[#This Row],[T]],AM69,Details!$B$7)</f>
        <v>-0.73090115014738211</v>
      </c>
      <c r="AO69" s="7">
        <f ca="1"/>
        <v>1.0512794433296016E-3</v>
      </c>
      <c r="AP69" s="6">
        <f ca="1"/>
        <v>4.4802525037886527</v>
      </c>
      <c r="AQ69" s="6">
        <f ca="1"/>
        <v>-120.49323073405687</v>
      </c>
      <c r="AR69" s="6">
        <f ca="1"/>
        <v>-356.4968838266434</v>
      </c>
    </row>
    <row r="70" spans="1:44" x14ac:dyDescent="0.3">
      <c r="A70" t="s">
        <v>1886</v>
      </c>
      <c r="B70" t="s">
        <v>1887</v>
      </c>
      <c r="C70" t="s">
        <v>30</v>
      </c>
      <c r="D70" t="s">
        <v>586</v>
      </c>
      <c r="E70" t="s">
        <v>1333</v>
      </c>
      <c r="F70" t="s">
        <v>1888</v>
      </c>
      <c r="G70" t="s">
        <v>1889</v>
      </c>
      <c r="H70" t="s">
        <v>161</v>
      </c>
      <c r="I70" t="s">
        <v>161</v>
      </c>
      <c r="J70" t="s">
        <v>1502</v>
      </c>
      <c r="K70" t="s">
        <v>1890</v>
      </c>
      <c r="L70" t="s">
        <v>57</v>
      </c>
      <c r="M70" t="s">
        <v>37</v>
      </c>
      <c r="N70" t="s">
        <v>87</v>
      </c>
      <c r="O70" t="s">
        <v>87</v>
      </c>
      <c r="T70" t="s">
        <v>50</v>
      </c>
      <c r="U70" t="s">
        <v>87</v>
      </c>
      <c r="V70" t="s">
        <v>87</v>
      </c>
      <c r="W70" t="s">
        <v>88</v>
      </c>
      <c r="X70" t="s">
        <v>94</v>
      </c>
      <c r="Y70" t="s">
        <v>1889</v>
      </c>
      <c r="Z70" t="s">
        <v>87</v>
      </c>
      <c r="AA70" t="s">
        <v>87</v>
      </c>
      <c r="AB70" t="s">
        <v>37</v>
      </c>
      <c r="AC70" t="s">
        <v>1013</v>
      </c>
      <c r="AD70" t="s">
        <v>37</v>
      </c>
      <c r="AE70" t="s">
        <v>1013</v>
      </c>
      <c r="AF70" t="s">
        <v>90</v>
      </c>
      <c r="AG70" t="s">
        <v>1270</v>
      </c>
      <c r="AH70" t="s">
        <v>50</v>
      </c>
      <c r="AI70" s="4">
        <f ca="1">data[[#This Row],[Expiry Date]]-TODAY()</f>
        <v>40</v>
      </c>
      <c r="AJ70" s="4">
        <f ca="1">data[[#This Row],[Maturity ( Days)]]/365</f>
        <v>0.1095890410958904</v>
      </c>
      <c r="AK70" s="4" t="str">
        <f>IF(data[[#This Row],[Option Type]]="put","p","c")</f>
        <v>p</v>
      </c>
      <c r="AL70" s="4">
        <f>(data[[#This Row],[Bid]]*data[[#This Row],[Bidsize]]+data[[#This Row],[Ask]]*data[[#This Row],[Asksize]])/(data[[#This Row],[Bidsize]]+data[[#This Row],[Asksize]])</f>
        <v>259.64999999999998</v>
      </c>
      <c r="AM70" s="5">
        <f ca="1">impliedVol(data[[#This Row],[OptType]],Details!$B$4,VALUE(data[[#This Row],[Strike]]),VALUE(data[[#This Row],[Cnt Price]]),Details!$B$6,data[[#This Row],[T]],Details!$B$7)</f>
        <v>0.23006033955294811</v>
      </c>
      <c r="AN70" s="7">
        <f t="array" aca="1" ref="AN70:AR70" ca="1">bsGreeks(data[[#This Row],[OptType]],Details!$B$4,VALUE(data[[#This Row],[Strike]]),Details!$B$6,data[[#This Row],[T]],AM70,Details!$B$7)</f>
        <v>-0.73690442945664203</v>
      </c>
      <c r="AO70" s="7">
        <f ca="1"/>
        <v>1.0439695928205854E-3</v>
      </c>
      <c r="AP70" s="6">
        <f ca="1"/>
        <v>4.4293539409271325</v>
      </c>
      <c r="AQ70" s="6">
        <f ca="1"/>
        <v>-118.37858022209542</v>
      </c>
      <c r="AR70" s="6">
        <f ca="1"/>
        <v>-359.55589951526792</v>
      </c>
    </row>
    <row r="71" spans="1:44" x14ac:dyDescent="0.3">
      <c r="A71" t="s">
        <v>1891</v>
      </c>
      <c r="B71" t="s">
        <v>1892</v>
      </c>
      <c r="C71" t="s">
        <v>30</v>
      </c>
      <c r="D71" t="s">
        <v>587</v>
      </c>
      <c r="E71" t="s">
        <v>1893</v>
      </c>
      <c r="F71" t="s">
        <v>1894</v>
      </c>
      <c r="G71" t="s">
        <v>1895</v>
      </c>
      <c r="H71" t="s">
        <v>161</v>
      </c>
      <c r="I71" t="s">
        <v>161</v>
      </c>
      <c r="J71" t="s">
        <v>1502</v>
      </c>
      <c r="K71" t="s">
        <v>1896</v>
      </c>
      <c r="L71" t="s">
        <v>57</v>
      </c>
      <c r="M71" t="s">
        <v>37</v>
      </c>
      <c r="N71" t="s">
        <v>87</v>
      </c>
      <c r="O71" t="s">
        <v>87</v>
      </c>
      <c r="T71" t="s">
        <v>50</v>
      </c>
      <c r="U71" t="s">
        <v>87</v>
      </c>
      <c r="V71" t="s">
        <v>87</v>
      </c>
      <c r="W71" t="s">
        <v>88</v>
      </c>
      <c r="X71" t="s">
        <v>404</v>
      </c>
      <c r="Y71" t="s">
        <v>1895</v>
      </c>
      <c r="Z71" t="s">
        <v>87</v>
      </c>
      <c r="AA71" t="s">
        <v>87</v>
      </c>
      <c r="AB71" t="s">
        <v>37</v>
      </c>
      <c r="AC71" t="s">
        <v>1013</v>
      </c>
      <c r="AD71" t="s">
        <v>37</v>
      </c>
      <c r="AE71" t="s">
        <v>1013</v>
      </c>
      <c r="AF71" t="s">
        <v>90</v>
      </c>
      <c r="AG71" t="s">
        <v>1270</v>
      </c>
      <c r="AH71" t="s">
        <v>50</v>
      </c>
      <c r="AI71" s="4">
        <f ca="1">data[[#This Row],[Expiry Date]]-TODAY()</f>
        <v>40</v>
      </c>
      <c r="AJ71" s="4">
        <f ca="1">data[[#This Row],[Maturity ( Days)]]/365</f>
        <v>0.1095890410958904</v>
      </c>
      <c r="AK71" s="4" t="str">
        <f>IF(data[[#This Row],[Option Type]]="put","p","c")</f>
        <v>p</v>
      </c>
      <c r="AL71" s="4">
        <f>(data[[#This Row],[Bid]]*data[[#This Row],[Bidsize]]+data[[#This Row],[Ask]]*data[[#This Row],[Asksize]])/(data[[#This Row],[Bidsize]]+data[[#This Row],[Asksize]])</f>
        <v>266.45</v>
      </c>
      <c r="AM71" s="5">
        <f ca="1">impliedVol(data[[#This Row],[OptType]],Details!$B$4,VALUE(data[[#This Row],[Strike]]),VALUE(data[[#This Row],[Cnt Price]]),Details!$B$6,data[[#This Row],[T]],Details!$B$7)</f>
        <v>0.22823864373930888</v>
      </c>
      <c r="AN71" s="7">
        <f t="array" aca="1" ref="AN71:AR71" ca="1">bsGreeks(data[[#This Row],[OptType]],Details!$B$4,VALUE(data[[#This Row],[Strike]]),Details!$B$6,data[[#This Row],[T]],AM71,Details!$B$7)</f>
        <v>-0.74860195215863712</v>
      </c>
      <c r="AO71" s="7">
        <f ca="1"/>
        <v>1.0277132800153874E-3</v>
      </c>
      <c r="AP71" s="6">
        <f ca="1"/>
        <v>4.3258546796164898</v>
      </c>
      <c r="AQ71" s="6">
        <f ca="1"/>
        <v>-114.26695498535346</v>
      </c>
      <c r="AR71" s="6">
        <f ca="1"/>
        <v>-365.55699603154187</v>
      </c>
    </row>
    <row r="72" spans="1:44" x14ac:dyDescent="0.3">
      <c r="A72" t="s">
        <v>1897</v>
      </c>
      <c r="B72" t="s">
        <v>1898</v>
      </c>
      <c r="C72" t="s">
        <v>30</v>
      </c>
      <c r="D72" t="s">
        <v>589</v>
      </c>
      <c r="E72" t="s">
        <v>1899</v>
      </c>
      <c r="F72" t="s">
        <v>1900</v>
      </c>
      <c r="G72" t="s">
        <v>1901</v>
      </c>
      <c r="H72" t="s">
        <v>161</v>
      </c>
      <c r="I72" t="s">
        <v>161</v>
      </c>
      <c r="J72" t="s">
        <v>1502</v>
      </c>
      <c r="K72" t="s">
        <v>1902</v>
      </c>
      <c r="L72" t="s">
        <v>57</v>
      </c>
      <c r="M72" t="s">
        <v>37</v>
      </c>
      <c r="N72" t="s">
        <v>87</v>
      </c>
      <c r="O72" t="s">
        <v>87</v>
      </c>
      <c r="T72" t="s">
        <v>50</v>
      </c>
      <c r="U72" t="s">
        <v>87</v>
      </c>
      <c r="V72" t="s">
        <v>87</v>
      </c>
      <c r="W72" t="s">
        <v>88</v>
      </c>
      <c r="X72" t="s">
        <v>411</v>
      </c>
      <c r="Y72" t="s">
        <v>1901</v>
      </c>
      <c r="Z72" t="s">
        <v>87</v>
      </c>
      <c r="AA72" t="s">
        <v>87</v>
      </c>
      <c r="AB72" t="s">
        <v>37</v>
      </c>
      <c r="AC72" t="s">
        <v>1013</v>
      </c>
      <c r="AD72" t="s">
        <v>37</v>
      </c>
      <c r="AE72" t="s">
        <v>1013</v>
      </c>
      <c r="AF72" t="s">
        <v>90</v>
      </c>
      <c r="AG72" t="s">
        <v>1270</v>
      </c>
      <c r="AH72" t="s">
        <v>50</v>
      </c>
      <c r="AI72" s="4">
        <f ca="1">data[[#This Row],[Expiry Date]]-TODAY()</f>
        <v>40</v>
      </c>
      <c r="AJ72" s="4">
        <f ca="1">data[[#This Row],[Maturity ( Days)]]/365</f>
        <v>0.1095890410958904</v>
      </c>
      <c r="AK72" s="4" t="str">
        <f>IF(data[[#This Row],[Option Type]]="put","p","c")</f>
        <v>p</v>
      </c>
      <c r="AL72" s="4">
        <f>(data[[#This Row],[Bid]]*data[[#This Row],[Bidsize]]+data[[#This Row],[Ask]]*data[[#This Row],[Asksize]])/(data[[#This Row],[Bidsize]]+data[[#This Row],[Asksize]])</f>
        <v>273.35000000000002</v>
      </c>
      <c r="AM72" s="5">
        <f ca="1">impliedVol(data[[#This Row],[OptType]],Details!$B$4,VALUE(data[[#This Row],[Strike]]),VALUE(data[[#This Row],[Cnt Price]]),Details!$B$6,data[[#This Row],[T]],Details!$B$7)</f>
        <v>0.22635110877092104</v>
      </c>
      <c r="AN72" s="7">
        <f t="array" aca="1" ref="AN72:AR72" ca="1">bsGreeks(data[[#This Row],[OptType]],Details!$B$4,VALUE(data[[#This Row],[Strike]]),Details!$B$6,data[[#This Row],[T]],AM72,Details!$B$7)</f>
        <v>-0.76024707569442396</v>
      </c>
      <c r="AO72" s="7">
        <f ca="1"/>
        <v>1.0102137835055563E-3</v>
      </c>
      <c r="AP72" s="6">
        <f ca="1"/>
        <v>4.2170300472962188</v>
      </c>
      <c r="AQ72" s="6">
        <f ca="1"/>
        <v>-110.01735572954662</v>
      </c>
      <c r="AR72" s="6">
        <f ca="1"/>
        <v>-371.54550909632144</v>
      </c>
    </row>
    <row r="73" spans="1:44" x14ac:dyDescent="0.3">
      <c r="A73" t="s">
        <v>1903</v>
      </c>
      <c r="B73" t="s">
        <v>1904</v>
      </c>
      <c r="C73" t="s">
        <v>30</v>
      </c>
      <c r="D73" t="s">
        <v>591</v>
      </c>
      <c r="E73" t="s">
        <v>1905</v>
      </c>
      <c r="F73" t="s">
        <v>1906</v>
      </c>
      <c r="G73" t="s">
        <v>1907</v>
      </c>
      <c r="H73" t="s">
        <v>161</v>
      </c>
      <c r="I73" t="s">
        <v>161</v>
      </c>
      <c r="J73" t="s">
        <v>1502</v>
      </c>
      <c r="K73" t="s">
        <v>1908</v>
      </c>
      <c r="L73" t="s">
        <v>57</v>
      </c>
      <c r="M73" t="s">
        <v>37</v>
      </c>
      <c r="N73" t="s">
        <v>87</v>
      </c>
      <c r="O73" t="s">
        <v>87</v>
      </c>
      <c r="T73" t="s">
        <v>50</v>
      </c>
      <c r="U73" t="s">
        <v>87</v>
      </c>
      <c r="V73" t="s">
        <v>87</v>
      </c>
      <c r="W73" t="s">
        <v>88</v>
      </c>
      <c r="X73" t="s">
        <v>100</v>
      </c>
      <c r="Y73" t="s">
        <v>1907</v>
      </c>
      <c r="Z73" t="s">
        <v>87</v>
      </c>
      <c r="AA73" t="s">
        <v>87</v>
      </c>
      <c r="AB73" t="s">
        <v>37</v>
      </c>
      <c r="AC73" t="s">
        <v>1013</v>
      </c>
      <c r="AD73" t="s">
        <v>37</v>
      </c>
      <c r="AE73" t="s">
        <v>1013</v>
      </c>
      <c r="AF73" t="s">
        <v>90</v>
      </c>
      <c r="AG73" t="s">
        <v>1270</v>
      </c>
      <c r="AH73" t="s">
        <v>50</v>
      </c>
      <c r="AI73" s="4">
        <f ca="1">data[[#This Row],[Expiry Date]]-TODAY()</f>
        <v>40</v>
      </c>
      <c r="AJ73" s="4">
        <f ca="1">data[[#This Row],[Maturity ( Days)]]/365</f>
        <v>0.1095890410958904</v>
      </c>
      <c r="AK73" s="4" t="str">
        <f>IF(data[[#This Row],[Option Type]]="put","p","c")</f>
        <v>p</v>
      </c>
      <c r="AL73" s="4">
        <f>(data[[#This Row],[Bid]]*data[[#This Row],[Bidsize]]+data[[#This Row],[Ask]]*data[[#This Row],[Asksize]])/(data[[#This Row],[Bidsize]]+data[[#This Row],[Asksize]])</f>
        <v>276.85000000000002</v>
      </c>
      <c r="AM73" s="5">
        <f ca="1">impliedVol(data[[#This Row],[OptType]],Details!$B$4,VALUE(data[[#This Row],[Strike]]),VALUE(data[[#This Row],[Cnt Price]]),Details!$B$6,data[[#This Row],[T]],Details!$B$7)</f>
        <v>0.22541113966356185</v>
      </c>
      <c r="AN73" s="7">
        <f t="array" aca="1" ref="AN73:AR73" ca="1">bsGreeks(data[[#This Row],[OptType]],Details!$B$4,VALUE(data[[#This Row],[Strike]]),Details!$B$6,data[[#This Row],[T]],AM73,Details!$B$7)</f>
        <v>-0.7660156847979025</v>
      </c>
      <c r="AO73" s="7">
        <f ca="1"/>
        <v>1.0009329987155484E-3</v>
      </c>
      <c r="AP73" s="6">
        <f ca="1"/>
        <v>4.1609372037279213</v>
      </c>
      <c r="AQ73" s="6">
        <f ca="1"/>
        <v>-107.86690807308811</v>
      </c>
      <c r="AR73" s="6">
        <f ca="1"/>
        <v>-374.52100392618951</v>
      </c>
    </row>
    <row r="74" spans="1:44" x14ac:dyDescent="0.3">
      <c r="A74" t="s">
        <v>1909</v>
      </c>
      <c r="B74" t="s">
        <v>1910</v>
      </c>
      <c r="C74" t="s">
        <v>30</v>
      </c>
      <c r="D74" t="s">
        <v>592</v>
      </c>
      <c r="E74" t="s">
        <v>1911</v>
      </c>
      <c r="F74" t="s">
        <v>1912</v>
      </c>
      <c r="G74" t="s">
        <v>1913</v>
      </c>
      <c r="H74" t="s">
        <v>161</v>
      </c>
      <c r="I74" t="s">
        <v>161</v>
      </c>
      <c r="J74" t="s">
        <v>1502</v>
      </c>
      <c r="K74" t="s">
        <v>1914</v>
      </c>
      <c r="L74" t="s">
        <v>57</v>
      </c>
      <c r="M74" t="s">
        <v>37</v>
      </c>
      <c r="N74" t="s">
        <v>87</v>
      </c>
      <c r="O74" t="s">
        <v>87</v>
      </c>
      <c r="T74" t="s">
        <v>50</v>
      </c>
      <c r="U74" t="s">
        <v>87</v>
      </c>
      <c r="V74" t="s">
        <v>87</v>
      </c>
      <c r="W74" t="s">
        <v>88</v>
      </c>
      <c r="X74" t="s">
        <v>94</v>
      </c>
      <c r="Y74" t="s">
        <v>1913</v>
      </c>
      <c r="Z74" t="s">
        <v>87</v>
      </c>
      <c r="AA74" t="s">
        <v>87</v>
      </c>
      <c r="AB74" t="s">
        <v>37</v>
      </c>
      <c r="AC74" t="s">
        <v>1013</v>
      </c>
      <c r="AD74" t="s">
        <v>37</v>
      </c>
      <c r="AE74" t="s">
        <v>1013</v>
      </c>
      <c r="AF74" t="s">
        <v>90</v>
      </c>
      <c r="AG74" t="s">
        <v>1270</v>
      </c>
      <c r="AH74" t="s">
        <v>50</v>
      </c>
      <c r="AI74" s="4">
        <f ca="1">data[[#This Row],[Expiry Date]]-TODAY()</f>
        <v>40</v>
      </c>
      <c r="AJ74" s="4">
        <f ca="1">data[[#This Row],[Maturity ( Days)]]/365</f>
        <v>0.1095890410958904</v>
      </c>
      <c r="AK74" s="4" t="str">
        <f>IF(data[[#This Row],[Option Type]]="put","p","c")</f>
        <v>p</v>
      </c>
      <c r="AL74" s="4">
        <f>(data[[#This Row],[Bid]]*data[[#This Row],[Bidsize]]+data[[#This Row],[Ask]]*data[[#This Row],[Asksize]])/(data[[#This Row],[Bidsize]]+data[[#This Row],[Asksize]])</f>
        <v>283.95</v>
      </c>
      <c r="AM74" s="5">
        <f ca="1">impliedVol(data[[#This Row],[OptType]],Details!$B$4,VALUE(data[[#This Row],[Strike]]),VALUE(data[[#This Row],[Cnt Price]]),Details!$B$6,data[[#This Row],[T]],Details!$B$7)</f>
        <v>0.22354023295755709</v>
      </c>
      <c r="AN74" s="7">
        <f t="array" aca="1" ref="AN74:AR74" ca="1">bsGreeks(data[[#This Row],[OptType]],Details!$B$4,VALUE(data[[#This Row],[Strike]]),Details!$B$6,data[[#This Row],[T]],AM74,Details!$B$7)</f>
        <v>-0.7774321504085957</v>
      </c>
      <c r="AO74" s="7">
        <f ca="1"/>
        <v>9.8132402965923145E-4</v>
      </c>
      <c r="AP74" s="6">
        <f ca="1"/>
        <v>4.045562473935739</v>
      </c>
      <c r="AQ74" s="6">
        <f ca="1"/>
        <v>-103.52210137392619</v>
      </c>
      <c r="AR74" s="6">
        <f ca="1"/>
        <v>-380.42869769452608</v>
      </c>
    </row>
    <row r="75" spans="1:44" x14ac:dyDescent="0.3">
      <c r="A75" t="s">
        <v>1915</v>
      </c>
      <c r="B75" t="s">
        <v>1916</v>
      </c>
      <c r="C75" t="s">
        <v>30</v>
      </c>
      <c r="D75" t="s">
        <v>593</v>
      </c>
      <c r="E75" t="s">
        <v>1917</v>
      </c>
      <c r="F75" t="s">
        <v>346</v>
      </c>
      <c r="G75" t="s">
        <v>1918</v>
      </c>
      <c r="H75" t="s">
        <v>161</v>
      </c>
      <c r="I75" t="s">
        <v>161</v>
      </c>
      <c r="J75" t="s">
        <v>1502</v>
      </c>
      <c r="K75" t="s">
        <v>1919</v>
      </c>
      <c r="L75" t="s">
        <v>57</v>
      </c>
      <c r="M75" t="s">
        <v>37</v>
      </c>
      <c r="N75" t="s">
        <v>87</v>
      </c>
      <c r="O75" t="s">
        <v>87</v>
      </c>
      <c r="T75" t="s">
        <v>50</v>
      </c>
      <c r="U75" t="s">
        <v>87</v>
      </c>
      <c r="V75" t="s">
        <v>87</v>
      </c>
      <c r="W75" t="s">
        <v>88</v>
      </c>
      <c r="X75" t="s">
        <v>411</v>
      </c>
      <c r="Y75" t="s">
        <v>1918</v>
      </c>
      <c r="Z75" t="s">
        <v>87</v>
      </c>
      <c r="AA75" t="s">
        <v>87</v>
      </c>
      <c r="AB75" t="s">
        <v>37</v>
      </c>
      <c r="AC75" t="s">
        <v>1013</v>
      </c>
      <c r="AD75" t="s">
        <v>37</v>
      </c>
      <c r="AE75" t="s">
        <v>1013</v>
      </c>
      <c r="AF75" t="s">
        <v>90</v>
      </c>
      <c r="AG75" t="s">
        <v>1270</v>
      </c>
      <c r="AH75" t="s">
        <v>50</v>
      </c>
      <c r="AI75" s="4">
        <f ca="1">data[[#This Row],[Expiry Date]]-TODAY()</f>
        <v>40</v>
      </c>
      <c r="AJ75" s="4">
        <f ca="1">data[[#This Row],[Maturity ( Days)]]/365</f>
        <v>0.1095890410958904</v>
      </c>
      <c r="AK75" s="4" t="str">
        <f>IF(data[[#This Row],[Option Type]]="put","p","c")</f>
        <v>p</v>
      </c>
      <c r="AL75" s="4">
        <f>(data[[#This Row],[Bid]]*data[[#This Row],[Bidsize]]+data[[#This Row],[Ask]]*data[[#This Row],[Asksize]])/(data[[#This Row],[Bidsize]]+data[[#This Row],[Asksize]])</f>
        <v>287.60000000000002</v>
      </c>
      <c r="AM75" s="5">
        <f ca="1">impliedVol(data[[#This Row],[OptType]],Details!$B$4,VALUE(data[[#This Row],[Strike]]),VALUE(data[[#This Row],[Cnt Price]]),Details!$B$6,data[[#This Row],[T]],Details!$B$7)</f>
        <v>0.22273399040859521</v>
      </c>
      <c r="AN75" s="7">
        <f t="array" aca="1" ref="AN75:AR75" ca="1">bsGreeks(data[[#This Row],[OptType]],Details!$B$4,VALUE(data[[#This Row],[Strike]]),Details!$B$6,data[[#This Row],[T]],AM75,Details!$B$7)</f>
        <v>-0.78293465324353728</v>
      </c>
      <c r="AO75" s="7">
        <f ca="1"/>
        <v>9.7082506193207354E-4</v>
      </c>
      <c r="AP75" s="6">
        <f ca="1"/>
        <v>3.9878448772670598</v>
      </c>
      <c r="AQ75" s="6">
        <f ca="1"/>
        <v>-101.43554150801899</v>
      </c>
      <c r="AR75" s="6">
        <f ca="1"/>
        <v>-383.30106668483137</v>
      </c>
    </row>
    <row r="76" spans="1:44" x14ac:dyDescent="0.3">
      <c r="A76" t="s">
        <v>1920</v>
      </c>
      <c r="B76" t="s">
        <v>1921</v>
      </c>
      <c r="C76" t="s">
        <v>30</v>
      </c>
      <c r="D76" t="s">
        <v>595</v>
      </c>
      <c r="E76" t="s">
        <v>1922</v>
      </c>
      <c r="F76" t="s">
        <v>1829</v>
      </c>
      <c r="G76" t="s">
        <v>1923</v>
      </c>
      <c r="H76" t="s">
        <v>161</v>
      </c>
      <c r="I76" t="s">
        <v>161</v>
      </c>
      <c r="J76" t="s">
        <v>1502</v>
      </c>
      <c r="K76" t="s">
        <v>1924</v>
      </c>
      <c r="L76" t="s">
        <v>57</v>
      </c>
      <c r="M76" t="s">
        <v>37</v>
      </c>
      <c r="N76" t="s">
        <v>87</v>
      </c>
      <c r="O76" t="s">
        <v>87</v>
      </c>
      <c r="T76" t="s">
        <v>50</v>
      </c>
      <c r="U76" t="s">
        <v>87</v>
      </c>
      <c r="V76" t="s">
        <v>87</v>
      </c>
      <c r="W76" t="s">
        <v>88</v>
      </c>
      <c r="X76" t="s">
        <v>387</v>
      </c>
      <c r="Y76" t="s">
        <v>1923</v>
      </c>
      <c r="Z76" t="s">
        <v>87</v>
      </c>
      <c r="AA76" t="s">
        <v>87</v>
      </c>
      <c r="AB76" t="s">
        <v>37</v>
      </c>
      <c r="AC76" t="s">
        <v>1013</v>
      </c>
      <c r="AD76" t="s">
        <v>37</v>
      </c>
      <c r="AE76" t="s">
        <v>1013</v>
      </c>
      <c r="AF76" t="s">
        <v>90</v>
      </c>
      <c r="AG76" t="s">
        <v>1270</v>
      </c>
      <c r="AH76" t="s">
        <v>50</v>
      </c>
      <c r="AI76" s="4">
        <f ca="1">data[[#This Row],[Expiry Date]]-TODAY()</f>
        <v>40</v>
      </c>
      <c r="AJ76" s="4">
        <f ca="1">data[[#This Row],[Maturity ( Days)]]/365</f>
        <v>0.1095890410958904</v>
      </c>
      <c r="AK76" s="4" t="str">
        <f>IF(data[[#This Row],[Option Type]]="put","p","c")</f>
        <v>p</v>
      </c>
      <c r="AL76" s="4">
        <f>(data[[#This Row],[Bid]]*data[[#This Row],[Bidsize]]+data[[#This Row],[Ask]]*data[[#This Row],[Asksize]])/(data[[#This Row],[Bidsize]]+data[[#This Row],[Asksize]])</f>
        <v>291.2</v>
      </c>
      <c r="AM76" s="5">
        <f ca="1">impliedVol(data[[#This Row],[OptType]],Details!$B$4,VALUE(data[[#This Row],[Strike]]),VALUE(data[[#This Row],[Cnt Price]]),Details!$B$6,data[[#This Row],[T]],Details!$B$7)</f>
        <v>0.22172583506136842</v>
      </c>
      <c r="AN76" s="7">
        <f t="array" aca="1" ref="AN76:AR76" ca="1">bsGreeks(data[[#This Row],[OptType]],Details!$B$4,VALUE(data[[#This Row],[Strike]]),Details!$B$6,data[[#This Row],[T]],AM76,Details!$B$7)</f>
        <v>-0.78862177546742673</v>
      </c>
      <c r="AO76" s="7">
        <f ca="1"/>
        <v>9.6029112832620605E-4</v>
      </c>
      <c r="AP76" s="6">
        <f ca="1"/>
        <v>3.9267205505517491</v>
      </c>
      <c r="AQ76" s="6">
        <f ca="1"/>
        <v>-99.165063409992925</v>
      </c>
      <c r="AR76" s="6">
        <f ca="1"/>
        <v>-386.25090852827162</v>
      </c>
    </row>
    <row r="77" spans="1:44" x14ac:dyDescent="0.3">
      <c r="A77" t="s">
        <v>1925</v>
      </c>
      <c r="B77" t="s">
        <v>1926</v>
      </c>
      <c r="C77" t="s">
        <v>30</v>
      </c>
      <c r="D77" t="s">
        <v>597</v>
      </c>
      <c r="E77" t="s">
        <v>1927</v>
      </c>
      <c r="F77" t="s">
        <v>1928</v>
      </c>
      <c r="G77" t="s">
        <v>1929</v>
      </c>
      <c r="H77" t="s">
        <v>161</v>
      </c>
      <c r="I77" t="s">
        <v>161</v>
      </c>
      <c r="J77" t="s">
        <v>1502</v>
      </c>
      <c r="K77" t="s">
        <v>1930</v>
      </c>
      <c r="L77" t="s">
        <v>57</v>
      </c>
      <c r="M77" t="s">
        <v>37</v>
      </c>
      <c r="N77" t="s">
        <v>87</v>
      </c>
      <c r="O77" t="s">
        <v>87</v>
      </c>
      <c r="T77" t="s">
        <v>50</v>
      </c>
      <c r="U77" t="s">
        <v>87</v>
      </c>
      <c r="V77" t="s">
        <v>87</v>
      </c>
      <c r="W77" t="s">
        <v>88</v>
      </c>
      <c r="X77" t="s">
        <v>411</v>
      </c>
      <c r="Y77" t="s">
        <v>1929</v>
      </c>
      <c r="Z77" t="s">
        <v>87</v>
      </c>
      <c r="AA77" t="s">
        <v>87</v>
      </c>
      <c r="AB77" t="s">
        <v>37</v>
      </c>
      <c r="AC77" t="s">
        <v>1013</v>
      </c>
      <c r="AD77" t="s">
        <v>37</v>
      </c>
      <c r="AE77" t="s">
        <v>1013</v>
      </c>
      <c r="AF77" t="s">
        <v>90</v>
      </c>
      <c r="AG77" t="s">
        <v>1270</v>
      </c>
      <c r="AH77" t="s">
        <v>50</v>
      </c>
      <c r="AI77" s="4">
        <f ca="1">data[[#This Row],[Expiry Date]]-TODAY()</f>
        <v>40</v>
      </c>
      <c r="AJ77" s="4">
        <f ca="1">data[[#This Row],[Maturity ( Days)]]/365</f>
        <v>0.1095890410958904</v>
      </c>
      <c r="AK77" s="4" t="str">
        <f>IF(data[[#This Row],[Option Type]]="put","p","c")</f>
        <v>p</v>
      </c>
      <c r="AL77" s="4">
        <f>(data[[#This Row],[Bid]]*data[[#This Row],[Bidsize]]+data[[#This Row],[Ask]]*data[[#This Row],[Asksize]])/(data[[#This Row],[Bidsize]]+data[[#This Row],[Asksize]])</f>
        <v>302.3</v>
      </c>
      <c r="AM77" s="5">
        <f ca="1">impliedVol(data[[#This Row],[OptType]],Details!$B$4,VALUE(data[[#This Row],[Strike]]),VALUE(data[[#This Row],[Cnt Price]]),Details!$B$6,data[[#This Row],[T]],Details!$B$7)</f>
        <v>0.21897945565067425</v>
      </c>
      <c r="AN77" s="7">
        <f t="array" aca="1" ref="AN77:AR77" ca="1">bsGreeks(data[[#This Row],[OptType]],Details!$B$4,VALUE(data[[#This Row],[Strike]]),Details!$B$6,data[[#This Row],[T]],AM77,Details!$B$7)</f>
        <v>-0.80508907231370186</v>
      </c>
      <c r="AO77" s="7">
        <f ca="1"/>
        <v>9.263678333346194E-4</v>
      </c>
      <c r="AP77" s="6">
        <f ca="1"/>
        <v>3.7410853617036435</v>
      </c>
      <c r="AQ77" s="6">
        <f ca="1"/>
        <v>-92.520120597763267</v>
      </c>
      <c r="AR77" s="6">
        <f ca="1"/>
        <v>-394.86638884404562</v>
      </c>
    </row>
    <row r="78" spans="1:44" x14ac:dyDescent="0.3">
      <c r="A78" t="s">
        <v>1931</v>
      </c>
      <c r="B78" t="s">
        <v>1932</v>
      </c>
      <c r="C78" t="s">
        <v>30</v>
      </c>
      <c r="D78" t="s">
        <v>600</v>
      </c>
      <c r="E78" t="s">
        <v>1933</v>
      </c>
      <c r="F78" t="s">
        <v>1934</v>
      </c>
      <c r="G78" t="s">
        <v>1935</v>
      </c>
      <c r="H78" t="s">
        <v>161</v>
      </c>
      <c r="I78" t="s">
        <v>161</v>
      </c>
      <c r="J78" t="s">
        <v>1502</v>
      </c>
      <c r="K78" t="s">
        <v>162</v>
      </c>
      <c r="L78" t="s">
        <v>57</v>
      </c>
      <c r="M78" t="s">
        <v>37</v>
      </c>
      <c r="N78" t="s">
        <v>87</v>
      </c>
      <c r="O78" t="s">
        <v>87</v>
      </c>
      <c r="T78" t="s">
        <v>50</v>
      </c>
      <c r="U78" t="s">
        <v>87</v>
      </c>
      <c r="V78" t="s">
        <v>87</v>
      </c>
      <c r="W78" t="s">
        <v>88</v>
      </c>
      <c r="X78" t="s">
        <v>92</v>
      </c>
      <c r="Y78" t="s">
        <v>1935</v>
      </c>
      <c r="Z78" t="s">
        <v>87</v>
      </c>
      <c r="AA78" t="s">
        <v>87</v>
      </c>
      <c r="AB78" t="s">
        <v>37</v>
      </c>
      <c r="AC78" t="s">
        <v>1013</v>
      </c>
      <c r="AD78" t="s">
        <v>37</v>
      </c>
      <c r="AE78" t="s">
        <v>1013</v>
      </c>
      <c r="AF78" t="s">
        <v>90</v>
      </c>
      <c r="AG78" t="s">
        <v>1270</v>
      </c>
      <c r="AH78" t="s">
        <v>50</v>
      </c>
      <c r="AI78" s="4">
        <f ca="1">data[[#This Row],[Expiry Date]]-TODAY()</f>
        <v>40</v>
      </c>
      <c r="AJ78" s="4">
        <f ca="1">data[[#This Row],[Maturity ( Days)]]/365</f>
        <v>0.1095890410958904</v>
      </c>
      <c r="AK78" s="4" t="str">
        <f>IF(data[[#This Row],[Option Type]]="put","p","c")</f>
        <v>p</v>
      </c>
      <c r="AL78" s="4">
        <f>(data[[#This Row],[Bid]]*data[[#This Row],[Bidsize]]+data[[#This Row],[Ask]]*data[[#This Row],[Asksize]])/(data[[#This Row],[Bidsize]]+data[[#This Row],[Asksize]])</f>
        <v>313.8</v>
      </c>
      <c r="AM78" s="5">
        <f ca="1">impliedVol(data[[#This Row],[OptType]],Details!$B$4,VALUE(data[[#This Row],[Strike]]),VALUE(data[[#This Row],[Cnt Price]]),Details!$B$6,data[[#This Row],[T]],Details!$B$7)</f>
        <v>0.21657107143715815</v>
      </c>
      <c r="AN78" s="7">
        <f t="array" aca="1" ref="AN78:AR78" ca="1">bsGreeks(data[[#This Row],[OptType]],Details!$B$4,VALUE(data[[#This Row],[Strike]]),Details!$B$6,data[[#This Row],[T]],AM78,Details!$B$7)</f>
        <v>-0.82068824720690325</v>
      </c>
      <c r="AO78" s="7">
        <f ca="1"/>
        <v>8.8955868287070967E-4</v>
      </c>
      <c r="AP78" s="6">
        <f ca="1"/>
        <v>3.5529232640781929</v>
      </c>
      <c r="AQ78" s="6">
        <f ca="1"/>
        <v>-86.093107694571003</v>
      </c>
      <c r="AR78" s="6">
        <f ca="1"/>
        <v>-403.13564773705423</v>
      </c>
    </row>
    <row r="79" spans="1:44" x14ac:dyDescent="0.3">
      <c r="A79" t="s">
        <v>1936</v>
      </c>
      <c r="B79" t="s">
        <v>1937</v>
      </c>
      <c r="C79" t="s">
        <v>30</v>
      </c>
      <c r="D79" t="s">
        <v>601</v>
      </c>
      <c r="E79" t="s">
        <v>1809</v>
      </c>
      <c r="F79" t="s">
        <v>1938</v>
      </c>
      <c r="G79" t="s">
        <v>1939</v>
      </c>
      <c r="H79" t="s">
        <v>161</v>
      </c>
      <c r="I79" t="s">
        <v>161</v>
      </c>
      <c r="J79" t="s">
        <v>1502</v>
      </c>
      <c r="K79" t="s">
        <v>293</v>
      </c>
      <c r="L79" t="s">
        <v>57</v>
      </c>
      <c r="M79" t="s">
        <v>37</v>
      </c>
      <c r="N79" t="s">
        <v>87</v>
      </c>
      <c r="O79" t="s">
        <v>87</v>
      </c>
      <c r="T79" t="s">
        <v>50</v>
      </c>
      <c r="U79" t="s">
        <v>87</v>
      </c>
      <c r="V79" t="s">
        <v>87</v>
      </c>
      <c r="W79" t="s">
        <v>88</v>
      </c>
      <c r="X79" t="s">
        <v>94</v>
      </c>
      <c r="Y79" t="s">
        <v>1939</v>
      </c>
      <c r="Z79" t="s">
        <v>87</v>
      </c>
      <c r="AA79" t="s">
        <v>87</v>
      </c>
      <c r="AB79" t="s">
        <v>37</v>
      </c>
      <c r="AC79" t="s">
        <v>1013</v>
      </c>
      <c r="AD79" t="s">
        <v>37</v>
      </c>
      <c r="AE79" t="s">
        <v>1013</v>
      </c>
      <c r="AF79" t="s">
        <v>90</v>
      </c>
      <c r="AG79" t="s">
        <v>1270</v>
      </c>
      <c r="AH79" t="s">
        <v>50</v>
      </c>
      <c r="AI79" s="4">
        <f ca="1">data[[#This Row],[Expiry Date]]-TODAY()</f>
        <v>40</v>
      </c>
      <c r="AJ79" s="4">
        <f ca="1">data[[#This Row],[Maturity ( Days)]]/365</f>
        <v>0.1095890410958904</v>
      </c>
      <c r="AK79" s="4" t="str">
        <f>IF(data[[#This Row],[Option Type]]="put","p","c")</f>
        <v>p</v>
      </c>
      <c r="AL79" s="4">
        <f>(data[[#This Row],[Bid]]*data[[#This Row],[Bidsize]]+data[[#This Row],[Ask]]*data[[#This Row],[Asksize]])/(data[[#This Row],[Bidsize]]+data[[#This Row],[Asksize]])</f>
        <v>321.45</v>
      </c>
      <c r="AM79" s="5">
        <f ca="1">impliedVol(data[[#This Row],[OptType]],Details!$B$4,VALUE(data[[#This Row],[Strike]]),VALUE(data[[#This Row],[Cnt Price]]),Details!$B$6,data[[#This Row],[T]],Details!$B$7)</f>
        <v>0.21450048675905051</v>
      </c>
      <c r="AN79" s="7">
        <f t="array" aca="1" ref="AN79:AR79" ca="1">bsGreeks(data[[#This Row],[OptType]],Details!$B$4,VALUE(data[[#This Row],[Strike]]),Details!$B$6,data[[#This Row],[T]],AM79,Details!$B$7)</f>
        <v>-0.83135853124331649</v>
      </c>
      <c r="AO79" s="7">
        <f ca="1"/>
        <v>8.6378187415241917E-4</v>
      </c>
      <c r="AP79" s="6">
        <f ca="1"/>
        <v>3.4169855951775934</v>
      </c>
      <c r="AQ79" s="6">
        <f ca="1"/>
        <v>-81.387720111970964</v>
      </c>
      <c r="AR79" s="6">
        <f ca="1"/>
        <v>-408.76835172535311</v>
      </c>
    </row>
    <row r="80" spans="1:44" x14ac:dyDescent="0.3">
      <c r="A80" t="s">
        <v>1940</v>
      </c>
      <c r="B80" t="s">
        <v>1941</v>
      </c>
      <c r="C80" t="s">
        <v>30</v>
      </c>
      <c r="D80" t="s">
        <v>603</v>
      </c>
      <c r="E80" t="s">
        <v>1803</v>
      </c>
      <c r="F80" t="s">
        <v>1021</v>
      </c>
      <c r="G80" t="s">
        <v>1942</v>
      </c>
      <c r="H80" t="s">
        <v>161</v>
      </c>
      <c r="I80" t="s">
        <v>161</v>
      </c>
      <c r="J80" t="s">
        <v>1502</v>
      </c>
      <c r="K80" t="s">
        <v>1943</v>
      </c>
      <c r="L80" t="s">
        <v>57</v>
      </c>
      <c r="M80" t="s">
        <v>37</v>
      </c>
      <c r="N80" t="s">
        <v>87</v>
      </c>
      <c r="O80" t="s">
        <v>87</v>
      </c>
      <c r="T80" t="s">
        <v>50</v>
      </c>
      <c r="U80" t="s">
        <v>87</v>
      </c>
      <c r="V80" t="s">
        <v>87</v>
      </c>
      <c r="W80" t="s">
        <v>88</v>
      </c>
      <c r="X80" t="s">
        <v>92</v>
      </c>
      <c r="Y80" t="s">
        <v>1942</v>
      </c>
      <c r="Z80" t="s">
        <v>87</v>
      </c>
      <c r="AA80" t="s">
        <v>87</v>
      </c>
      <c r="AB80" t="s">
        <v>37</v>
      </c>
      <c r="AC80" t="s">
        <v>1013</v>
      </c>
      <c r="AD80" t="s">
        <v>37</v>
      </c>
      <c r="AE80" t="s">
        <v>1013</v>
      </c>
      <c r="AF80" t="s">
        <v>90</v>
      </c>
      <c r="AG80" t="s">
        <v>1270</v>
      </c>
      <c r="AH80" t="s">
        <v>50</v>
      </c>
      <c r="AI80" s="4">
        <f ca="1">data[[#This Row],[Expiry Date]]-TODAY()</f>
        <v>40</v>
      </c>
      <c r="AJ80" s="4">
        <f ca="1">data[[#This Row],[Maturity ( Days)]]/365</f>
        <v>0.1095890410958904</v>
      </c>
      <c r="AK80" s="4" t="str">
        <f>IF(data[[#This Row],[Option Type]]="put","p","c")</f>
        <v>p</v>
      </c>
      <c r="AL80" s="4">
        <f>(data[[#This Row],[Bid]]*data[[#This Row],[Bidsize]]+data[[#This Row],[Ask]]*data[[#This Row],[Asksize]])/(data[[#This Row],[Bidsize]]+data[[#This Row],[Asksize]])</f>
        <v>329.4</v>
      </c>
      <c r="AM80" s="5">
        <f ca="1">impliedVol(data[[#This Row],[OptType]],Details!$B$4,VALUE(data[[#This Row],[Strike]]),VALUE(data[[#This Row],[Cnt Price]]),Details!$B$6,data[[#This Row],[T]],Details!$B$7)</f>
        <v>0.21295190068816319</v>
      </c>
      <c r="AN80" s="7">
        <f t="array" aca="1" ref="AN80:AR80" ca="1">bsGreeks(data[[#This Row],[OptType]],Details!$B$4,VALUE(data[[#This Row],[Strike]]),Details!$B$6,data[[#This Row],[T]],AM80,Details!$B$7)</f>
        <v>-0.84115252808653396</v>
      </c>
      <c r="AO80" s="7">
        <f ca="1"/>
        <v>8.3691753677427895E-4</v>
      </c>
      <c r="AP80" s="6">
        <f ca="1"/>
        <v>3.2868127903585811</v>
      </c>
      <c r="AQ80" s="6">
        <f ca="1"/>
        <v>-77.129273963220015</v>
      </c>
      <c r="AR80" s="6">
        <f ca="1"/>
        <v>-414.04020462934125</v>
      </c>
    </row>
    <row r="81" spans="1:44" x14ac:dyDescent="0.3">
      <c r="A81" t="s">
        <v>1944</v>
      </c>
      <c r="B81" t="s">
        <v>1945</v>
      </c>
      <c r="C81" t="s">
        <v>30</v>
      </c>
      <c r="D81" t="s">
        <v>610</v>
      </c>
      <c r="E81" t="s">
        <v>1946</v>
      </c>
      <c r="F81" t="s">
        <v>330</v>
      </c>
      <c r="G81" t="s">
        <v>1947</v>
      </c>
      <c r="H81" t="s">
        <v>161</v>
      </c>
      <c r="I81" t="s">
        <v>161</v>
      </c>
      <c r="J81" t="s">
        <v>1502</v>
      </c>
      <c r="K81" t="s">
        <v>1948</v>
      </c>
      <c r="L81" t="s">
        <v>57</v>
      </c>
      <c r="M81" t="s">
        <v>37</v>
      </c>
      <c r="N81" t="s">
        <v>87</v>
      </c>
      <c r="O81" t="s">
        <v>87</v>
      </c>
      <c r="T81" t="s">
        <v>50</v>
      </c>
      <c r="U81" t="s">
        <v>87</v>
      </c>
      <c r="V81" t="s">
        <v>87</v>
      </c>
      <c r="W81" t="s">
        <v>88</v>
      </c>
      <c r="X81" t="s">
        <v>1370</v>
      </c>
      <c r="Y81" t="s">
        <v>1947</v>
      </c>
      <c r="Z81" t="s">
        <v>87</v>
      </c>
      <c r="AA81" t="s">
        <v>87</v>
      </c>
      <c r="AB81" t="s">
        <v>37</v>
      </c>
      <c r="AC81" t="s">
        <v>1013</v>
      </c>
      <c r="AD81" t="s">
        <v>37</v>
      </c>
      <c r="AE81" t="s">
        <v>1013</v>
      </c>
      <c r="AF81" t="s">
        <v>90</v>
      </c>
      <c r="AG81" t="s">
        <v>1270</v>
      </c>
      <c r="AH81" t="s">
        <v>50</v>
      </c>
      <c r="AI81" s="4">
        <f ca="1">data[[#This Row],[Expiry Date]]-TODAY()</f>
        <v>40</v>
      </c>
      <c r="AJ81" s="4">
        <f ca="1">data[[#This Row],[Maturity ( Days)]]/365</f>
        <v>0.1095890410958904</v>
      </c>
      <c r="AK81" s="4" t="str">
        <f>IF(data[[#This Row],[Option Type]]="put","p","c")</f>
        <v>p</v>
      </c>
      <c r="AL81" s="4">
        <f>(data[[#This Row],[Bid]]*data[[#This Row],[Bidsize]]+data[[#This Row],[Ask]]*data[[#This Row],[Asksize]])/(data[[#This Row],[Bidsize]]+data[[#This Row],[Asksize]])</f>
        <v>362.15</v>
      </c>
      <c r="AM81" s="5">
        <f ca="1">impliedVol(data[[#This Row],[OptType]],Details!$B$4,VALUE(data[[#This Row],[Strike]]),VALUE(data[[#This Row],[Cnt Price]]),Details!$B$6,data[[#This Row],[T]],Details!$B$7)</f>
        <v>0.20631149918697611</v>
      </c>
      <c r="AN81" s="7">
        <f t="array" aca="1" ref="AN81:AR81" ca="1">bsGreeks(data[[#This Row],[OptType]],Details!$B$4,VALUE(data[[#This Row],[Strike]]),Details!$B$6,data[[#This Row],[T]],AM81,Details!$B$7)</f>
        <v>-0.87812353740377125</v>
      </c>
      <c r="AO81" s="7">
        <f ca="1"/>
        <v>7.2142770843615248E-4</v>
      </c>
      <c r="AP81" s="6">
        <f ca="1"/>
        <v>2.7449031967080004</v>
      </c>
      <c r="AQ81" s="6">
        <f ca="1"/>
        <v>-59.920208045251002</v>
      </c>
      <c r="AR81" s="6">
        <f ca="1"/>
        <v>-434.24100496458055</v>
      </c>
    </row>
    <row r="82" spans="1:44" x14ac:dyDescent="0.3">
      <c r="A82" t="s">
        <v>1949</v>
      </c>
      <c r="B82" t="s">
        <v>1950</v>
      </c>
      <c r="C82" t="s">
        <v>30</v>
      </c>
      <c r="D82" t="s">
        <v>611</v>
      </c>
      <c r="E82" t="s">
        <v>1951</v>
      </c>
      <c r="F82" t="s">
        <v>1952</v>
      </c>
      <c r="G82" t="s">
        <v>1953</v>
      </c>
      <c r="H82" t="s">
        <v>161</v>
      </c>
      <c r="I82" t="s">
        <v>161</v>
      </c>
      <c r="J82" t="s">
        <v>1502</v>
      </c>
      <c r="K82" t="s">
        <v>1954</v>
      </c>
      <c r="L82" t="s">
        <v>57</v>
      </c>
      <c r="M82" t="s">
        <v>37</v>
      </c>
      <c r="N82" t="s">
        <v>87</v>
      </c>
      <c r="O82" t="s">
        <v>87</v>
      </c>
      <c r="T82" t="s">
        <v>50</v>
      </c>
      <c r="U82" t="s">
        <v>87</v>
      </c>
      <c r="V82" t="s">
        <v>87</v>
      </c>
      <c r="W82" t="s">
        <v>88</v>
      </c>
      <c r="X82" t="s">
        <v>100</v>
      </c>
      <c r="Y82" t="s">
        <v>1953</v>
      </c>
      <c r="Z82" t="s">
        <v>87</v>
      </c>
      <c r="AA82" t="s">
        <v>87</v>
      </c>
      <c r="AB82" t="s">
        <v>37</v>
      </c>
      <c r="AC82" t="s">
        <v>1013</v>
      </c>
      <c r="AD82" t="s">
        <v>37</v>
      </c>
      <c r="AE82" t="s">
        <v>1013</v>
      </c>
      <c r="AF82" t="s">
        <v>90</v>
      </c>
      <c r="AG82" t="s">
        <v>1270</v>
      </c>
      <c r="AH82" t="s">
        <v>50</v>
      </c>
      <c r="AI82" s="4">
        <f ca="1">data[[#This Row],[Expiry Date]]-TODAY()</f>
        <v>40</v>
      </c>
      <c r="AJ82" s="4">
        <f ca="1">data[[#This Row],[Maturity ( Days)]]/365</f>
        <v>0.1095890410958904</v>
      </c>
      <c r="AK82" s="4" t="str">
        <f>IF(data[[#This Row],[Option Type]]="put","p","c")</f>
        <v>p</v>
      </c>
      <c r="AL82" s="4">
        <f>(data[[#This Row],[Bid]]*data[[#This Row],[Bidsize]]+data[[#This Row],[Ask]]*data[[#This Row],[Asksize]])/(data[[#This Row],[Bidsize]]+data[[#This Row],[Asksize]])</f>
        <v>366.4</v>
      </c>
      <c r="AM82" s="5">
        <f ca="1">impliedVol(data[[#This Row],[OptType]],Details!$B$4,VALUE(data[[#This Row],[Strike]]),VALUE(data[[#This Row],[Cnt Price]]),Details!$B$6,data[[#This Row],[T]],Details!$B$7)</f>
        <v>0.20561781556485662</v>
      </c>
      <c r="AN82" s="7">
        <f t="array" aca="1" ref="AN82:AR82" ca="1">bsGreeks(data[[#This Row],[OptType]],Details!$B$4,VALUE(data[[#This Row],[Strike]]),Details!$B$6,data[[#This Row],[T]],AM82,Details!$B$7)</f>
        <v>-0.88224792825533416</v>
      </c>
      <c r="AO82" s="7">
        <f ca="1"/>
        <v>7.0650195973153784E-4</v>
      </c>
      <c r="AP82" s="6">
        <f ca="1"/>
        <v>2.6790751207950816</v>
      </c>
      <c r="AQ82" s="6">
        <f ca="1"/>
        <v>-57.932231510233947</v>
      </c>
      <c r="AR82" s="6">
        <f ca="1"/>
        <v>-436.55992586952789</v>
      </c>
    </row>
    <row r="83" spans="1:44" x14ac:dyDescent="0.3">
      <c r="A83" t="s">
        <v>1955</v>
      </c>
      <c r="B83" t="s">
        <v>1956</v>
      </c>
      <c r="C83" t="s">
        <v>30</v>
      </c>
      <c r="D83" t="s">
        <v>612</v>
      </c>
      <c r="E83" t="s">
        <v>1957</v>
      </c>
      <c r="F83" t="s">
        <v>1958</v>
      </c>
      <c r="G83" t="s">
        <v>1959</v>
      </c>
      <c r="H83" t="s">
        <v>161</v>
      </c>
      <c r="I83" t="s">
        <v>161</v>
      </c>
      <c r="J83" t="s">
        <v>1502</v>
      </c>
      <c r="K83" t="s">
        <v>1960</v>
      </c>
      <c r="L83" t="s">
        <v>57</v>
      </c>
      <c r="M83" t="s">
        <v>37</v>
      </c>
      <c r="N83" t="s">
        <v>87</v>
      </c>
      <c r="O83" t="s">
        <v>87</v>
      </c>
      <c r="T83" t="s">
        <v>50</v>
      </c>
      <c r="U83" t="s">
        <v>87</v>
      </c>
      <c r="V83" t="s">
        <v>87</v>
      </c>
      <c r="W83" t="s">
        <v>88</v>
      </c>
      <c r="X83" t="s">
        <v>458</v>
      </c>
      <c r="Y83" t="s">
        <v>1959</v>
      </c>
      <c r="Z83" t="s">
        <v>87</v>
      </c>
      <c r="AA83" t="s">
        <v>87</v>
      </c>
      <c r="AB83" t="s">
        <v>37</v>
      </c>
      <c r="AC83" t="s">
        <v>1013</v>
      </c>
      <c r="AD83" t="s">
        <v>37</v>
      </c>
      <c r="AE83" t="s">
        <v>1013</v>
      </c>
      <c r="AF83" t="s">
        <v>90</v>
      </c>
      <c r="AG83" t="s">
        <v>1270</v>
      </c>
      <c r="AH83" t="s">
        <v>50</v>
      </c>
      <c r="AI83" s="4">
        <f ca="1">data[[#This Row],[Expiry Date]]-TODAY()</f>
        <v>40</v>
      </c>
      <c r="AJ83" s="4">
        <f ca="1">data[[#This Row],[Maturity ( Days)]]/365</f>
        <v>0.1095890410958904</v>
      </c>
      <c r="AK83" s="4" t="str">
        <f>IF(data[[#This Row],[Option Type]]="put","p","c")</f>
        <v>p</v>
      </c>
      <c r="AL83" s="4">
        <f>(data[[#This Row],[Bid]]*data[[#This Row],[Bidsize]]+data[[#This Row],[Ask]]*data[[#This Row],[Asksize]])/(data[[#This Row],[Bidsize]]+data[[#This Row],[Asksize]])</f>
        <v>370.6</v>
      </c>
      <c r="AM83" s="5">
        <f ca="1">impliedVol(data[[#This Row],[OptType]],Details!$B$4,VALUE(data[[#This Row],[Strike]]),VALUE(data[[#This Row],[Cnt Price]]),Details!$B$6,data[[#This Row],[T]],Details!$B$7)</f>
        <v>0.20464816751357265</v>
      </c>
      <c r="AN83" s="7">
        <f t="array" aca="1" ref="AN83:AR83" ca="1">bsGreeks(data[[#This Row],[OptType]],Details!$B$4,VALUE(data[[#This Row],[Strike]]),Details!$B$6,data[[#This Row],[T]],AM83,Details!$B$7)</f>
        <v>-0.88662640687273098</v>
      </c>
      <c r="AO83" s="7">
        <f ca="1"/>
        <v>6.9099370706771827E-4</v>
      </c>
      <c r="AP83" s="6">
        <f ca="1"/>
        <v>2.6079107941390607</v>
      </c>
      <c r="AQ83" s="6">
        <f ca="1"/>
        <v>-55.726298648575643</v>
      </c>
      <c r="AR83" s="6">
        <f ca="1"/>
        <v>-438.98753342266826</v>
      </c>
    </row>
    <row r="84" spans="1:44" x14ac:dyDescent="0.3">
      <c r="A84" t="s">
        <v>1961</v>
      </c>
      <c r="B84" t="s">
        <v>1962</v>
      </c>
      <c r="C84" t="s">
        <v>30</v>
      </c>
      <c r="D84" t="s">
        <v>615</v>
      </c>
      <c r="E84" t="s">
        <v>1963</v>
      </c>
      <c r="F84" t="s">
        <v>874</v>
      </c>
      <c r="G84" t="s">
        <v>1964</v>
      </c>
      <c r="H84" t="s">
        <v>161</v>
      </c>
      <c r="I84" t="s">
        <v>161</v>
      </c>
      <c r="J84" t="s">
        <v>1502</v>
      </c>
      <c r="K84" t="s">
        <v>1965</v>
      </c>
      <c r="L84" t="s">
        <v>57</v>
      </c>
      <c r="M84" t="s">
        <v>37</v>
      </c>
      <c r="N84" t="s">
        <v>87</v>
      </c>
      <c r="O84" t="s">
        <v>87</v>
      </c>
      <c r="T84" t="s">
        <v>50</v>
      </c>
      <c r="U84" t="s">
        <v>87</v>
      </c>
      <c r="V84" t="s">
        <v>87</v>
      </c>
      <c r="W84" t="s">
        <v>88</v>
      </c>
      <c r="X84" t="s">
        <v>165</v>
      </c>
      <c r="Y84" t="s">
        <v>1964</v>
      </c>
      <c r="Z84" t="s">
        <v>87</v>
      </c>
      <c r="AA84" t="s">
        <v>87</v>
      </c>
      <c r="AB84" t="s">
        <v>37</v>
      </c>
      <c r="AC84" t="s">
        <v>1013</v>
      </c>
      <c r="AD84" t="s">
        <v>37</v>
      </c>
      <c r="AE84" t="s">
        <v>1013</v>
      </c>
      <c r="AF84" t="s">
        <v>90</v>
      </c>
      <c r="AG84" t="s">
        <v>1270</v>
      </c>
      <c r="AH84" t="s">
        <v>50</v>
      </c>
      <c r="AI84" s="4">
        <f ca="1">data[[#This Row],[Expiry Date]]-TODAY()</f>
        <v>40</v>
      </c>
      <c r="AJ84" s="4">
        <f ca="1">data[[#This Row],[Maturity ( Days)]]/365</f>
        <v>0.1095890410958904</v>
      </c>
      <c r="AK84" s="4" t="str">
        <f>IF(data[[#This Row],[Option Type]]="put","p","c")</f>
        <v>p</v>
      </c>
      <c r="AL84" s="4">
        <f>(data[[#This Row],[Bid]]*data[[#This Row],[Bidsize]]+data[[#This Row],[Ask]]*data[[#This Row],[Asksize]])/(data[[#This Row],[Bidsize]]+data[[#This Row],[Asksize]])</f>
        <v>388.1</v>
      </c>
      <c r="AM84" s="5">
        <f ca="1">impliedVol(data[[#This Row],[OptType]],Details!$B$4,VALUE(data[[#This Row],[Strike]]),VALUE(data[[#This Row],[Cnt Price]]),Details!$B$6,data[[#This Row],[T]],Details!$B$7)</f>
        <v>0.20258869574296989</v>
      </c>
      <c r="AN84" s="7">
        <f t="array" aca="1" ref="AN84:AR84" ca="1">bsGreeks(data[[#This Row],[OptType]],Details!$B$4,VALUE(data[[#This Row],[Strike]]),Details!$B$6,data[[#This Row],[T]],AM84,Details!$B$7)</f>
        <v>-0.90119566916644489</v>
      </c>
      <c r="AO84" s="7">
        <f ca="1"/>
        <v>6.3196883597650732E-4</v>
      </c>
      <c r="AP84" s="6">
        <f ca="1"/>
        <v>2.3611395212234689</v>
      </c>
      <c r="AQ84" s="6">
        <f ca="1"/>
        <v>-48.593966437888227</v>
      </c>
      <c r="AR84" s="6">
        <f ca="1"/>
        <v>-447.45159614265856</v>
      </c>
    </row>
    <row r="85" spans="1:44" x14ac:dyDescent="0.3">
      <c r="A85" t="s">
        <v>1966</v>
      </c>
      <c r="B85" t="s">
        <v>1967</v>
      </c>
      <c r="C85" t="s">
        <v>30</v>
      </c>
      <c r="D85" t="s">
        <v>317</v>
      </c>
      <c r="E85" t="s">
        <v>1968</v>
      </c>
      <c r="F85" t="s">
        <v>1969</v>
      </c>
      <c r="G85" t="s">
        <v>1970</v>
      </c>
      <c r="H85" t="s">
        <v>161</v>
      </c>
      <c r="I85" t="s">
        <v>161</v>
      </c>
      <c r="J85" t="s">
        <v>1502</v>
      </c>
      <c r="K85" t="s">
        <v>1971</v>
      </c>
      <c r="L85" t="s">
        <v>57</v>
      </c>
      <c r="M85" t="s">
        <v>37</v>
      </c>
      <c r="N85" t="s">
        <v>87</v>
      </c>
      <c r="O85" t="s">
        <v>87</v>
      </c>
      <c r="T85" t="s">
        <v>50</v>
      </c>
      <c r="U85" t="s">
        <v>87</v>
      </c>
      <c r="V85" t="s">
        <v>87</v>
      </c>
      <c r="W85" t="s">
        <v>88</v>
      </c>
      <c r="X85" t="s">
        <v>387</v>
      </c>
      <c r="Y85" t="s">
        <v>1970</v>
      </c>
      <c r="Z85" t="s">
        <v>87</v>
      </c>
      <c r="AA85" t="s">
        <v>87</v>
      </c>
      <c r="AB85" t="s">
        <v>37</v>
      </c>
      <c r="AC85" t="s">
        <v>1013</v>
      </c>
      <c r="AD85" t="s">
        <v>37</v>
      </c>
      <c r="AE85" t="s">
        <v>1013</v>
      </c>
      <c r="AF85" t="s">
        <v>90</v>
      </c>
      <c r="AG85" t="s">
        <v>1270</v>
      </c>
      <c r="AH85" t="s">
        <v>50</v>
      </c>
      <c r="AI85" s="4">
        <f ca="1">data[[#This Row],[Expiry Date]]-TODAY()</f>
        <v>40</v>
      </c>
      <c r="AJ85" s="4">
        <f ca="1">data[[#This Row],[Maturity ( Days)]]/365</f>
        <v>0.1095890410958904</v>
      </c>
      <c r="AK85" s="4" t="str">
        <f>IF(data[[#This Row],[Option Type]]="put","p","c")</f>
        <v>p</v>
      </c>
      <c r="AL85" s="4">
        <f>(data[[#This Row],[Bid]]*data[[#This Row],[Bidsize]]+data[[#This Row],[Ask]]*data[[#This Row],[Asksize]])/(data[[#This Row],[Bidsize]]+data[[#This Row],[Asksize]])</f>
        <v>423.45</v>
      </c>
      <c r="AM85" s="5">
        <f ca="1">impliedVol(data[[#This Row],[OptType]],Details!$B$4,VALUE(data[[#This Row],[Strike]]),VALUE(data[[#This Row],[Cnt Price]]),Details!$B$6,data[[#This Row],[T]],Details!$B$7)</f>
        <v>0.19557437231105099</v>
      </c>
      <c r="AN85" s="7">
        <f t="array" aca="1" ref="AN85:AR85" ca="1">bsGreeks(data[[#This Row],[OptType]],Details!$B$4,VALUE(data[[#This Row],[Strike]]),Details!$B$6,data[[#This Row],[T]],AM85,Details!$B$7)</f>
        <v>-0.9297739377209151</v>
      </c>
      <c r="AO85" s="7">
        <f ca="1"/>
        <v>5.0651708113956832E-4</v>
      </c>
      <c r="AP85" s="6">
        <f ca="1"/>
        <v>1.8269085994821317</v>
      </c>
      <c r="AQ85" s="6">
        <f ca="1"/>
        <v>-33.045180105609788</v>
      </c>
      <c r="AR85" s="6">
        <f ca="1"/>
        <v>-464.1663545573316</v>
      </c>
    </row>
    <row r="86" spans="1:44" x14ac:dyDescent="0.3">
      <c r="A86" t="s">
        <v>1972</v>
      </c>
      <c r="B86" t="s">
        <v>1973</v>
      </c>
      <c r="C86" t="s">
        <v>30</v>
      </c>
      <c r="D86" t="s">
        <v>623</v>
      </c>
      <c r="E86" t="s">
        <v>1974</v>
      </c>
      <c r="F86" t="s">
        <v>1975</v>
      </c>
      <c r="G86" t="s">
        <v>1976</v>
      </c>
      <c r="H86" t="s">
        <v>161</v>
      </c>
      <c r="I86" t="s">
        <v>161</v>
      </c>
      <c r="J86" t="s">
        <v>1502</v>
      </c>
      <c r="K86" t="s">
        <v>1977</v>
      </c>
      <c r="L86" t="s">
        <v>57</v>
      </c>
      <c r="M86" t="s">
        <v>37</v>
      </c>
      <c r="N86" t="s">
        <v>87</v>
      </c>
      <c r="O86" t="s">
        <v>87</v>
      </c>
      <c r="T86" t="s">
        <v>50</v>
      </c>
      <c r="U86" t="s">
        <v>87</v>
      </c>
      <c r="V86" t="s">
        <v>87</v>
      </c>
      <c r="W86" t="s">
        <v>88</v>
      </c>
      <c r="X86" t="s">
        <v>94</v>
      </c>
      <c r="Y86" t="s">
        <v>1976</v>
      </c>
      <c r="Z86" t="s">
        <v>87</v>
      </c>
      <c r="AA86" t="s">
        <v>87</v>
      </c>
      <c r="AB86" t="s">
        <v>37</v>
      </c>
      <c r="AC86" t="s">
        <v>1013</v>
      </c>
      <c r="AD86" t="s">
        <v>37</v>
      </c>
      <c r="AE86" t="s">
        <v>1013</v>
      </c>
      <c r="AF86" t="s">
        <v>90</v>
      </c>
      <c r="AG86" t="s">
        <v>1270</v>
      </c>
      <c r="AH86" t="s">
        <v>50</v>
      </c>
      <c r="AI86" s="4">
        <f ca="1">data[[#This Row],[Expiry Date]]-TODAY()</f>
        <v>40</v>
      </c>
      <c r="AJ86" s="4">
        <f ca="1">data[[#This Row],[Maturity ( Days)]]/365</f>
        <v>0.1095890410958904</v>
      </c>
      <c r="AK86" s="4" t="str">
        <f>IF(data[[#This Row],[Option Type]]="put","p","c")</f>
        <v>p</v>
      </c>
      <c r="AL86" s="4">
        <f>(data[[#This Row],[Bid]]*data[[#This Row],[Bidsize]]+data[[#This Row],[Ask]]*data[[#This Row],[Asksize]])/(data[[#This Row],[Bidsize]]+data[[#This Row],[Asksize]])</f>
        <v>427.95</v>
      </c>
      <c r="AM86" s="5">
        <f ca="1">impliedVol(data[[#This Row],[OptType]],Details!$B$4,VALUE(data[[#This Row],[Strike]]),VALUE(data[[#This Row],[Cnt Price]]),Details!$B$6,data[[#This Row],[T]],Details!$B$7)</f>
        <v>0.19461105291079794</v>
      </c>
      <c r="AN86" s="7">
        <f t="array" aca="1" ref="AN86:AR86" ca="1">bsGreeks(data[[#This Row],[OptType]],Details!$B$4,VALUE(data[[#This Row],[Strike]]),Details!$B$6,data[[#This Row],[T]],AM86,Details!$B$7)</f>
        <v>-0.93304604760450316</v>
      </c>
      <c r="AO86" s="7">
        <f ca="1"/>
        <v>4.9063116304275763E-4</v>
      </c>
      <c r="AP86" s="6">
        <f ca="1"/>
        <v>1.7608948013438266</v>
      </c>
      <c r="AQ86" s="6">
        <f ca="1"/>
        <v>-31.170177962768541</v>
      </c>
      <c r="AR86" s="6">
        <f ca="1"/>
        <v>-466.12973115244989</v>
      </c>
    </row>
    <row r="87" spans="1:44" x14ac:dyDescent="0.3">
      <c r="A87" t="s">
        <v>1978</v>
      </c>
      <c r="B87" t="s">
        <v>1979</v>
      </c>
      <c r="C87" t="s">
        <v>30</v>
      </c>
      <c r="D87" t="s">
        <v>1980</v>
      </c>
      <c r="E87" t="s">
        <v>1981</v>
      </c>
      <c r="F87" t="s">
        <v>1982</v>
      </c>
      <c r="G87" t="s">
        <v>1983</v>
      </c>
      <c r="H87" t="s">
        <v>161</v>
      </c>
      <c r="I87" t="s">
        <v>161</v>
      </c>
      <c r="J87" t="s">
        <v>1502</v>
      </c>
      <c r="K87" t="s">
        <v>1984</v>
      </c>
      <c r="L87" t="s">
        <v>57</v>
      </c>
      <c r="M87" t="s">
        <v>37</v>
      </c>
      <c r="N87" t="s">
        <v>87</v>
      </c>
      <c r="O87" t="s">
        <v>87</v>
      </c>
      <c r="T87" t="s">
        <v>50</v>
      </c>
      <c r="U87" t="s">
        <v>87</v>
      </c>
      <c r="V87" t="s">
        <v>87</v>
      </c>
      <c r="W87" t="s">
        <v>88</v>
      </c>
      <c r="X87" t="s">
        <v>404</v>
      </c>
      <c r="Y87" t="s">
        <v>1983</v>
      </c>
      <c r="Z87" t="s">
        <v>87</v>
      </c>
      <c r="AA87" t="s">
        <v>87</v>
      </c>
      <c r="AB87" t="s">
        <v>37</v>
      </c>
      <c r="AC87" t="s">
        <v>1013</v>
      </c>
      <c r="AD87" t="s">
        <v>37</v>
      </c>
      <c r="AE87" t="s">
        <v>1013</v>
      </c>
      <c r="AF87" t="s">
        <v>90</v>
      </c>
      <c r="AG87" t="s">
        <v>1270</v>
      </c>
      <c r="AH87" t="s">
        <v>50</v>
      </c>
      <c r="AI87" s="4">
        <f ca="1">data[[#This Row],[Expiry Date]]-TODAY()</f>
        <v>40</v>
      </c>
      <c r="AJ87" s="4">
        <f ca="1">data[[#This Row],[Maturity ( Days)]]/365</f>
        <v>0.1095890410958904</v>
      </c>
      <c r="AK87" s="4" t="str">
        <f>IF(data[[#This Row],[Option Type]]="put","p","c")</f>
        <v>p</v>
      </c>
      <c r="AL87" s="4">
        <f>(data[[#This Row],[Bid]]*data[[#This Row],[Bidsize]]+data[[#This Row],[Ask]]*data[[#This Row],[Asksize]])/(data[[#This Row],[Bidsize]]+data[[#This Row],[Asksize]])</f>
        <v>432.8</v>
      </c>
      <c r="AM87" s="5">
        <f ca="1">impliedVol(data[[#This Row],[OptType]],Details!$B$4,VALUE(data[[#This Row],[Strike]]),VALUE(data[[#This Row],[Cnt Price]]),Details!$B$6,data[[#This Row],[T]],Details!$B$7)</f>
        <v>0.19551637603477867</v>
      </c>
      <c r="AN87" s="7">
        <f t="array" aca="1" ref="AN87:AR87" ca="1">bsGreeks(data[[#This Row],[OptType]],Details!$B$4,VALUE(data[[#This Row],[Strike]]),Details!$B$6,data[[#This Row],[T]],AM87,Details!$B$7)</f>
        <v>-0.93430872248464447</v>
      </c>
      <c r="AO87" s="7">
        <f ca="1"/>
        <v>4.812120178743839E-4</v>
      </c>
      <c r="AP87" s="6">
        <f ca="1"/>
        <v>1.7351234659257142</v>
      </c>
      <c r="AQ87" s="6">
        <f ca="1"/>
        <v>-30.712109019938904</v>
      </c>
      <c r="AR87" s="6">
        <f ca="1"/>
        <v>-467.22858735970306</v>
      </c>
    </row>
    <row r="88" spans="1:44" x14ac:dyDescent="0.3">
      <c r="A88" t="s">
        <v>1985</v>
      </c>
      <c r="B88" t="s">
        <v>1986</v>
      </c>
      <c r="C88" t="s">
        <v>30</v>
      </c>
      <c r="D88" t="s">
        <v>624</v>
      </c>
      <c r="E88" t="s">
        <v>1987</v>
      </c>
      <c r="F88" t="s">
        <v>1017</v>
      </c>
      <c r="G88" t="s">
        <v>1988</v>
      </c>
      <c r="H88" t="s">
        <v>161</v>
      </c>
      <c r="I88" t="s">
        <v>161</v>
      </c>
      <c r="J88" t="s">
        <v>1502</v>
      </c>
      <c r="K88" t="s">
        <v>1989</v>
      </c>
      <c r="L88" t="s">
        <v>57</v>
      </c>
      <c r="M88" t="s">
        <v>37</v>
      </c>
      <c r="N88" t="s">
        <v>87</v>
      </c>
      <c r="O88" t="s">
        <v>87</v>
      </c>
      <c r="T88" t="s">
        <v>50</v>
      </c>
      <c r="U88" t="s">
        <v>87</v>
      </c>
      <c r="V88" t="s">
        <v>87</v>
      </c>
      <c r="W88" t="s">
        <v>88</v>
      </c>
      <c r="X88" t="s">
        <v>1370</v>
      </c>
      <c r="Y88" t="s">
        <v>1988</v>
      </c>
      <c r="Z88" t="s">
        <v>87</v>
      </c>
      <c r="AA88" t="s">
        <v>87</v>
      </c>
      <c r="AB88" t="s">
        <v>37</v>
      </c>
      <c r="AC88" t="s">
        <v>1013</v>
      </c>
      <c r="AD88" t="s">
        <v>37</v>
      </c>
      <c r="AE88" t="s">
        <v>1013</v>
      </c>
      <c r="AF88" t="s">
        <v>90</v>
      </c>
      <c r="AG88" t="s">
        <v>1270</v>
      </c>
      <c r="AH88" t="s">
        <v>50</v>
      </c>
      <c r="AI88" s="4">
        <f ca="1">data[[#This Row],[Expiry Date]]-TODAY()</f>
        <v>40</v>
      </c>
      <c r="AJ88" s="4">
        <f ca="1">data[[#This Row],[Maturity ( Days)]]/365</f>
        <v>0.1095890410958904</v>
      </c>
      <c r="AK88" s="4" t="str">
        <f>IF(data[[#This Row],[Option Type]]="put","p","c")</f>
        <v>p</v>
      </c>
      <c r="AL88" s="4">
        <f>(data[[#This Row],[Bid]]*data[[#This Row],[Bidsize]]+data[[#This Row],[Ask]]*data[[#This Row],[Asksize]])/(data[[#This Row],[Bidsize]]+data[[#This Row],[Asksize]])</f>
        <v>437.1</v>
      </c>
      <c r="AM88" s="5">
        <f ca="1">impliedVol(data[[#This Row],[OptType]],Details!$B$4,VALUE(data[[#This Row],[Strike]]),VALUE(data[[#This Row],[Cnt Price]]),Details!$B$6,data[[#This Row],[T]],Details!$B$7)</f>
        <v>0.19320285965947823</v>
      </c>
      <c r="AN88" s="7">
        <f t="array" aca="1" ref="AN88:AR88" ca="1">bsGreeks(data[[#This Row],[OptType]],Details!$B$4,VALUE(data[[#This Row],[Strike]]),Details!$B$6,data[[#This Row],[T]],AM88,Details!$B$7)</f>
        <v>-0.93879508374815956</v>
      </c>
      <c r="AO88" s="7">
        <f ca="1"/>
        <v>4.6088604055976126E-4</v>
      </c>
      <c r="AP88" s="6">
        <f ca="1"/>
        <v>1.6421691306013699</v>
      </c>
      <c r="AQ88" s="6">
        <f ca="1"/>
        <v>-27.903204721801526</v>
      </c>
      <c r="AR88" s="6">
        <f ca="1"/>
        <v>-469.71563249231679</v>
      </c>
    </row>
    <row r="89" spans="1:44" x14ac:dyDescent="0.3">
      <c r="A89" t="s">
        <v>1990</v>
      </c>
      <c r="B89" t="s">
        <v>1991</v>
      </c>
      <c r="C89" t="s">
        <v>30</v>
      </c>
      <c r="D89" t="s">
        <v>1992</v>
      </c>
      <c r="E89" t="s">
        <v>1993</v>
      </c>
      <c r="F89" t="s">
        <v>1994</v>
      </c>
      <c r="G89" t="s">
        <v>1995</v>
      </c>
      <c r="H89" t="s">
        <v>161</v>
      </c>
      <c r="I89" t="s">
        <v>161</v>
      </c>
      <c r="J89" t="s">
        <v>1502</v>
      </c>
      <c r="K89" t="s">
        <v>1996</v>
      </c>
      <c r="L89" t="s">
        <v>57</v>
      </c>
      <c r="M89" t="s">
        <v>37</v>
      </c>
      <c r="N89" t="s">
        <v>87</v>
      </c>
      <c r="O89" t="s">
        <v>87</v>
      </c>
      <c r="T89" t="s">
        <v>50</v>
      </c>
      <c r="U89" t="s">
        <v>87</v>
      </c>
      <c r="V89" t="s">
        <v>87</v>
      </c>
      <c r="W89" t="s">
        <v>88</v>
      </c>
      <c r="X89" t="s">
        <v>159</v>
      </c>
      <c r="Y89" t="s">
        <v>1995</v>
      </c>
      <c r="Z89" t="s">
        <v>87</v>
      </c>
      <c r="AA89" t="s">
        <v>87</v>
      </c>
      <c r="AB89" t="s">
        <v>37</v>
      </c>
      <c r="AC89" t="s">
        <v>1013</v>
      </c>
      <c r="AD89" t="s">
        <v>37</v>
      </c>
      <c r="AE89" t="s">
        <v>1013</v>
      </c>
      <c r="AF89" t="s">
        <v>90</v>
      </c>
      <c r="AG89" t="s">
        <v>1270</v>
      </c>
      <c r="AH89" t="s">
        <v>50</v>
      </c>
      <c r="AI89" s="4">
        <f ca="1">data[[#This Row],[Expiry Date]]-TODAY()</f>
        <v>40</v>
      </c>
      <c r="AJ89" s="4">
        <f ca="1">data[[#This Row],[Maturity ( Days)]]/365</f>
        <v>0.1095890410958904</v>
      </c>
      <c r="AK89" s="4" t="str">
        <f>IF(data[[#This Row],[Option Type]]="put","p","c")</f>
        <v>p</v>
      </c>
      <c r="AL89" s="4">
        <f>(data[[#This Row],[Bid]]*data[[#This Row],[Bidsize]]+data[[#This Row],[Ask]]*data[[#This Row],[Asksize]])/(data[[#This Row],[Bidsize]]+data[[#This Row],[Asksize]])</f>
        <v>441.95</v>
      </c>
      <c r="AM89" s="5">
        <f ca="1">impliedVol(data[[#This Row],[OptType]],Details!$B$4,VALUE(data[[#This Row],[Strike]]),VALUE(data[[#This Row],[Cnt Price]]),Details!$B$6,data[[#This Row],[T]],Details!$B$7)</f>
        <v>0.19401628962095699</v>
      </c>
      <c r="AN89" s="7">
        <f t="array" aca="1" ref="AN89:AR89" ca="1">bsGreeks(data[[#This Row],[OptType]],Details!$B$4,VALUE(data[[#This Row],[Strike]]),Details!$B$6,data[[#This Row],[T]],AM89,Details!$B$7)</f>
        <v>-0.94004242246886205</v>
      </c>
      <c r="AO89" s="7">
        <f ca="1"/>
        <v>4.5162022411095632E-4</v>
      </c>
      <c r="AP89" s="6">
        <f ca="1"/>
        <v>1.6159293022942001</v>
      </c>
      <c r="AQ89" s="6">
        <f ca="1"/>
        <v>-27.406480087318833</v>
      </c>
      <c r="AR89" s="6">
        <f ca="1"/>
        <v>-470.80759776239779</v>
      </c>
    </row>
    <row r="90" spans="1:44" x14ac:dyDescent="0.3">
      <c r="A90" t="s">
        <v>1997</v>
      </c>
      <c r="B90" t="s">
        <v>1998</v>
      </c>
      <c r="C90" t="s">
        <v>30</v>
      </c>
      <c r="D90" t="s">
        <v>1999</v>
      </c>
      <c r="E90" t="s">
        <v>2000</v>
      </c>
      <c r="F90" t="s">
        <v>2001</v>
      </c>
      <c r="G90" t="s">
        <v>2002</v>
      </c>
      <c r="H90" t="s">
        <v>161</v>
      </c>
      <c r="I90" t="s">
        <v>161</v>
      </c>
      <c r="J90" t="s">
        <v>1502</v>
      </c>
      <c r="K90" t="s">
        <v>2003</v>
      </c>
      <c r="L90" t="s">
        <v>57</v>
      </c>
      <c r="M90" t="s">
        <v>37</v>
      </c>
      <c r="N90" t="s">
        <v>87</v>
      </c>
      <c r="O90" t="s">
        <v>87</v>
      </c>
      <c r="T90" t="s">
        <v>50</v>
      </c>
      <c r="U90" t="s">
        <v>87</v>
      </c>
      <c r="V90" t="s">
        <v>87</v>
      </c>
      <c r="W90" t="s">
        <v>88</v>
      </c>
      <c r="X90" t="s">
        <v>404</v>
      </c>
      <c r="Y90" t="s">
        <v>2002</v>
      </c>
      <c r="Z90" t="s">
        <v>87</v>
      </c>
      <c r="AA90" t="s">
        <v>87</v>
      </c>
      <c r="AB90" t="s">
        <v>37</v>
      </c>
      <c r="AC90" t="s">
        <v>1013</v>
      </c>
      <c r="AD90" t="s">
        <v>37</v>
      </c>
      <c r="AE90" t="s">
        <v>1013</v>
      </c>
      <c r="AF90" t="s">
        <v>90</v>
      </c>
      <c r="AG90" t="s">
        <v>1270</v>
      </c>
      <c r="AH90" t="s">
        <v>50</v>
      </c>
      <c r="AI90" s="4">
        <f ca="1">data[[#This Row],[Expiry Date]]-TODAY()</f>
        <v>40</v>
      </c>
      <c r="AJ90" s="4">
        <f ca="1">data[[#This Row],[Maturity ( Days)]]/365</f>
        <v>0.1095890410958904</v>
      </c>
      <c r="AK90" s="4" t="str">
        <f>IF(data[[#This Row],[Option Type]]="put","p","c")</f>
        <v>p</v>
      </c>
      <c r="AL90" s="4">
        <f>(data[[#This Row],[Bid]]*data[[#This Row],[Bidsize]]+data[[#This Row],[Ask]]*data[[#This Row],[Asksize]])/(data[[#This Row],[Bidsize]]+data[[#This Row],[Asksize]])</f>
        <v>460.25</v>
      </c>
      <c r="AM90" s="5">
        <f ca="1">impliedVol(data[[#This Row],[OptType]],Details!$B$4,VALUE(data[[#This Row],[Strike]]),VALUE(data[[#This Row],[Cnt Price]]),Details!$B$6,data[[#This Row],[T]],Details!$B$7)</f>
        <v>0.18958199078415777</v>
      </c>
      <c r="AN90" s="7">
        <f t="array" aca="1" ref="AN90:AR90" ca="1">bsGreeks(data[[#This Row],[OptType]],Details!$B$4,VALUE(data[[#This Row],[Strike]]),Details!$B$6,data[[#This Row],[T]],AM90,Details!$B$7)</f>
        <v>-0.95183889052027004</v>
      </c>
      <c r="AO90" s="7">
        <f ca="1"/>
        <v>3.8856998117161825E-4</v>
      </c>
      <c r="AP90" s="6">
        <f ca="1"/>
        <v>1.35855462475863</v>
      </c>
      <c r="AQ90" s="6">
        <f ca="1"/>
        <v>-20.228743161438821</v>
      </c>
      <c r="AR90" s="6">
        <f ca="1"/>
        <v>-478.11347811399679</v>
      </c>
    </row>
    <row r="91" spans="1:44" x14ac:dyDescent="0.3">
      <c r="A91" t="s">
        <v>2004</v>
      </c>
      <c r="B91" t="s">
        <v>2005</v>
      </c>
      <c r="C91" t="s">
        <v>30</v>
      </c>
      <c r="D91" t="s">
        <v>626</v>
      </c>
      <c r="E91" t="s">
        <v>2006</v>
      </c>
      <c r="F91" t="s">
        <v>2007</v>
      </c>
      <c r="G91" t="s">
        <v>2008</v>
      </c>
      <c r="H91" t="s">
        <v>161</v>
      </c>
      <c r="I91" t="s">
        <v>161</v>
      </c>
      <c r="J91" t="s">
        <v>1502</v>
      </c>
      <c r="K91" t="s">
        <v>2009</v>
      </c>
      <c r="L91" t="s">
        <v>57</v>
      </c>
      <c r="M91" t="s">
        <v>37</v>
      </c>
      <c r="N91" t="s">
        <v>87</v>
      </c>
      <c r="O91" t="s">
        <v>87</v>
      </c>
      <c r="T91" t="s">
        <v>50</v>
      </c>
      <c r="U91" t="s">
        <v>87</v>
      </c>
      <c r="V91" t="s">
        <v>87</v>
      </c>
      <c r="W91" t="s">
        <v>88</v>
      </c>
      <c r="X91" t="s">
        <v>411</v>
      </c>
      <c r="Y91" t="s">
        <v>2008</v>
      </c>
      <c r="Z91" t="s">
        <v>87</v>
      </c>
      <c r="AA91" t="s">
        <v>87</v>
      </c>
      <c r="AB91" t="s">
        <v>37</v>
      </c>
      <c r="AC91" t="s">
        <v>1013</v>
      </c>
      <c r="AD91" t="s">
        <v>37</v>
      </c>
      <c r="AE91" t="s">
        <v>1013</v>
      </c>
      <c r="AF91" t="s">
        <v>90</v>
      </c>
      <c r="AG91" t="s">
        <v>1270</v>
      </c>
      <c r="AH91" t="s">
        <v>50</v>
      </c>
      <c r="AI91" s="4">
        <f ca="1">data[[#This Row],[Expiry Date]]-TODAY()</f>
        <v>40</v>
      </c>
      <c r="AJ91" s="4">
        <f ca="1">data[[#This Row],[Maturity ( Days)]]/365</f>
        <v>0.1095890410958904</v>
      </c>
      <c r="AK91" s="4" t="str">
        <f>IF(data[[#This Row],[Option Type]]="put","p","c")</f>
        <v>p</v>
      </c>
      <c r="AL91" s="4">
        <f>(data[[#This Row],[Bid]]*data[[#This Row],[Bidsize]]+data[[#This Row],[Ask]]*data[[#This Row],[Asksize]])/(data[[#This Row],[Bidsize]]+data[[#This Row],[Asksize]])</f>
        <v>464.9</v>
      </c>
      <c r="AM91" s="5">
        <f ca="1">impliedVol(data[[#This Row],[OptType]],Details!$B$4,VALUE(data[[#This Row],[Strike]]),VALUE(data[[#This Row],[Cnt Price]]),Details!$B$6,data[[#This Row],[T]],Details!$B$7)</f>
        <v>0.18865876176661736</v>
      </c>
      <c r="AN91" s="7">
        <f t="array" aca="1" ref="AN91:AR91" ca="1">bsGreeks(data[[#This Row],[OptType]],Details!$B$4,VALUE(data[[#This Row],[Strike]]),Details!$B$6,data[[#This Row],[T]],AM91,Details!$B$7)</f>
        <v>-0.95438293890124593</v>
      </c>
      <c r="AO91" s="7">
        <f ca="1"/>
        <v>3.7383973881567216E-4</v>
      </c>
      <c r="AP91" s="6">
        <f ca="1"/>
        <v>1.300688270259835</v>
      </c>
      <c r="AQ91" s="6">
        <f ca="1"/>
        <v>-18.665974260305259</v>
      </c>
      <c r="AR91" s="6">
        <f ca="1"/>
        <v>-479.76616280934104</v>
      </c>
    </row>
    <row r="92" spans="1:44" x14ac:dyDescent="0.3">
      <c r="A92" t="s">
        <v>2010</v>
      </c>
      <c r="B92" t="s">
        <v>2011</v>
      </c>
      <c r="C92" t="s">
        <v>30</v>
      </c>
      <c r="D92" t="s">
        <v>190</v>
      </c>
      <c r="E92" t="s">
        <v>2012</v>
      </c>
      <c r="F92" t="s">
        <v>2013</v>
      </c>
      <c r="G92" t="s">
        <v>2014</v>
      </c>
      <c r="H92" t="s">
        <v>161</v>
      </c>
      <c r="I92" t="s">
        <v>161</v>
      </c>
      <c r="J92" t="s">
        <v>1502</v>
      </c>
      <c r="K92" t="s">
        <v>2015</v>
      </c>
      <c r="L92" t="s">
        <v>57</v>
      </c>
      <c r="M92" t="s">
        <v>37</v>
      </c>
      <c r="N92" t="s">
        <v>87</v>
      </c>
      <c r="O92" t="s">
        <v>87</v>
      </c>
      <c r="T92" t="s">
        <v>50</v>
      </c>
      <c r="U92" t="s">
        <v>87</v>
      </c>
      <c r="V92" t="s">
        <v>87</v>
      </c>
      <c r="W92" t="s">
        <v>88</v>
      </c>
      <c r="X92" t="s">
        <v>1361</v>
      </c>
      <c r="Y92" t="s">
        <v>2014</v>
      </c>
      <c r="Z92" t="s">
        <v>87</v>
      </c>
      <c r="AA92" t="s">
        <v>87</v>
      </c>
      <c r="AB92" t="s">
        <v>37</v>
      </c>
      <c r="AC92" t="s">
        <v>1013</v>
      </c>
      <c r="AD92" t="s">
        <v>37</v>
      </c>
      <c r="AE92" t="s">
        <v>1013</v>
      </c>
      <c r="AF92" t="s">
        <v>90</v>
      </c>
      <c r="AG92" t="s">
        <v>1270</v>
      </c>
      <c r="AH92" t="s">
        <v>50</v>
      </c>
      <c r="AI92" s="4">
        <f ca="1">data[[#This Row],[Expiry Date]]-TODAY()</f>
        <v>40</v>
      </c>
      <c r="AJ92" s="4">
        <f ca="1">data[[#This Row],[Maturity ( Days)]]/365</f>
        <v>0.1095890410958904</v>
      </c>
      <c r="AK92" s="4" t="str">
        <f>IF(data[[#This Row],[Option Type]]="put","p","c")</f>
        <v>p</v>
      </c>
      <c r="AL92" s="4">
        <f>(data[[#This Row],[Bid]]*data[[#This Row],[Bidsize]]+data[[#This Row],[Ask]]*data[[#This Row],[Asksize]])/(data[[#This Row],[Bidsize]]+data[[#This Row],[Asksize]])</f>
        <v>469.6</v>
      </c>
      <c r="AM92" s="5">
        <f ca="1">impliedVol(data[[#This Row],[OptType]],Details!$B$4,VALUE(data[[#This Row],[Strike]]),VALUE(data[[#This Row],[Cnt Price]]),Details!$B$6,data[[#This Row],[T]],Details!$B$7)</f>
        <v>0.18799435424390831</v>
      </c>
      <c r="AN92" s="7">
        <f t="array" aca="1" ref="AN92:AR92" ca="1">bsGreeks(data[[#This Row],[OptType]],Details!$B$4,VALUE(data[[#This Row],[Strike]]),Details!$B$6,data[[#This Row],[T]],AM92,Details!$B$7)</f>
        <v>-0.95661459072213384</v>
      </c>
      <c r="AO92" s="7">
        <f ca="1"/>
        <v>3.6030256276570481E-4</v>
      </c>
      <c r="AP92" s="6">
        <f ca="1"/>
        <v>1.24917400357206</v>
      </c>
      <c r="AQ92" s="6">
        <f ca="1"/>
        <v>-17.309415398820523</v>
      </c>
      <c r="AR92" s="6">
        <f ca="1"/>
        <v>-481.28396115743845</v>
      </c>
    </row>
    <row r="93" spans="1:44" x14ac:dyDescent="0.3">
      <c r="A93" t="s">
        <v>2016</v>
      </c>
      <c r="B93" t="s">
        <v>2017</v>
      </c>
      <c r="C93" t="s">
        <v>30</v>
      </c>
      <c r="D93" t="s">
        <v>2018</v>
      </c>
      <c r="E93" t="s">
        <v>2019</v>
      </c>
      <c r="F93" t="s">
        <v>2020</v>
      </c>
      <c r="G93" t="s">
        <v>2021</v>
      </c>
      <c r="H93" t="s">
        <v>161</v>
      </c>
      <c r="I93" t="s">
        <v>161</v>
      </c>
      <c r="J93" t="s">
        <v>1502</v>
      </c>
      <c r="K93" t="s">
        <v>2022</v>
      </c>
      <c r="L93" t="s">
        <v>57</v>
      </c>
      <c r="M93" t="s">
        <v>37</v>
      </c>
      <c r="N93" t="s">
        <v>87</v>
      </c>
      <c r="O93" t="s">
        <v>87</v>
      </c>
      <c r="T93" t="s">
        <v>50</v>
      </c>
      <c r="U93" t="s">
        <v>87</v>
      </c>
      <c r="V93" t="s">
        <v>87</v>
      </c>
      <c r="W93" t="s">
        <v>88</v>
      </c>
      <c r="X93" t="s">
        <v>165</v>
      </c>
      <c r="Y93" t="s">
        <v>2021</v>
      </c>
      <c r="Z93" t="s">
        <v>87</v>
      </c>
      <c r="AA93" t="s">
        <v>87</v>
      </c>
      <c r="AB93" t="s">
        <v>37</v>
      </c>
      <c r="AC93" t="s">
        <v>1013</v>
      </c>
      <c r="AD93" t="s">
        <v>37</v>
      </c>
      <c r="AE93" t="s">
        <v>1013</v>
      </c>
      <c r="AF93" t="s">
        <v>90</v>
      </c>
      <c r="AG93" t="s">
        <v>1270</v>
      </c>
      <c r="AH93" t="s">
        <v>50</v>
      </c>
      <c r="AI93" s="4">
        <f ca="1">data[[#This Row],[Expiry Date]]-TODAY()</f>
        <v>40</v>
      </c>
      <c r="AJ93" s="4">
        <f ca="1">data[[#This Row],[Maturity ( Days)]]/365</f>
        <v>0.1095890410958904</v>
      </c>
      <c r="AK93" s="4" t="str">
        <f>IF(data[[#This Row],[Option Type]]="put","p","c")</f>
        <v>p</v>
      </c>
      <c r="AL93" s="4">
        <f>(data[[#This Row],[Bid]]*data[[#This Row],[Bidsize]]+data[[#This Row],[Ask]]*data[[#This Row],[Asksize]])/(data[[#This Row],[Bidsize]]+data[[#This Row],[Asksize]])</f>
        <v>479</v>
      </c>
      <c r="AM93" s="5">
        <f ca="1">impliedVol(data[[#This Row],[OptType]],Details!$B$4,VALUE(data[[#This Row],[Strike]]),VALUE(data[[#This Row],[Cnt Price]]),Details!$B$6,data[[#This Row],[T]],Details!$B$7)</f>
        <v>0.18632764993092615</v>
      </c>
      <c r="AN93" s="7">
        <f t="array" aca="1" ref="AN93:AR93" ca="1">bsGreeks(data[[#This Row],[OptType]],Details!$B$4,VALUE(data[[#This Row],[Strike]]),Details!$B$6,data[[#This Row],[T]],AM93,Details!$B$7)</f>
        <v>-0.96113023095757733</v>
      </c>
      <c r="AO93" s="7">
        <f ca="1"/>
        <v>3.325275192119698E-4</v>
      </c>
      <c r="AP93" s="6">
        <f ca="1"/>
        <v>1.1426564573287832</v>
      </c>
      <c r="AQ93" s="6">
        <f ca="1"/>
        <v>-14.491707743162646</v>
      </c>
      <c r="AR93" s="6">
        <f ca="1"/>
        <v>-484.34307425672404</v>
      </c>
    </row>
    <row r="94" spans="1:44" x14ac:dyDescent="0.3">
      <c r="A94" t="s">
        <v>2023</v>
      </c>
      <c r="B94" t="s">
        <v>2024</v>
      </c>
      <c r="C94" t="s">
        <v>30</v>
      </c>
      <c r="D94" t="s">
        <v>2025</v>
      </c>
      <c r="E94" t="s">
        <v>2026</v>
      </c>
      <c r="F94" t="s">
        <v>2027</v>
      </c>
      <c r="G94" t="s">
        <v>2028</v>
      </c>
      <c r="H94" t="s">
        <v>161</v>
      </c>
      <c r="I94" t="s">
        <v>161</v>
      </c>
      <c r="J94" t="s">
        <v>1502</v>
      </c>
      <c r="K94" t="s">
        <v>2029</v>
      </c>
      <c r="L94" t="s">
        <v>57</v>
      </c>
      <c r="M94" t="s">
        <v>37</v>
      </c>
      <c r="N94" t="s">
        <v>87</v>
      </c>
      <c r="O94" t="s">
        <v>87</v>
      </c>
      <c r="T94" t="s">
        <v>50</v>
      </c>
      <c r="U94" t="s">
        <v>87</v>
      </c>
      <c r="V94" t="s">
        <v>87</v>
      </c>
      <c r="W94" t="s">
        <v>88</v>
      </c>
      <c r="X94" t="s">
        <v>1380</v>
      </c>
      <c r="Y94" t="s">
        <v>2028</v>
      </c>
      <c r="Z94" t="s">
        <v>87</v>
      </c>
      <c r="AA94" t="s">
        <v>87</v>
      </c>
      <c r="AB94" t="s">
        <v>37</v>
      </c>
      <c r="AC94" t="s">
        <v>1013</v>
      </c>
      <c r="AD94" t="s">
        <v>37</v>
      </c>
      <c r="AE94" t="s">
        <v>1013</v>
      </c>
      <c r="AF94" t="s">
        <v>90</v>
      </c>
      <c r="AG94" t="s">
        <v>1270</v>
      </c>
      <c r="AH94" t="s">
        <v>50</v>
      </c>
      <c r="AI94" s="4">
        <f ca="1">data[[#This Row],[Expiry Date]]-TODAY()</f>
        <v>40</v>
      </c>
      <c r="AJ94" s="4">
        <f ca="1">data[[#This Row],[Maturity ( Days)]]/365</f>
        <v>0.1095890410958904</v>
      </c>
      <c r="AK94" s="4" t="str">
        <f>IF(data[[#This Row],[Option Type]]="put","p","c")</f>
        <v>p</v>
      </c>
      <c r="AL94" s="4">
        <f>(data[[#This Row],[Bid]]*data[[#This Row],[Bidsize]]+data[[#This Row],[Ask]]*data[[#This Row],[Asksize]])/(data[[#This Row],[Bidsize]]+data[[#This Row],[Asksize]])</f>
        <v>488.7</v>
      </c>
      <c r="AM94" s="5">
        <f ca="1">impliedVol(data[[#This Row],[OptType]],Details!$B$4,VALUE(data[[#This Row],[Strike]]),VALUE(data[[#This Row],[Cnt Price]]),Details!$B$6,data[[#This Row],[T]],Details!$B$7)</f>
        <v>0.18687412354463429</v>
      </c>
      <c r="AN94" s="7">
        <f t="array" aca="1" ref="AN94:AR94" ca="1">bsGreeks(data[[#This Row],[OptType]],Details!$B$4,VALUE(data[[#This Row],[Strike]]),Details!$B$6,data[[#This Row],[T]],AM94,Details!$B$7)</f>
        <v>-0.9635801136572868</v>
      </c>
      <c r="AO94" s="7">
        <f ca="1"/>
        <v>3.1439300718454386E-4</v>
      </c>
      <c r="AP94" s="6">
        <f ca="1"/>
        <v>1.0835097558762699</v>
      </c>
      <c r="AQ94" s="6">
        <f ca="1"/>
        <v>-13.133983800856049</v>
      </c>
      <c r="AR94" s="6">
        <f ca="1"/>
        <v>-486.50687740290061</v>
      </c>
    </row>
    <row r="95" spans="1:44" x14ac:dyDescent="0.3">
      <c r="A95" t="s">
        <v>2030</v>
      </c>
      <c r="B95" t="s">
        <v>2031</v>
      </c>
      <c r="C95" t="s">
        <v>30</v>
      </c>
      <c r="D95" t="s">
        <v>630</v>
      </c>
      <c r="E95" t="s">
        <v>2032</v>
      </c>
      <c r="F95" t="s">
        <v>872</v>
      </c>
      <c r="G95" t="s">
        <v>2033</v>
      </c>
      <c r="H95" t="s">
        <v>161</v>
      </c>
      <c r="I95" t="s">
        <v>161</v>
      </c>
      <c r="J95" t="s">
        <v>1502</v>
      </c>
      <c r="K95" t="s">
        <v>1310</v>
      </c>
      <c r="L95" t="s">
        <v>57</v>
      </c>
      <c r="M95" t="s">
        <v>37</v>
      </c>
      <c r="N95" t="s">
        <v>87</v>
      </c>
      <c r="O95" t="s">
        <v>87</v>
      </c>
      <c r="T95" t="s">
        <v>50</v>
      </c>
      <c r="U95" t="s">
        <v>87</v>
      </c>
      <c r="V95" t="s">
        <v>87</v>
      </c>
      <c r="W95" t="s">
        <v>88</v>
      </c>
      <c r="X95" t="s">
        <v>92</v>
      </c>
      <c r="Y95" t="s">
        <v>2033</v>
      </c>
      <c r="Z95" t="s">
        <v>87</v>
      </c>
      <c r="AA95" t="s">
        <v>87</v>
      </c>
      <c r="AB95" t="s">
        <v>37</v>
      </c>
      <c r="AC95" t="s">
        <v>1013</v>
      </c>
      <c r="AD95" t="s">
        <v>37</v>
      </c>
      <c r="AE95" t="s">
        <v>1013</v>
      </c>
      <c r="AF95" t="s">
        <v>90</v>
      </c>
      <c r="AG95" t="s">
        <v>1270</v>
      </c>
      <c r="AH95" t="s">
        <v>50</v>
      </c>
      <c r="AI95" s="4">
        <f ca="1">data[[#This Row],[Expiry Date]]-TODAY()</f>
        <v>40</v>
      </c>
      <c r="AJ95" s="4">
        <f ca="1">data[[#This Row],[Maturity ( Days)]]/365</f>
        <v>0.1095890410958904</v>
      </c>
      <c r="AK95" s="4" t="str">
        <f>IF(data[[#This Row],[Option Type]]="put","p","c")</f>
        <v>p</v>
      </c>
      <c r="AL95" s="4">
        <f>(data[[#This Row],[Bid]]*data[[#This Row],[Bidsize]]+data[[#This Row],[Ask]]*data[[#This Row],[Asksize]])/(data[[#This Row],[Bidsize]]+data[[#This Row],[Asksize]])</f>
        <v>502.65</v>
      </c>
      <c r="AM95" s="5">
        <f ca="1">impliedVol(data[[#This Row],[OptType]],Details!$B$4,VALUE(data[[#This Row],[Strike]]),VALUE(data[[#This Row],[Cnt Price]]),Details!$B$6,data[[#This Row],[T]],Details!$B$7)</f>
        <v>0.18115642995302186</v>
      </c>
      <c r="AN95" s="7">
        <f t="array" aca="1" ref="AN95:AR95" ca="1">bsGreeks(data[[#This Row],[OptType]],Details!$B$4,VALUE(data[[#This Row],[Strike]]),Details!$B$6,data[[#This Row],[T]],AM95,Details!$B$7)</f>
        <v>-0.9717214711838148</v>
      </c>
      <c r="AO95" s="7">
        <f ca="1"/>
        <v>2.6318299571753928E-4</v>
      </c>
      <c r="AP95" s="6">
        <f ca="1"/>
        <v>0.87927020921849375</v>
      </c>
      <c r="AQ95" s="6">
        <f ca="1"/>
        <v>-7.6048596595660181</v>
      </c>
      <c r="AR95" s="6">
        <f ca="1"/>
        <v>-491.69373613312428</v>
      </c>
    </row>
    <row r="96" spans="1:44" x14ac:dyDescent="0.3">
      <c r="A96" t="s">
        <v>2034</v>
      </c>
      <c r="B96" t="s">
        <v>2035</v>
      </c>
      <c r="C96" t="s">
        <v>30</v>
      </c>
      <c r="D96" t="s">
        <v>631</v>
      </c>
      <c r="E96" t="s">
        <v>2036</v>
      </c>
      <c r="F96" t="s">
        <v>1326</v>
      </c>
      <c r="G96" t="s">
        <v>2037</v>
      </c>
      <c r="H96" t="s">
        <v>161</v>
      </c>
      <c r="I96" t="s">
        <v>161</v>
      </c>
      <c r="J96" t="s">
        <v>1502</v>
      </c>
      <c r="K96" t="s">
        <v>2038</v>
      </c>
      <c r="L96" t="s">
        <v>57</v>
      </c>
      <c r="M96" t="s">
        <v>37</v>
      </c>
      <c r="N96" t="s">
        <v>87</v>
      </c>
      <c r="O96" t="s">
        <v>87</v>
      </c>
      <c r="T96" t="s">
        <v>50</v>
      </c>
      <c r="U96" t="s">
        <v>87</v>
      </c>
      <c r="V96" t="s">
        <v>87</v>
      </c>
      <c r="W96" t="s">
        <v>88</v>
      </c>
      <c r="X96" t="s">
        <v>2039</v>
      </c>
      <c r="Y96" t="s">
        <v>2037</v>
      </c>
      <c r="Z96" t="s">
        <v>87</v>
      </c>
      <c r="AA96" t="s">
        <v>87</v>
      </c>
      <c r="AB96" t="s">
        <v>37</v>
      </c>
      <c r="AC96" t="s">
        <v>1013</v>
      </c>
      <c r="AD96" t="s">
        <v>37</v>
      </c>
      <c r="AE96" t="s">
        <v>1013</v>
      </c>
      <c r="AF96" t="s">
        <v>90</v>
      </c>
      <c r="AG96" t="s">
        <v>1270</v>
      </c>
      <c r="AH96" t="s">
        <v>50</v>
      </c>
      <c r="AI96" s="4">
        <f ca="1">data[[#This Row],[Expiry Date]]-TODAY()</f>
        <v>40</v>
      </c>
      <c r="AJ96" s="4">
        <f ca="1">data[[#This Row],[Maturity ( Days)]]/365</f>
        <v>0.1095890410958904</v>
      </c>
      <c r="AK96" s="4" t="str">
        <f>IF(data[[#This Row],[Option Type]]="put","p","c")</f>
        <v>p</v>
      </c>
      <c r="AL96" s="4">
        <f>(data[[#This Row],[Bid]]*data[[#This Row],[Bidsize]]+data[[#This Row],[Ask]]*data[[#This Row],[Asksize]])/(data[[#This Row],[Bidsize]]+data[[#This Row],[Asksize]])</f>
        <v>512.25</v>
      </c>
      <c r="AM96" s="5">
        <f ca="1">impliedVol(data[[#This Row],[OptType]],Details!$B$4,VALUE(data[[#This Row],[Strike]]),VALUE(data[[#This Row],[Cnt Price]]),Details!$B$6,data[[#This Row],[T]],Details!$B$7)</f>
        <v>0.17957216625926167</v>
      </c>
      <c r="AN96" s="7">
        <f t="array" aca="1" ref="AN96:AR96" ca="1">bsGreeks(data[[#This Row],[OptType]],Details!$B$4,VALUE(data[[#This Row],[Strike]]),Details!$B$6,data[[#This Row],[T]],AM96,Details!$B$7)</f>
        <v>-0.97503235094514262</v>
      </c>
      <c r="AO96" s="7">
        <f ca="1"/>
        <v>2.3927317633442042E-4</v>
      </c>
      <c r="AP96" s="6">
        <f ca="1"/>
        <v>0.7923988126262641</v>
      </c>
      <c r="AQ96" s="6">
        <f ca="1"/>
        <v>-5.4172122070747628</v>
      </c>
      <c r="AR96" s="6">
        <f ca="1"/>
        <v>-494.23344575621007</v>
      </c>
    </row>
    <row r="97" spans="1:44" x14ac:dyDescent="0.3">
      <c r="A97" t="s">
        <v>2040</v>
      </c>
      <c r="B97" t="s">
        <v>2041</v>
      </c>
      <c r="C97" t="s">
        <v>30</v>
      </c>
      <c r="D97" t="s">
        <v>191</v>
      </c>
      <c r="E97" t="s">
        <v>2042</v>
      </c>
      <c r="F97" t="s">
        <v>2043</v>
      </c>
      <c r="G97" t="s">
        <v>2044</v>
      </c>
      <c r="H97" t="s">
        <v>161</v>
      </c>
      <c r="I97" t="s">
        <v>161</v>
      </c>
      <c r="J97" t="s">
        <v>1502</v>
      </c>
      <c r="K97" t="s">
        <v>2045</v>
      </c>
      <c r="L97" t="s">
        <v>57</v>
      </c>
      <c r="M97" t="s">
        <v>37</v>
      </c>
      <c r="N97" t="s">
        <v>87</v>
      </c>
      <c r="O97" t="s">
        <v>87</v>
      </c>
      <c r="T97" t="s">
        <v>50</v>
      </c>
      <c r="U97" t="s">
        <v>87</v>
      </c>
      <c r="V97" t="s">
        <v>87</v>
      </c>
      <c r="W97" t="s">
        <v>88</v>
      </c>
      <c r="X97" t="s">
        <v>1361</v>
      </c>
      <c r="Y97" t="s">
        <v>2044</v>
      </c>
      <c r="Z97" t="s">
        <v>87</v>
      </c>
      <c r="AA97" t="s">
        <v>87</v>
      </c>
      <c r="AB97" t="s">
        <v>37</v>
      </c>
      <c r="AC97" t="s">
        <v>1013</v>
      </c>
      <c r="AD97" t="s">
        <v>37</v>
      </c>
      <c r="AE97" t="s">
        <v>1013</v>
      </c>
      <c r="AF97" t="s">
        <v>90</v>
      </c>
      <c r="AG97" t="s">
        <v>1270</v>
      </c>
      <c r="AH97" t="s">
        <v>50</v>
      </c>
      <c r="AI97" s="4">
        <f ca="1">data[[#This Row],[Expiry Date]]-TODAY()</f>
        <v>40</v>
      </c>
      <c r="AJ97" s="4">
        <f ca="1">data[[#This Row],[Maturity ( Days)]]/365</f>
        <v>0.1095890410958904</v>
      </c>
      <c r="AK97" s="4" t="str">
        <f>IF(data[[#This Row],[Option Type]]="put","p","c")</f>
        <v>p</v>
      </c>
      <c r="AL97" s="4">
        <f>(data[[#This Row],[Bid]]*data[[#This Row],[Bidsize]]+data[[#This Row],[Ask]]*data[[#This Row],[Asksize]])/(data[[#This Row],[Bidsize]]+data[[#This Row],[Asksize]])</f>
        <v>517.04999999999995</v>
      </c>
      <c r="AM97" s="5">
        <f ca="1">impliedVol(data[[#This Row],[OptType]],Details!$B$4,VALUE(data[[#This Row],[Strike]]),VALUE(data[[#This Row],[Cnt Price]]),Details!$B$6,data[[#This Row],[T]],Details!$B$7)</f>
        <v>0.17857252627397874</v>
      </c>
      <c r="AN97" s="7">
        <f t="array" aca="1" ref="AN97:AR97" ca="1">bsGreeks(data[[#This Row],[OptType]],Details!$B$4,VALUE(data[[#This Row],[Strike]]),Details!$B$6,data[[#This Row],[T]],AM97,Details!$B$7)</f>
        <v>-0.9767112606905729</v>
      </c>
      <c r="AO97" s="7">
        <f ca="1"/>
        <v>2.2694555582277248E-4</v>
      </c>
      <c r="AP97" s="6">
        <f ca="1"/>
        <v>0.74738969357761309</v>
      </c>
      <c r="AQ97" s="6">
        <f ca="1"/>
        <v>-4.2814788896255278</v>
      </c>
      <c r="AR97" s="6">
        <f ca="1"/>
        <v>-495.51384634992166</v>
      </c>
    </row>
    <row r="98" spans="1:44" x14ac:dyDescent="0.3">
      <c r="A98" t="s">
        <v>2046</v>
      </c>
      <c r="B98" t="s">
        <v>2047</v>
      </c>
      <c r="C98" t="s">
        <v>30</v>
      </c>
      <c r="D98" t="s">
        <v>632</v>
      </c>
      <c r="E98" t="s">
        <v>2048</v>
      </c>
      <c r="F98" t="s">
        <v>2049</v>
      </c>
      <c r="G98" t="s">
        <v>2050</v>
      </c>
      <c r="H98" t="s">
        <v>161</v>
      </c>
      <c r="I98" t="s">
        <v>161</v>
      </c>
      <c r="J98" t="s">
        <v>1502</v>
      </c>
      <c r="K98" t="s">
        <v>2051</v>
      </c>
      <c r="L98" t="s">
        <v>57</v>
      </c>
      <c r="M98" t="s">
        <v>37</v>
      </c>
      <c r="N98" t="s">
        <v>87</v>
      </c>
      <c r="O98" t="s">
        <v>87</v>
      </c>
      <c r="T98" t="s">
        <v>50</v>
      </c>
      <c r="U98" t="s">
        <v>87</v>
      </c>
      <c r="V98" t="s">
        <v>87</v>
      </c>
      <c r="W98" t="s">
        <v>88</v>
      </c>
      <c r="X98" t="s">
        <v>2052</v>
      </c>
      <c r="Y98" t="s">
        <v>2050</v>
      </c>
      <c r="Z98" t="s">
        <v>87</v>
      </c>
      <c r="AA98" t="s">
        <v>87</v>
      </c>
      <c r="AB98" t="s">
        <v>37</v>
      </c>
      <c r="AC98" t="s">
        <v>1013</v>
      </c>
      <c r="AD98" t="s">
        <v>37</v>
      </c>
      <c r="AE98" t="s">
        <v>1013</v>
      </c>
      <c r="AF98" t="s">
        <v>90</v>
      </c>
      <c r="AG98" t="s">
        <v>1270</v>
      </c>
      <c r="AH98" t="s">
        <v>50</v>
      </c>
      <c r="AI98" s="4">
        <f ca="1">data[[#This Row],[Expiry Date]]-TODAY()</f>
        <v>40</v>
      </c>
      <c r="AJ98" s="4">
        <f ca="1">data[[#This Row],[Maturity ( Days)]]/365</f>
        <v>0.1095890410958904</v>
      </c>
      <c r="AK98" s="4" t="str">
        <f>IF(data[[#This Row],[Option Type]]="put","p","c")</f>
        <v>p</v>
      </c>
      <c r="AL98" s="4">
        <f>(data[[#This Row],[Bid]]*data[[#This Row],[Bidsize]]+data[[#This Row],[Ask]]*data[[#This Row],[Asksize]])/(data[[#This Row],[Bidsize]]+data[[#This Row],[Asksize]])</f>
        <v>521.85</v>
      </c>
      <c r="AM98" s="5">
        <f ca="1">impliedVol(data[[#This Row],[OptType]],Details!$B$4,VALUE(data[[#This Row],[Strike]]),VALUE(data[[#This Row],[Cnt Price]]),Details!$B$6,data[[#This Row],[T]],Details!$B$7)</f>
        <v>0.1774089478958715</v>
      </c>
      <c r="AN98" s="7">
        <f t="array" aca="1" ref="AN98:AR98" ca="1">bsGreeks(data[[#This Row],[OptType]],Details!$B$4,VALUE(data[[#This Row],[Strike]]),Details!$B$6,data[[#This Row],[T]],AM98,Details!$B$7)</f>
        <v>-0.97840970922085879</v>
      </c>
      <c r="AO98" s="7">
        <f ca="1"/>
        <v>2.1430096033875354E-4</v>
      </c>
      <c r="AP98" s="6">
        <f ca="1"/>
        <v>0.70114915837832414</v>
      </c>
      <c r="AQ98" s="6">
        <f ca="1"/>
        <v>-3.115072651330939</v>
      </c>
      <c r="AR98" s="6">
        <f ca="1"/>
        <v>-496.80302637068775</v>
      </c>
    </row>
    <row r="99" spans="1:44" x14ac:dyDescent="0.3">
      <c r="A99" t="s">
        <v>2053</v>
      </c>
      <c r="B99" t="s">
        <v>2054</v>
      </c>
      <c r="C99" t="s">
        <v>30</v>
      </c>
      <c r="D99" t="s">
        <v>635</v>
      </c>
      <c r="E99" t="s">
        <v>2055</v>
      </c>
      <c r="F99" t="s">
        <v>2056</v>
      </c>
      <c r="G99" t="s">
        <v>2057</v>
      </c>
      <c r="H99" t="s">
        <v>161</v>
      </c>
      <c r="I99" t="s">
        <v>161</v>
      </c>
      <c r="J99" t="s">
        <v>1502</v>
      </c>
      <c r="K99" t="s">
        <v>469</v>
      </c>
      <c r="L99" t="s">
        <v>57</v>
      </c>
      <c r="M99" t="s">
        <v>37</v>
      </c>
      <c r="N99" t="s">
        <v>87</v>
      </c>
      <c r="O99" t="s">
        <v>87</v>
      </c>
      <c r="T99" t="s">
        <v>50</v>
      </c>
      <c r="U99" t="s">
        <v>87</v>
      </c>
      <c r="V99" t="s">
        <v>87</v>
      </c>
      <c r="W99" t="s">
        <v>88</v>
      </c>
      <c r="X99" t="s">
        <v>1417</v>
      </c>
      <c r="Y99" t="s">
        <v>2057</v>
      </c>
      <c r="Z99" t="s">
        <v>87</v>
      </c>
      <c r="AA99" t="s">
        <v>87</v>
      </c>
      <c r="AB99" t="s">
        <v>37</v>
      </c>
      <c r="AC99" t="s">
        <v>1013</v>
      </c>
      <c r="AD99" t="s">
        <v>37</v>
      </c>
      <c r="AE99" t="s">
        <v>1013</v>
      </c>
      <c r="AF99" t="s">
        <v>90</v>
      </c>
      <c r="AG99" t="s">
        <v>1270</v>
      </c>
      <c r="AH99" t="s">
        <v>50</v>
      </c>
      <c r="AI99" s="4">
        <f ca="1">data[[#This Row],[Expiry Date]]-TODAY()</f>
        <v>40</v>
      </c>
      <c r="AJ99" s="4">
        <f ca="1">data[[#This Row],[Maturity ( Days)]]/365</f>
        <v>0.1095890410958904</v>
      </c>
      <c r="AK99" s="4" t="str">
        <f>IF(data[[#This Row],[Option Type]]="put","p","c")</f>
        <v>p</v>
      </c>
      <c r="AL99" s="4">
        <f>(data[[#This Row],[Bid]]*data[[#This Row],[Bidsize]]+data[[#This Row],[Ask]]*data[[#This Row],[Asksize]])/(data[[#This Row],[Bidsize]]+data[[#This Row],[Asksize]])</f>
        <v>550.85</v>
      </c>
      <c r="AM99" s="5">
        <f ca="1">impliedVol(data[[#This Row],[OptType]],Details!$B$4,VALUE(data[[#This Row],[Strike]]),VALUE(data[[#This Row],[Cnt Price]]),Details!$B$6,data[[#This Row],[T]],Details!$B$7)</f>
        <v>0.16935049914779887</v>
      </c>
      <c r="AN99" s="7">
        <f t="array" aca="1" ref="AN99:AR99" ca="1">bsGreeks(data[[#This Row],[OptType]],Details!$B$4,VALUE(data[[#This Row],[Strike]]),Details!$B$6,data[[#This Row],[T]],AM99,Details!$B$7)</f>
        <v>-0.98732764665061878</v>
      </c>
      <c r="AO99" s="7">
        <f ca="1"/>
        <v>1.423001276772715E-4</v>
      </c>
      <c r="AP99" s="6">
        <f ca="1"/>
        <v>0.44442916410140343</v>
      </c>
      <c r="AQ99" s="6">
        <f ca="1"/>
        <v>3.2054816818409484</v>
      </c>
      <c r="AR99" s="6">
        <f ca="1"/>
        <v>-503.98815262263145</v>
      </c>
    </row>
    <row r="100" spans="1:44" x14ac:dyDescent="0.3">
      <c r="A100" t="s">
        <v>2058</v>
      </c>
      <c r="B100" t="s">
        <v>2059</v>
      </c>
      <c r="C100" t="s">
        <v>30</v>
      </c>
      <c r="D100" t="s">
        <v>636</v>
      </c>
      <c r="E100" t="s">
        <v>2060</v>
      </c>
      <c r="F100" t="s">
        <v>2061</v>
      </c>
      <c r="G100" t="s">
        <v>2062</v>
      </c>
      <c r="H100" t="s">
        <v>161</v>
      </c>
      <c r="I100" t="s">
        <v>161</v>
      </c>
      <c r="J100" t="s">
        <v>1502</v>
      </c>
      <c r="K100" t="s">
        <v>150</v>
      </c>
      <c r="L100" t="s">
        <v>57</v>
      </c>
      <c r="M100" t="s">
        <v>37</v>
      </c>
      <c r="N100" t="s">
        <v>87</v>
      </c>
      <c r="O100" t="s">
        <v>87</v>
      </c>
      <c r="T100" t="s">
        <v>50</v>
      </c>
      <c r="U100" t="s">
        <v>87</v>
      </c>
      <c r="V100" t="s">
        <v>87</v>
      </c>
      <c r="W100" t="s">
        <v>88</v>
      </c>
      <c r="X100" t="s">
        <v>111</v>
      </c>
      <c r="Y100" t="s">
        <v>2062</v>
      </c>
      <c r="Z100" t="s">
        <v>87</v>
      </c>
      <c r="AA100" t="s">
        <v>87</v>
      </c>
      <c r="AB100" t="s">
        <v>37</v>
      </c>
      <c r="AC100" t="s">
        <v>1013</v>
      </c>
      <c r="AD100" t="s">
        <v>37</v>
      </c>
      <c r="AE100" t="s">
        <v>1013</v>
      </c>
      <c r="AF100" t="s">
        <v>90</v>
      </c>
      <c r="AG100" t="s">
        <v>1270</v>
      </c>
      <c r="AH100" t="s">
        <v>50</v>
      </c>
      <c r="AI100" s="4">
        <f ca="1">data[[#This Row],[Expiry Date]]-TODAY()</f>
        <v>40</v>
      </c>
      <c r="AJ100" s="4">
        <f ca="1">data[[#This Row],[Maturity ( Days)]]/365</f>
        <v>0.1095890410958904</v>
      </c>
      <c r="AK100" s="4" t="str">
        <f>IF(data[[#This Row],[Option Type]]="put","p","c")</f>
        <v>p</v>
      </c>
      <c r="AL100" s="4">
        <f>(data[[#This Row],[Bid]]*data[[#This Row],[Bidsize]]+data[[#This Row],[Ask]]*data[[#This Row],[Asksize]])/(data[[#This Row],[Bidsize]]+data[[#This Row],[Asksize]])</f>
        <v>560.6</v>
      </c>
      <c r="AM100" s="5">
        <f ca="1">impliedVol(data[[#This Row],[OptType]],Details!$B$4,VALUE(data[[#This Row],[Strike]]),VALUE(data[[#This Row],[Cnt Price]]),Details!$B$6,data[[#This Row],[T]],Details!$B$7)</f>
        <v>0.16643609299174689</v>
      </c>
      <c r="AN100" s="7">
        <f t="array" aca="1" ref="AN100:AR100" ca="1">bsGreeks(data[[#This Row],[OptType]],Details!$B$4,VALUE(data[[#This Row],[Strike]]),Details!$B$6,data[[#This Row],[T]],AM100,Details!$B$7)</f>
        <v>-0.98969744367708523</v>
      </c>
      <c r="AO100" s="7">
        <f ca="1"/>
        <v>1.2095799846463535E-4</v>
      </c>
      <c r="AP100" s="6">
        <f ca="1"/>
        <v>0.37127258654679191</v>
      </c>
      <c r="AQ100" s="6">
        <f ca="1"/>
        <v>4.9427654783742767</v>
      </c>
      <c r="AR100" s="6">
        <f ca="1"/>
        <v>-506.12145515356968</v>
      </c>
    </row>
    <row r="101" spans="1:44" x14ac:dyDescent="0.3">
      <c r="A101" t="s">
        <v>2063</v>
      </c>
      <c r="B101" t="s">
        <v>2064</v>
      </c>
      <c r="C101" t="s">
        <v>30</v>
      </c>
      <c r="D101" t="s">
        <v>194</v>
      </c>
      <c r="E101" t="s">
        <v>2065</v>
      </c>
      <c r="F101" t="s">
        <v>2066</v>
      </c>
      <c r="G101" t="s">
        <v>2067</v>
      </c>
      <c r="H101" t="s">
        <v>161</v>
      </c>
      <c r="I101" t="s">
        <v>161</v>
      </c>
      <c r="J101" t="s">
        <v>1502</v>
      </c>
      <c r="K101" t="s">
        <v>2068</v>
      </c>
      <c r="L101" t="s">
        <v>57</v>
      </c>
      <c r="M101" t="s">
        <v>37</v>
      </c>
      <c r="N101" t="s">
        <v>87</v>
      </c>
      <c r="O101" t="s">
        <v>87</v>
      </c>
      <c r="T101" t="s">
        <v>50</v>
      </c>
      <c r="U101" t="s">
        <v>87</v>
      </c>
      <c r="V101" t="s">
        <v>87</v>
      </c>
      <c r="W101" t="s">
        <v>88</v>
      </c>
      <c r="X101" t="s">
        <v>111</v>
      </c>
      <c r="Y101" t="s">
        <v>2067</v>
      </c>
      <c r="Z101" t="s">
        <v>87</v>
      </c>
      <c r="AA101" t="s">
        <v>87</v>
      </c>
      <c r="AB101" t="s">
        <v>37</v>
      </c>
      <c r="AC101" t="s">
        <v>1013</v>
      </c>
      <c r="AD101" t="s">
        <v>37</v>
      </c>
      <c r="AE101" t="s">
        <v>1013</v>
      </c>
      <c r="AF101" t="s">
        <v>90</v>
      </c>
      <c r="AG101" t="s">
        <v>1270</v>
      </c>
      <c r="AH101" t="s">
        <v>50</v>
      </c>
      <c r="AI101" s="4">
        <f ca="1">data[[#This Row],[Expiry Date]]-TODAY()</f>
        <v>40</v>
      </c>
      <c r="AJ101" s="4">
        <f ca="1">data[[#This Row],[Maturity ( Days)]]/365</f>
        <v>0.1095890410958904</v>
      </c>
      <c r="AK101" s="4" t="str">
        <f>IF(data[[#This Row],[Option Type]]="put","p","c")</f>
        <v>p</v>
      </c>
      <c r="AL101" s="4">
        <f>(data[[#This Row],[Bid]]*data[[#This Row],[Bidsize]]+data[[#This Row],[Ask]]*data[[#This Row],[Asksize]])/(data[[#This Row],[Bidsize]]+data[[#This Row],[Asksize]])</f>
        <v>565.45000000000005</v>
      </c>
      <c r="AM101" s="5">
        <f ca="1">impliedVol(data[[#This Row],[OptType]],Details!$B$4,VALUE(data[[#This Row],[Strike]]),VALUE(data[[#This Row],[Cnt Price]]),Details!$B$6,data[[#This Row],[T]],Details!$B$7)</f>
        <v>0.1638090726550227</v>
      </c>
      <c r="AN101" s="7">
        <f t="array" aca="1" ref="AN101:AR101" ca="1">bsGreeks(data[[#This Row],[OptType]],Details!$B$4,VALUE(data[[#This Row],[Strike]]),Details!$B$6,data[[#This Row],[T]],AM101,Details!$B$7)</f>
        <v>-0.99117502433257432</v>
      </c>
      <c r="AO101" s="7">
        <f ca="1"/>
        <v>1.0734141291645368E-4</v>
      </c>
      <c r="AP101" s="6">
        <f ca="1"/>
        <v>0.32427691948988069</v>
      </c>
      <c r="AQ101" s="6">
        <f ca="1"/>
        <v>6.0568909402693505</v>
      </c>
      <c r="AR101" s="6">
        <f ca="1"/>
        <v>-507.31687648688086</v>
      </c>
    </row>
    <row r="102" spans="1:44" x14ac:dyDescent="0.3">
      <c r="A102" t="s">
        <v>2069</v>
      </c>
      <c r="B102" t="s">
        <v>2070</v>
      </c>
      <c r="C102" t="s">
        <v>30</v>
      </c>
      <c r="D102" t="s">
        <v>637</v>
      </c>
      <c r="E102" t="s">
        <v>2071</v>
      </c>
      <c r="F102" t="s">
        <v>2072</v>
      </c>
      <c r="G102" t="s">
        <v>2073</v>
      </c>
      <c r="H102" t="s">
        <v>161</v>
      </c>
      <c r="I102" t="s">
        <v>161</v>
      </c>
      <c r="J102" t="s">
        <v>1502</v>
      </c>
      <c r="K102" t="s">
        <v>944</v>
      </c>
      <c r="L102" t="s">
        <v>57</v>
      </c>
      <c r="M102" t="s">
        <v>37</v>
      </c>
      <c r="N102" t="s">
        <v>87</v>
      </c>
      <c r="O102" t="s">
        <v>87</v>
      </c>
      <c r="T102" t="s">
        <v>50</v>
      </c>
      <c r="U102" t="s">
        <v>87</v>
      </c>
      <c r="V102" t="s">
        <v>87</v>
      </c>
      <c r="W102" t="s">
        <v>88</v>
      </c>
      <c r="X102" t="s">
        <v>974</v>
      </c>
      <c r="Y102" t="s">
        <v>2073</v>
      </c>
      <c r="Z102" t="s">
        <v>87</v>
      </c>
      <c r="AA102" t="s">
        <v>87</v>
      </c>
      <c r="AB102" t="s">
        <v>37</v>
      </c>
      <c r="AC102" t="s">
        <v>1013</v>
      </c>
      <c r="AD102" t="s">
        <v>37</v>
      </c>
      <c r="AE102" t="s">
        <v>1013</v>
      </c>
      <c r="AF102" t="s">
        <v>90</v>
      </c>
      <c r="AG102" t="s">
        <v>1270</v>
      </c>
      <c r="AH102" t="s">
        <v>50</v>
      </c>
      <c r="AI102" s="4">
        <f ca="1">data[[#This Row],[Expiry Date]]-TODAY()</f>
        <v>40</v>
      </c>
      <c r="AJ102" s="4">
        <f ca="1">data[[#This Row],[Maturity ( Days)]]/365</f>
        <v>0.1095890410958904</v>
      </c>
      <c r="AK102" s="4" t="str">
        <f>IF(data[[#This Row],[Option Type]]="put","p","c")</f>
        <v>p</v>
      </c>
      <c r="AL102" s="4">
        <f>(data[[#This Row],[Bid]]*data[[#This Row],[Bidsize]]+data[[#This Row],[Ask]]*data[[#This Row],[Asksize]])/(data[[#This Row],[Bidsize]]+data[[#This Row],[Asksize]])</f>
        <v>570.35</v>
      </c>
      <c r="AM102" s="5">
        <f ca="1">impliedVol(data[[#This Row],[OptType]],Details!$B$4,VALUE(data[[#This Row],[Strike]]),VALUE(data[[#This Row],[Cnt Price]]),Details!$B$6,data[[#This Row],[T]],Details!$B$7)</f>
        <v>0.16222577250434272</v>
      </c>
      <c r="AN102" s="7">
        <f t="array" aca="1" ref="AN102:AR102" ca="1">bsGreeks(data[[#This Row],[OptType]],Details!$B$4,VALUE(data[[#This Row],[Strike]]),Details!$B$6,data[[#This Row],[T]],AM102,Details!$B$7)</f>
        <v>-0.99216411710208896</v>
      </c>
      <c r="AO102" s="7">
        <f ca="1"/>
        <v>9.7645399985845421E-5</v>
      </c>
      <c r="AP102" s="6">
        <f ca="1"/>
        <v>0.29213421113758448</v>
      </c>
      <c r="AQ102" s="6">
        <f ca="1"/>
        <v>6.7974285526541554</v>
      </c>
      <c r="AR102" s="6">
        <f ca="1"/>
        <v>-508.29828793172328</v>
      </c>
    </row>
    <row r="103" spans="1:44" x14ac:dyDescent="0.3">
      <c r="A103" t="s">
        <v>2074</v>
      </c>
      <c r="B103" t="s">
        <v>2075</v>
      </c>
      <c r="C103" t="s">
        <v>30</v>
      </c>
      <c r="D103" t="s">
        <v>2076</v>
      </c>
      <c r="E103" t="s">
        <v>2077</v>
      </c>
      <c r="F103" t="s">
        <v>2078</v>
      </c>
      <c r="G103" t="s">
        <v>2079</v>
      </c>
      <c r="H103" t="s">
        <v>161</v>
      </c>
      <c r="I103" t="s">
        <v>161</v>
      </c>
      <c r="J103" t="s">
        <v>1502</v>
      </c>
      <c r="K103" t="s">
        <v>287</v>
      </c>
      <c r="L103" t="s">
        <v>57</v>
      </c>
      <c r="M103" t="s">
        <v>37</v>
      </c>
      <c r="N103" t="s">
        <v>87</v>
      </c>
      <c r="O103" t="s">
        <v>87</v>
      </c>
      <c r="T103" t="s">
        <v>50</v>
      </c>
      <c r="U103" t="s">
        <v>87</v>
      </c>
      <c r="V103" t="s">
        <v>87</v>
      </c>
      <c r="W103" t="s">
        <v>88</v>
      </c>
      <c r="X103" t="s">
        <v>111</v>
      </c>
      <c r="Y103" t="s">
        <v>2079</v>
      </c>
      <c r="Z103" t="s">
        <v>87</v>
      </c>
      <c r="AA103" t="s">
        <v>87</v>
      </c>
      <c r="AB103" t="s">
        <v>37</v>
      </c>
      <c r="AC103" t="s">
        <v>1013</v>
      </c>
      <c r="AD103" t="s">
        <v>37</v>
      </c>
      <c r="AE103" t="s">
        <v>1013</v>
      </c>
      <c r="AF103" t="s">
        <v>90</v>
      </c>
      <c r="AG103" t="s">
        <v>1270</v>
      </c>
      <c r="AH103" t="s">
        <v>50</v>
      </c>
      <c r="AI103" s="4">
        <f ca="1">data[[#This Row],[Expiry Date]]-TODAY()</f>
        <v>40</v>
      </c>
      <c r="AJ103" s="4">
        <f ca="1">data[[#This Row],[Maturity ( Days)]]/365</f>
        <v>0.1095890410958904</v>
      </c>
      <c r="AK103" s="4" t="str">
        <f>IF(data[[#This Row],[Option Type]]="put","p","c")</f>
        <v>p</v>
      </c>
      <c r="AL103" s="4">
        <f>(data[[#This Row],[Bid]]*data[[#This Row],[Bidsize]]+data[[#This Row],[Ask]]*data[[#This Row],[Asksize]])/(data[[#This Row],[Bidsize]]+data[[#This Row],[Asksize]])</f>
        <v>580.4</v>
      </c>
      <c r="AM103" s="5">
        <f ca="1">impliedVol(data[[#This Row],[OptType]],Details!$B$4,VALUE(data[[#This Row],[Strike]]),VALUE(data[[#This Row],[Cnt Price]]),Details!$B$6,data[[#This Row],[T]],Details!$B$7)</f>
        <v>0.16682086357917167</v>
      </c>
      <c r="AN103" s="7">
        <f t="array" aca="1" ref="AN103:AR103" ca="1">bsGreeks(data[[#This Row],[OptType]],Details!$B$4,VALUE(data[[#This Row],[Strike]]),Details!$B$6,data[[#This Row],[T]],AM103,Details!$B$7)</f>
        <v>-0.99150813508976132</v>
      </c>
      <c r="AO103" s="7">
        <f ca="1"/>
        <v>1.0190595456136693E-4</v>
      </c>
      <c r="AP103" s="6">
        <f ca="1"/>
        <v>0.31351671929985125</v>
      </c>
      <c r="AQ103" s="6">
        <f ca="1"/>
        <v>6.2039372545686042</v>
      </c>
      <c r="AR103" s="6">
        <f ca="1"/>
        <v>-509.10491047069422</v>
      </c>
    </row>
    <row r="104" spans="1:44" x14ac:dyDescent="0.3">
      <c r="A104" t="s">
        <v>2080</v>
      </c>
      <c r="B104" t="s">
        <v>2081</v>
      </c>
      <c r="C104" t="s">
        <v>30</v>
      </c>
      <c r="D104" t="s">
        <v>2082</v>
      </c>
      <c r="E104" t="s">
        <v>1054</v>
      </c>
      <c r="F104" t="s">
        <v>2083</v>
      </c>
      <c r="G104" t="s">
        <v>2084</v>
      </c>
      <c r="H104" t="s">
        <v>161</v>
      </c>
      <c r="I104" t="s">
        <v>161</v>
      </c>
      <c r="J104" t="s">
        <v>1502</v>
      </c>
      <c r="K104" t="s">
        <v>88</v>
      </c>
      <c r="L104" t="s">
        <v>57</v>
      </c>
      <c r="M104" t="s">
        <v>37</v>
      </c>
      <c r="N104" t="s">
        <v>87</v>
      </c>
      <c r="O104" t="s">
        <v>87</v>
      </c>
      <c r="T104" t="s">
        <v>50</v>
      </c>
      <c r="U104" t="s">
        <v>87</v>
      </c>
      <c r="V104" t="s">
        <v>87</v>
      </c>
      <c r="W104" t="s">
        <v>88</v>
      </c>
      <c r="X104" t="s">
        <v>411</v>
      </c>
      <c r="Y104" t="s">
        <v>2084</v>
      </c>
      <c r="Z104" t="s">
        <v>87</v>
      </c>
      <c r="AA104" t="s">
        <v>87</v>
      </c>
      <c r="AB104" t="s">
        <v>37</v>
      </c>
      <c r="AC104" t="s">
        <v>1013</v>
      </c>
      <c r="AD104" t="s">
        <v>37</v>
      </c>
      <c r="AE104" t="s">
        <v>1013</v>
      </c>
      <c r="AF104" t="s">
        <v>90</v>
      </c>
      <c r="AG104" t="s">
        <v>1270</v>
      </c>
      <c r="AH104" t="s">
        <v>50</v>
      </c>
      <c r="AI104" s="4">
        <f ca="1">data[[#This Row],[Expiry Date]]-TODAY()</f>
        <v>40</v>
      </c>
      <c r="AJ104" s="4">
        <f ca="1">data[[#This Row],[Maturity ( Days)]]/365</f>
        <v>0.1095890410958904</v>
      </c>
      <c r="AK104" s="4" t="str">
        <f>IF(data[[#This Row],[Option Type]]="put","p","c")</f>
        <v>p</v>
      </c>
      <c r="AL104" s="4">
        <f>(data[[#This Row],[Bid]]*data[[#This Row],[Bidsize]]+data[[#This Row],[Ask]]*data[[#This Row],[Asksize]])/(data[[#This Row],[Bidsize]]+data[[#This Row],[Asksize]])</f>
        <v>585.04999999999995</v>
      </c>
      <c r="AM104" s="5">
        <f ca="1">impliedVol(data[[#This Row],[OptType]],Details!$B$4,VALUE(data[[#This Row],[Strike]]),VALUE(data[[#This Row],[Cnt Price]]),Details!$B$6,data[[#This Row],[T]],Details!$B$7)</f>
        <v>0.15490783157651841</v>
      </c>
      <c r="AN104" s="7">
        <f t="array" aca="1" ref="AN104:AR104" ca="1">bsGreeks(data[[#This Row],[OptType]],Details!$B$4,VALUE(data[[#This Row],[Strike]]),Details!$B$6,data[[#This Row],[T]],AM104,Details!$B$7)</f>
        <v>-0.99527743734421581</v>
      </c>
      <c r="AO104" s="7">
        <f ca="1"/>
        <v>6.5289901644329759E-5</v>
      </c>
      <c r="AP104" s="6">
        <f ca="1"/>
        <v>0.18652204506359887</v>
      </c>
      <c r="AQ104" s="6">
        <f ca="1"/>
        <v>9.1850040480697643</v>
      </c>
      <c r="AR104" s="6">
        <f ca="1"/>
        <v>-511.30814479342325</v>
      </c>
    </row>
    <row r="105" spans="1:44" x14ac:dyDescent="0.3">
      <c r="A105" t="s">
        <v>2085</v>
      </c>
      <c r="B105" t="s">
        <v>2086</v>
      </c>
      <c r="C105" t="s">
        <v>30</v>
      </c>
      <c r="D105" t="s">
        <v>195</v>
      </c>
      <c r="E105" t="s">
        <v>2087</v>
      </c>
      <c r="F105" t="s">
        <v>2088</v>
      </c>
      <c r="G105" t="s">
        <v>2089</v>
      </c>
      <c r="H105" t="s">
        <v>161</v>
      </c>
      <c r="I105" t="s">
        <v>161</v>
      </c>
      <c r="J105" t="s">
        <v>1502</v>
      </c>
      <c r="K105" t="s">
        <v>2090</v>
      </c>
      <c r="L105" t="s">
        <v>57</v>
      </c>
      <c r="M105" t="s">
        <v>37</v>
      </c>
      <c r="N105" t="s">
        <v>87</v>
      </c>
      <c r="O105" t="s">
        <v>87</v>
      </c>
      <c r="T105" t="s">
        <v>50</v>
      </c>
      <c r="U105" t="s">
        <v>87</v>
      </c>
      <c r="V105" t="s">
        <v>87</v>
      </c>
      <c r="W105" t="s">
        <v>88</v>
      </c>
      <c r="X105" t="s">
        <v>411</v>
      </c>
      <c r="Y105" t="s">
        <v>2089</v>
      </c>
      <c r="Z105" t="s">
        <v>87</v>
      </c>
      <c r="AA105" t="s">
        <v>87</v>
      </c>
      <c r="AB105" t="s">
        <v>37</v>
      </c>
      <c r="AC105" t="s">
        <v>1013</v>
      </c>
      <c r="AD105" t="s">
        <v>37</v>
      </c>
      <c r="AE105" t="s">
        <v>1013</v>
      </c>
      <c r="AF105" t="s">
        <v>90</v>
      </c>
      <c r="AG105" t="s">
        <v>1270</v>
      </c>
      <c r="AH105" t="s">
        <v>50</v>
      </c>
      <c r="AI105" s="4">
        <f ca="1">data[[#This Row],[Expiry Date]]-TODAY()</f>
        <v>40</v>
      </c>
      <c r="AJ105" s="4">
        <f ca="1">data[[#This Row],[Maturity ( Days)]]/365</f>
        <v>0.1095890410958904</v>
      </c>
      <c r="AK105" s="4" t="str">
        <f>IF(data[[#This Row],[Option Type]]="put","p","c")</f>
        <v>p</v>
      </c>
      <c r="AL105" s="4">
        <f>(data[[#This Row],[Bid]]*data[[#This Row],[Bidsize]]+data[[#This Row],[Ask]]*data[[#This Row],[Asksize]])/(data[[#This Row],[Bidsize]]+data[[#This Row],[Asksize]])</f>
        <v>589.95000000000005</v>
      </c>
      <c r="AM105" s="5">
        <f ca="1">impliedVol(data[[#This Row],[OptType]],Details!$B$4,VALUE(data[[#This Row],[Strike]]),VALUE(data[[#This Row],[Cnt Price]]),Details!$B$6,data[[#This Row],[T]],Details!$B$7)</f>
        <v>0.15092153935342292</v>
      </c>
      <c r="AN105" s="7">
        <f t="array" aca="1" ref="AN105:AR105" ca="1">bsGreeks(data[[#This Row],[OptType]],Details!$B$4,VALUE(data[[#This Row],[Strike]]),Details!$B$6,data[[#This Row],[T]],AM105,Details!$B$7)</f>
        <v>-0.99639196106165184</v>
      </c>
      <c r="AO105" s="7">
        <f ca="1"/>
        <v>5.2670088157378277E-5</v>
      </c>
      <c r="AP105" s="6">
        <f ca="1"/>
        <v>0.14659732677718573</v>
      </c>
      <c r="AQ105" s="6">
        <f ca="1"/>
        <v>10.057105729860446</v>
      </c>
      <c r="AR105" s="6">
        <f ca="1"/>
        <v>-512.34591755788097</v>
      </c>
    </row>
    <row r="106" spans="1:44" x14ac:dyDescent="0.3">
      <c r="A106" t="s">
        <v>2091</v>
      </c>
      <c r="B106" t="s">
        <v>2092</v>
      </c>
      <c r="C106" t="s">
        <v>30</v>
      </c>
      <c r="D106" t="s">
        <v>2093</v>
      </c>
      <c r="E106" t="s">
        <v>2094</v>
      </c>
      <c r="F106" t="s">
        <v>2095</v>
      </c>
      <c r="G106" t="s">
        <v>2096</v>
      </c>
      <c r="H106" t="s">
        <v>161</v>
      </c>
      <c r="I106" t="s">
        <v>161</v>
      </c>
      <c r="J106" t="s">
        <v>1502</v>
      </c>
      <c r="K106" t="s">
        <v>136</v>
      </c>
      <c r="L106" t="s">
        <v>57</v>
      </c>
      <c r="M106" t="s">
        <v>37</v>
      </c>
      <c r="N106" t="s">
        <v>87</v>
      </c>
      <c r="O106" t="s">
        <v>87</v>
      </c>
      <c r="T106" t="s">
        <v>50</v>
      </c>
      <c r="U106" t="s">
        <v>87</v>
      </c>
      <c r="V106" t="s">
        <v>87</v>
      </c>
      <c r="W106" t="s">
        <v>88</v>
      </c>
      <c r="X106" t="s">
        <v>2097</v>
      </c>
      <c r="Y106" t="s">
        <v>2096</v>
      </c>
      <c r="Z106" t="s">
        <v>87</v>
      </c>
      <c r="AA106" t="s">
        <v>87</v>
      </c>
      <c r="AB106" t="s">
        <v>37</v>
      </c>
      <c r="AC106" t="s">
        <v>1013</v>
      </c>
      <c r="AD106" t="s">
        <v>37</v>
      </c>
      <c r="AE106" t="s">
        <v>1013</v>
      </c>
      <c r="AF106" t="s">
        <v>90</v>
      </c>
      <c r="AG106" t="s">
        <v>1270</v>
      </c>
      <c r="AH106" t="s">
        <v>50</v>
      </c>
      <c r="AI106" s="4">
        <f ca="1">data[[#This Row],[Expiry Date]]-TODAY()</f>
        <v>40</v>
      </c>
      <c r="AJ106" s="4">
        <f ca="1">data[[#This Row],[Maturity ( Days)]]/365</f>
        <v>0.1095890410958904</v>
      </c>
      <c r="AK106" s="4" t="str">
        <f>IF(data[[#This Row],[Option Type]]="put","p","c")</f>
        <v>p</v>
      </c>
      <c r="AL106" s="4">
        <f>(data[[#This Row],[Bid]]*data[[#This Row],[Bidsize]]+data[[#This Row],[Ask]]*data[[#This Row],[Asksize]])/(data[[#This Row],[Bidsize]]+data[[#This Row],[Asksize]])</f>
        <v>599.75</v>
      </c>
      <c r="AM106" s="5">
        <f ca="1">impliedVol(data[[#This Row],[OptType]],Details!$B$4,VALUE(data[[#This Row],[Strike]]),VALUE(data[[#This Row],[Cnt Price]]),Details!$B$6,data[[#This Row],[T]],Details!$B$7)</f>
        <v>0.13504442302642766</v>
      </c>
      <c r="AN106" s="7">
        <f t="array" aca="1" ref="AN106:AR106" ca="1">bsGreeks(data[[#This Row],[OptType]],Details!$B$4,VALUE(data[[#This Row],[Strike]]),Details!$B$6,data[[#This Row],[T]],AM106,Details!$B$7)</f>
        <v>-0.998877270158404</v>
      </c>
      <c r="AO106" s="7">
        <f ca="1"/>
        <v>2.0405094368638584E-5</v>
      </c>
      <c r="AP106" s="6">
        <f ca="1"/>
        <v>5.0818991328312156E-2</v>
      </c>
      <c r="AQ106" s="6">
        <f ca="1"/>
        <v>12.019667282632629</v>
      </c>
      <c r="AR106" s="6">
        <f ca="1"/>
        <v>-514.53661329238912</v>
      </c>
    </row>
    <row r="107" spans="1:44" x14ac:dyDescent="0.3">
      <c r="A107" t="s">
        <v>2098</v>
      </c>
      <c r="B107" t="s">
        <v>2099</v>
      </c>
      <c r="C107" t="s">
        <v>30</v>
      </c>
      <c r="D107" t="s">
        <v>2100</v>
      </c>
      <c r="E107" t="s">
        <v>2101</v>
      </c>
      <c r="F107" t="s">
        <v>2102</v>
      </c>
      <c r="G107" t="s">
        <v>2103</v>
      </c>
      <c r="H107" t="s">
        <v>161</v>
      </c>
      <c r="I107" t="s">
        <v>161</v>
      </c>
      <c r="J107" t="s">
        <v>1502</v>
      </c>
      <c r="K107" t="s">
        <v>2104</v>
      </c>
      <c r="L107" t="s">
        <v>57</v>
      </c>
      <c r="M107" t="s">
        <v>37</v>
      </c>
      <c r="N107" t="s">
        <v>87</v>
      </c>
      <c r="O107" t="s">
        <v>87</v>
      </c>
      <c r="T107" t="s">
        <v>50</v>
      </c>
      <c r="U107" t="s">
        <v>87</v>
      </c>
      <c r="V107" t="s">
        <v>87</v>
      </c>
      <c r="W107" t="s">
        <v>88</v>
      </c>
      <c r="X107" t="s">
        <v>189</v>
      </c>
      <c r="Y107" t="s">
        <v>2103</v>
      </c>
      <c r="Z107" t="s">
        <v>87</v>
      </c>
      <c r="AA107" t="s">
        <v>87</v>
      </c>
      <c r="AB107" t="s">
        <v>37</v>
      </c>
      <c r="AC107" t="s">
        <v>1013</v>
      </c>
      <c r="AD107" t="s">
        <v>37</v>
      </c>
      <c r="AE107" t="s">
        <v>1013</v>
      </c>
      <c r="AF107" t="s">
        <v>90</v>
      </c>
      <c r="AG107" t="s">
        <v>1270</v>
      </c>
      <c r="AH107" t="s">
        <v>50</v>
      </c>
      <c r="AI107" s="4">
        <f ca="1">data[[#This Row],[Expiry Date]]-TODAY()</f>
        <v>40</v>
      </c>
      <c r="AJ107" s="4">
        <f ca="1">data[[#This Row],[Maturity ( Days)]]/365</f>
        <v>0.1095890410958904</v>
      </c>
      <c r="AK107" s="4" t="str">
        <f>IF(data[[#This Row],[Option Type]]="put","p","c")</f>
        <v>p</v>
      </c>
      <c r="AL107" s="4">
        <f>(data[[#This Row],[Bid]]*data[[#This Row],[Bidsize]]+data[[#This Row],[Ask]]*data[[#This Row],[Asksize]])/(data[[#This Row],[Bidsize]]+data[[#This Row],[Asksize]])</f>
        <v>609.54999999999995</v>
      </c>
      <c r="AM107" s="5">
        <f ca="1">impliedVol(data[[#This Row],[OptType]],Details!$B$4,VALUE(data[[#This Row],[Strike]]),VALUE(data[[#This Row],[Cnt Price]]),Details!$B$6,data[[#This Row],[T]],Details!$B$7)</f>
        <v>0.71974265162872575</v>
      </c>
      <c r="AN107" s="7">
        <f t="array" aca="1" ref="AN107:AR107" ca="1">bsGreeks(data[[#This Row],[OptType]],Details!$B$4,VALUE(data[[#This Row],[Strike]]),Details!$B$6,data[[#This Row],[T]],AM107,Details!$B$7)</f>
        <v>-0.67985644447407201</v>
      </c>
      <c r="AO107" s="7">
        <f ca="1"/>
        <v>3.6573936310049451E-4</v>
      </c>
      <c r="AP107" s="6">
        <f ca="1"/>
        <v>4.8546701067667115</v>
      </c>
      <c r="AQ107" s="6">
        <f ca="1"/>
        <v>-426.94993294417827</v>
      </c>
      <c r="AR107" s="6">
        <f ca="1"/>
        <v>-392.13838311356596</v>
      </c>
    </row>
    <row r="108" spans="1:44" x14ac:dyDescent="0.3">
      <c r="A108" t="s">
        <v>2105</v>
      </c>
      <c r="B108" t="s">
        <v>2106</v>
      </c>
      <c r="C108" t="s">
        <v>30</v>
      </c>
      <c r="D108" t="s">
        <v>293</v>
      </c>
      <c r="E108" t="s">
        <v>2107</v>
      </c>
      <c r="F108" t="s">
        <v>2108</v>
      </c>
      <c r="G108" t="s">
        <v>2109</v>
      </c>
      <c r="H108" t="s">
        <v>161</v>
      </c>
      <c r="I108" t="s">
        <v>161</v>
      </c>
      <c r="J108" t="s">
        <v>1502</v>
      </c>
      <c r="K108" t="s">
        <v>2110</v>
      </c>
      <c r="L108" t="s">
        <v>57</v>
      </c>
      <c r="M108" t="s">
        <v>37</v>
      </c>
      <c r="N108" t="s">
        <v>87</v>
      </c>
      <c r="O108" t="s">
        <v>87</v>
      </c>
      <c r="T108" t="s">
        <v>50</v>
      </c>
      <c r="U108" t="s">
        <v>87</v>
      </c>
      <c r="V108" t="s">
        <v>87</v>
      </c>
      <c r="W108" t="s">
        <v>88</v>
      </c>
      <c r="X108" t="s">
        <v>111</v>
      </c>
      <c r="Y108" t="s">
        <v>2109</v>
      </c>
      <c r="Z108" t="s">
        <v>87</v>
      </c>
      <c r="AA108" t="s">
        <v>87</v>
      </c>
      <c r="AB108" t="s">
        <v>37</v>
      </c>
      <c r="AC108" t="s">
        <v>1013</v>
      </c>
      <c r="AD108" t="s">
        <v>37</v>
      </c>
      <c r="AE108" t="s">
        <v>1013</v>
      </c>
      <c r="AF108" t="s">
        <v>90</v>
      </c>
      <c r="AG108" t="s">
        <v>1270</v>
      </c>
      <c r="AH108" t="s">
        <v>50</v>
      </c>
      <c r="AI108" s="4">
        <f ca="1">data[[#This Row],[Expiry Date]]-TODAY()</f>
        <v>40</v>
      </c>
      <c r="AJ108" s="4">
        <f ca="1">data[[#This Row],[Maturity ( Days)]]/365</f>
        <v>0.1095890410958904</v>
      </c>
      <c r="AK108" s="4" t="str">
        <f>IF(data[[#This Row],[Option Type]]="put","p","c")</f>
        <v>p</v>
      </c>
      <c r="AL108" s="4">
        <f>(data[[#This Row],[Bid]]*data[[#This Row],[Bidsize]]+data[[#This Row],[Ask]]*data[[#This Row],[Asksize]])/(data[[#This Row],[Bidsize]]+data[[#This Row],[Asksize]])</f>
        <v>614.5</v>
      </c>
      <c r="AM108" s="5" t="str">
        <f ca="1">impliedVol(data[[#This Row],[OptType]],Details!$B$4,VALUE(data[[#This Row],[Strike]]),VALUE(data[[#This Row],[Cnt Price]]),Details!$B$6,data[[#This Row],[T]],Details!$B$7)</f>
        <v>Calculation Error : Vega is Zero</v>
      </c>
      <c r="AN108" s="7" t="str">
        <f t="array" aca="1" ref="AN108:AR108" ca="1">bsGreeks(data[[#This Row],[OptType]],Details!$B$4,VALUE(data[[#This Row],[Strike]]),Details!$B$6,data[[#This Row],[T]],AM108,Details!$B$7)</f>
        <v>TypeError: can't multiply sequence by non-int of type 'numpy.float64'
    d1 = (1 / (sigma * sqrt(T))) * (log(S/K) + (r + sigma**2/2)* T)
  File "c:\work\freelance\excel\greekcalculator\blackscholes.py", line 19, in d1d2
    d1, d2 = d1d2(sigma, S, K, r - div, T)
  File "c:\work\freelance\excel\greekcalculator\blackscholes.py", line 100, in getGreeks
    return bs.getGreeks(optType, S, K, r, T, sigma, div, cntSize)
  File "c:\work\freelance\excel\greekcalculator\GreekCalculator.py", line 49,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O108" s="7" t="str">
        <f ca="1"/>
        <v>TypeError: can't multiply sequence by non-int of type 'numpy.float64'
    d1 = (1 / (sigma * sqrt(T))) * (log(S/K) + (r + sigma**2/2)* T)
  File "c:\work\freelance\excel\greekcalculator\blackscholes.py", line 19, in d1d2
    d1, d2 = d1d2(sigma, S, K, r - div, T)
  File "c:\work\freelance\excel\greekcalculator\blackscholes.py", line 100, in getGreeks
    return bs.getGreeks(optType, S, K, r, T, sigma, div, cntSize)
  File "c:\work\freelance\excel\greekcalculator\GreekCalculator.py", line 49,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P108" s="6" t="str">
        <f ca="1"/>
        <v>TypeError: can't multiply sequence by non-int of type 'numpy.float64'
    d1 = (1 / (sigma * sqrt(T))) * (log(S/K) + (r + sigma**2/2)* T)
  File "c:\work\freelance\excel\greekcalculator\blackscholes.py", line 19, in d1d2
    d1, d2 = d1d2(sigma, S, K, r - div, T)
  File "c:\work\freelance\excel\greekcalculator\blackscholes.py", line 100, in getGreeks
    return bs.getGreeks(optType, S, K, r, T, sigma, div, cntSize)
  File "c:\work\freelance\excel\greekcalculator\GreekCalculator.py", line 49,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Q108" s="6" t="str">
        <f ca="1"/>
        <v>TypeError: can't multiply sequence by non-int of type 'numpy.float64'
    d1 = (1 / (sigma * sqrt(T))) * (log(S/K) + (r + sigma**2/2)* T)
  File "c:\work\freelance\excel\greekcalculator\blackscholes.py", line 19, in d1d2
    d1, d2 = d1d2(sigma, S, K, r - div, T)
  File "c:\work\freelance\excel\greekcalculator\blackscholes.py", line 100, in getGreeks
    return bs.getGreeks(optType, S, K, r, T, sigma, div, cntSize)
  File "c:\work\freelance\excel\greekcalculator\GreekCalculator.py", line 49,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R108" s="6" t="str">
        <f ca="1"/>
        <v>TypeError: can't multiply sequence by non-int of type 'numpy.float64'
    d1 = (1 / (sigma * sqrt(T))) * (log(S/K) + (r + sigma**2/2)* T)
  File "c:\work\freelance\excel\greekcalculator\blackscholes.py", line 19, in d1d2
    d1, d2 = d1d2(sigma, S, K, r - div, T)
  File "c:\work\freelance\excel\greekcalculator\blackscholes.py", line 100, in getGreeks
    return bs.getGreeks(optType, S, K, r, T, sigma, div, cntSize)
  File "c:\work\freelance\excel\greekcalculator\GreekCalculator.py", line 49,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</row>
    <row r="109" spans="1:44" x14ac:dyDescent="0.3">
      <c r="A109" t="s">
        <v>2111</v>
      </c>
      <c r="B109" t="s">
        <v>2112</v>
      </c>
      <c r="C109" t="s">
        <v>30</v>
      </c>
      <c r="D109" t="s">
        <v>2113</v>
      </c>
      <c r="E109" t="s">
        <v>2114</v>
      </c>
      <c r="F109" t="s">
        <v>2115</v>
      </c>
      <c r="G109" t="s">
        <v>2116</v>
      </c>
      <c r="H109" t="s">
        <v>161</v>
      </c>
      <c r="I109" t="s">
        <v>161</v>
      </c>
      <c r="J109" t="s">
        <v>1502</v>
      </c>
      <c r="K109" t="s">
        <v>504</v>
      </c>
      <c r="L109" t="s">
        <v>57</v>
      </c>
      <c r="M109" t="s">
        <v>37</v>
      </c>
      <c r="N109" t="s">
        <v>87</v>
      </c>
      <c r="O109" t="s">
        <v>87</v>
      </c>
      <c r="T109" t="s">
        <v>50</v>
      </c>
      <c r="U109" t="s">
        <v>87</v>
      </c>
      <c r="V109" t="s">
        <v>87</v>
      </c>
      <c r="W109" t="s">
        <v>88</v>
      </c>
      <c r="X109" t="s">
        <v>189</v>
      </c>
      <c r="Y109" t="s">
        <v>2116</v>
      </c>
      <c r="Z109" t="s">
        <v>87</v>
      </c>
      <c r="AA109" t="s">
        <v>87</v>
      </c>
      <c r="AB109" t="s">
        <v>37</v>
      </c>
      <c r="AC109" t="s">
        <v>1013</v>
      </c>
      <c r="AD109" t="s">
        <v>37</v>
      </c>
      <c r="AE109" t="s">
        <v>1013</v>
      </c>
      <c r="AF109" t="s">
        <v>90</v>
      </c>
      <c r="AG109" t="s">
        <v>1270</v>
      </c>
      <c r="AH109" t="s">
        <v>50</v>
      </c>
      <c r="AI109" s="4">
        <f ca="1">data[[#This Row],[Expiry Date]]-TODAY()</f>
        <v>40</v>
      </c>
      <c r="AJ109" s="4">
        <f ca="1">data[[#This Row],[Maturity ( Days)]]/365</f>
        <v>0.1095890410958904</v>
      </c>
      <c r="AK109" s="4" t="str">
        <f>IF(data[[#This Row],[Option Type]]="put","p","c")</f>
        <v>p</v>
      </c>
      <c r="AL109" s="4">
        <f>(data[[#This Row],[Bid]]*data[[#This Row],[Bidsize]]+data[[#This Row],[Ask]]*data[[#This Row],[Asksize]])/(data[[#This Row],[Bidsize]]+data[[#This Row],[Asksize]])</f>
        <v>629.29999999999995</v>
      </c>
      <c r="AM109" s="5">
        <f ca="1">impliedVol(data[[#This Row],[OptType]],Details!$B$4,VALUE(data[[#This Row],[Strike]]),VALUE(data[[#This Row],[Cnt Price]]),Details!$B$6,data[[#This Row],[T]],Details!$B$7)</f>
        <v>0.92635987166993394</v>
      </c>
      <c r="AN109" s="7">
        <f t="array" aca="1" ref="AN109:AR109" ca="1">bsGreeks(data[[#This Row],[OptType]],Details!$B$4,VALUE(data[[#This Row],[Strike]]),Details!$B$6,data[[#This Row],[T]],AM109,Details!$B$7)</f>
        <v>-0.62403194004205287</v>
      </c>
      <c r="AO109" s="7">
        <f ca="1"/>
        <v>3.0150291298337427E-4</v>
      </c>
      <c r="AP109" s="6">
        <f ca="1"/>
        <v>5.1508870399543811</v>
      </c>
      <c r="AQ109" s="6">
        <f ca="1"/>
        <v>-586.93476654874098</v>
      </c>
      <c r="AR109" s="6">
        <f ca="1"/>
        <v>-380.0678835840053</v>
      </c>
    </row>
    <row r="110" spans="1:44" x14ac:dyDescent="0.3">
      <c r="A110" t="s">
        <v>2117</v>
      </c>
      <c r="B110" t="s">
        <v>2118</v>
      </c>
      <c r="C110" t="s">
        <v>30</v>
      </c>
      <c r="D110" t="s">
        <v>2119</v>
      </c>
      <c r="E110" t="s">
        <v>2120</v>
      </c>
      <c r="F110" t="s">
        <v>2121</v>
      </c>
      <c r="G110" t="s">
        <v>2122</v>
      </c>
      <c r="H110" t="s">
        <v>161</v>
      </c>
      <c r="I110" t="s">
        <v>161</v>
      </c>
      <c r="J110" t="s">
        <v>1502</v>
      </c>
      <c r="K110" t="s">
        <v>2123</v>
      </c>
      <c r="L110" t="s">
        <v>57</v>
      </c>
      <c r="M110" t="s">
        <v>37</v>
      </c>
      <c r="N110" t="s">
        <v>87</v>
      </c>
      <c r="O110" t="s">
        <v>87</v>
      </c>
      <c r="T110" t="s">
        <v>50</v>
      </c>
      <c r="U110" t="s">
        <v>87</v>
      </c>
      <c r="V110" t="s">
        <v>87</v>
      </c>
      <c r="W110" t="s">
        <v>88</v>
      </c>
      <c r="X110" t="s">
        <v>1385</v>
      </c>
      <c r="Y110" t="s">
        <v>2122</v>
      </c>
      <c r="Z110" t="s">
        <v>87</v>
      </c>
      <c r="AA110" t="s">
        <v>87</v>
      </c>
      <c r="AB110" t="s">
        <v>37</v>
      </c>
      <c r="AC110" t="s">
        <v>1013</v>
      </c>
      <c r="AD110" t="s">
        <v>37</v>
      </c>
      <c r="AE110" t="s">
        <v>1013</v>
      </c>
      <c r="AF110" t="s">
        <v>90</v>
      </c>
      <c r="AG110" t="s">
        <v>1270</v>
      </c>
      <c r="AH110" t="s">
        <v>50</v>
      </c>
      <c r="AI110" s="4">
        <f ca="1">data[[#This Row],[Expiry Date]]-TODAY()</f>
        <v>40</v>
      </c>
      <c r="AJ110" s="4">
        <f ca="1">data[[#This Row],[Maturity ( Days)]]/365</f>
        <v>0.1095890410958904</v>
      </c>
      <c r="AK110" s="4" t="str">
        <f>IF(data[[#This Row],[Option Type]]="put","p","c")</f>
        <v>p</v>
      </c>
      <c r="AL110" s="4">
        <f>(data[[#This Row],[Bid]]*data[[#This Row],[Bidsize]]+data[[#This Row],[Ask]]*data[[#This Row],[Asksize]])/(data[[#This Row],[Bidsize]]+data[[#This Row],[Asksize]])</f>
        <v>668.9</v>
      </c>
      <c r="AM110" s="5" t="str">
        <f ca="1">impliedVol(data[[#This Row],[OptType]],Details!$B$4,VALUE(data[[#This Row],[Strike]]),VALUE(data[[#This Row],[Cnt Price]]),Details!$B$6,data[[#This Row],[T]],Details!$B$7)</f>
        <v>Calculation Error : Vega is Zero</v>
      </c>
      <c r="AN110" s="7" t="str">
        <f t="array" aca="1" ref="AN110:AR110" ca="1">bsGreeks(data[[#This Row],[OptType]],Details!$B$4,VALUE(data[[#This Row],[Strike]]),Details!$B$6,data[[#This Row],[T]],AM110,Details!$B$7)</f>
        <v>TypeError: can't multiply sequence by non-int of type 'numpy.float64'
    d1 = (1 / (sigma * sqrt(T))) * (log(S/K) + (r + sigma**2/2)* T)
  File "c:\work\freelance\excel\greekcalculator\blackscholes.py", line 19, in d1d2
    d1, d2 = d1d2(sigma, S, K, r - div, T)
  File "c:\work\freelance\excel\greekcalculator\blackscholes.py", line 100, in getGreeks
    return bs.getGreeks(optType, S, K, r, T, sigma, div, cntSize)
  File "c:\work\freelance\excel\greekcalculator\GreekCalculator.py", line 49,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O110" s="7" t="str">
        <f ca="1"/>
        <v>TypeError: can't multiply sequence by non-int of type 'numpy.float64'
    d1 = (1 / (sigma * sqrt(T))) * (log(S/K) + (r + sigma**2/2)* T)
  File "c:\work\freelance\excel\greekcalculator\blackscholes.py", line 19, in d1d2
    d1, d2 = d1d2(sigma, S, K, r - div, T)
  File "c:\work\freelance\excel\greekcalculator\blackscholes.py", line 100, in getGreeks
    return bs.getGreeks(optType, S, K, r, T, sigma, div, cntSize)
  File "c:\work\freelance\excel\greekcalculator\GreekCalculator.py", line 49,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P110" s="6" t="str">
        <f ca="1"/>
        <v>TypeError: can't multiply sequence by non-int of type 'numpy.float64'
    d1 = (1 / (sigma * sqrt(T))) * (log(S/K) + (r + sigma**2/2)* T)
  File "c:\work\freelance\excel\greekcalculator\blackscholes.py", line 19, in d1d2
    d1, d2 = d1d2(sigma, S, K, r - div, T)
  File "c:\work\freelance\excel\greekcalculator\blackscholes.py", line 100, in getGreeks
    return bs.getGreeks(optType, S, K, r, T, sigma, div, cntSize)
  File "c:\work\freelance\excel\greekcalculator\GreekCalculator.py", line 49,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Q110" s="6" t="str">
        <f ca="1"/>
        <v>TypeError: can't multiply sequence by non-int of type 'numpy.float64'
    d1 = (1 / (sigma * sqrt(T))) * (log(S/K) + (r + sigma**2/2)* T)
  File "c:\work\freelance\excel\greekcalculator\blackscholes.py", line 19, in d1d2
    d1, d2 = d1d2(sigma, S, K, r - div, T)
  File "c:\work\freelance\excel\greekcalculator\blackscholes.py", line 100, in getGreeks
    return bs.getGreeks(optType, S, K, r, T, sigma, div, cntSize)
  File "c:\work\freelance\excel\greekcalculator\GreekCalculator.py", line 49,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R110" s="6" t="str">
        <f ca="1"/>
        <v>TypeError: can't multiply sequence by non-int of type 'numpy.float64'
    d1 = (1 / (sigma * sqrt(T))) * (log(S/K) + (r + sigma**2/2)* T)
  File "c:\work\freelance\excel\greekcalculator\blackscholes.py", line 19, in d1d2
    d1, d2 = d1d2(sigma, S, K, r - div, T)
  File "c:\work\freelance\excel\greekcalculator\blackscholes.py", line 100, in getGreeks
    return bs.getGreeks(optType, S, K, r, T, sigma, div, cntSize)
  File "c:\work\freelance\excel\greekcalculator\GreekCalculator.py", line 49,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</row>
    <row r="111" spans="1:44" x14ac:dyDescent="0.3">
      <c r="A111" t="s">
        <v>2124</v>
      </c>
      <c r="B111" t="s">
        <v>2125</v>
      </c>
      <c r="C111" t="s">
        <v>30</v>
      </c>
      <c r="D111" t="s">
        <v>2126</v>
      </c>
      <c r="E111" t="s">
        <v>1713</v>
      </c>
      <c r="F111" t="s">
        <v>1324</v>
      </c>
      <c r="G111" t="s">
        <v>2127</v>
      </c>
      <c r="H111" t="s">
        <v>161</v>
      </c>
      <c r="I111" t="s">
        <v>161</v>
      </c>
      <c r="J111" t="s">
        <v>1502</v>
      </c>
      <c r="K111" t="s">
        <v>171</v>
      </c>
      <c r="L111" t="s">
        <v>57</v>
      </c>
      <c r="M111" t="s">
        <v>37</v>
      </c>
      <c r="N111" t="s">
        <v>87</v>
      </c>
      <c r="O111" t="s">
        <v>87</v>
      </c>
      <c r="T111" t="s">
        <v>50</v>
      </c>
      <c r="U111" t="s">
        <v>87</v>
      </c>
      <c r="V111" t="s">
        <v>87</v>
      </c>
      <c r="W111" t="s">
        <v>88</v>
      </c>
      <c r="X111" t="s">
        <v>92</v>
      </c>
      <c r="Y111" t="s">
        <v>2127</v>
      </c>
      <c r="Z111" t="s">
        <v>87</v>
      </c>
      <c r="AA111" t="s">
        <v>87</v>
      </c>
      <c r="AB111" t="s">
        <v>37</v>
      </c>
      <c r="AC111" t="s">
        <v>1013</v>
      </c>
      <c r="AD111" t="s">
        <v>37</v>
      </c>
      <c r="AE111" t="s">
        <v>1013</v>
      </c>
      <c r="AF111" t="s">
        <v>90</v>
      </c>
      <c r="AG111" t="s">
        <v>1270</v>
      </c>
      <c r="AH111" t="s">
        <v>50</v>
      </c>
      <c r="AI111" s="4">
        <f ca="1">data[[#This Row],[Expiry Date]]-TODAY()</f>
        <v>40</v>
      </c>
      <c r="AJ111" s="4">
        <f ca="1">data[[#This Row],[Maturity ( Days)]]/365</f>
        <v>0.1095890410958904</v>
      </c>
      <c r="AK111" s="4" t="str">
        <f>IF(data[[#This Row],[Option Type]]="put","p","c")</f>
        <v>p</v>
      </c>
      <c r="AL111" s="4">
        <f>(data[[#This Row],[Bid]]*data[[#This Row],[Bidsize]]+data[[#This Row],[Ask]]*data[[#This Row],[Asksize]])/(data[[#This Row],[Bidsize]]+data[[#This Row],[Asksize]])</f>
        <v>678.8</v>
      </c>
      <c r="AM111" s="5">
        <f ca="1">impliedVol(data[[#This Row],[OptType]],Details!$B$4,VALUE(data[[#This Row],[Strike]]),VALUE(data[[#This Row],[Cnt Price]]),Details!$B$6,data[[#This Row],[T]],Details!$B$7)</f>
        <v>8862145309.3637486</v>
      </c>
      <c r="AN111" s="7">
        <f t="array" aca="1" ref="AN111:AR111" ca="1">bsGreeks(data[[#This Row],[OptType]],Details!$B$4,VALUE(data[[#This Row],[Strike]]),Details!$B$6,data[[#This Row],[T]],AM111,Details!$B$7)</f>
        <v>0</v>
      </c>
      <c r="AO111" s="7">
        <f ca="1"/>
        <v>0</v>
      </c>
      <c r="AP111" s="6">
        <f ca="1"/>
        <v>0</v>
      </c>
      <c r="AQ111" s="6">
        <f ca="1"/>
        <v>13.108913863611237</v>
      </c>
      <c r="AR111" s="6">
        <f ca="1"/>
        <v>-523.78223197917578</v>
      </c>
    </row>
    <row r="112" spans="1:44" x14ac:dyDescent="0.3">
      <c r="A112" t="s">
        <v>2128</v>
      </c>
      <c r="B112" t="s">
        <v>2129</v>
      </c>
      <c r="C112" t="s">
        <v>30</v>
      </c>
      <c r="D112" t="s">
        <v>1334</v>
      </c>
      <c r="E112" t="s">
        <v>1323</v>
      </c>
      <c r="F112" t="s">
        <v>2130</v>
      </c>
      <c r="G112" t="s">
        <v>2131</v>
      </c>
      <c r="H112" t="s">
        <v>161</v>
      </c>
      <c r="I112" t="s">
        <v>161</v>
      </c>
      <c r="J112" t="s">
        <v>1502</v>
      </c>
      <c r="K112" t="s">
        <v>2132</v>
      </c>
      <c r="L112" t="s">
        <v>57</v>
      </c>
      <c r="M112" t="s">
        <v>37</v>
      </c>
      <c r="N112" t="s">
        <v>87</v>
      </c>
      <c r="O112" t="s">
        <v>87</v>
      </c>
      <c r="T112" t="s">
        <v>50</v>
      </c>
      <c r="U112" t="s">
        <v>87</v>
      </c>
      <c r="V112" t="s">
        <v>87</v>
      </c>
      <c r="W112" t="s">
        <v>88</v>
      </c>
      <c r="X112" t="s">
        <v>2133</v>
      </c>
      <c r="Y112" t="s">
        <v>2131</v>
      </c>
      <c r="Z112" t="s">
        <v>87</v>
      </c>
      <c r="AA112" t="s">
        <v>87</v>
      </c>
      <c r="AB112" t="s">
        <v>37</v>
      </c>
      <c r="AC112" t="s">
        <v>1013</v>
      </c>
      <c r="AD112" t="s">
        <v>37</v>
      </c>
      <c r="AE112" t="s">
        <v>1013</v>
      </c>
      <c r="AF112" t="s">
        <v>90</v>
      </c>
      <c r="AG112" t="s">
        <v>1270</v>
      </c>
      <c r="AH112" t="s">
        <v>50</v>
      </c>
      <c r="AI112" s="4">
        <f ca="1">data[[#This Row],[Expiry Date]]-TODAY()</f>
        <v>40</v>
      </c>
      <c r="AJ112" s="4">
        <f ca="1">data[[#This Row],[Maturity ( Days)]]/365</f>
        <v>0.1095890410958904</v>
      </c>
      <c r="AK112" s="4" t="str">
        <f>IF(data[[#This Row],[Option Type]]="put","p","c")</f>
        <v>p</v>
      </c>
      <c r="AL112" s="4">
        <f>(data[[#This Row],[Bid]]*data[[#This Row],[Bidsize]]+data[[#This Row],[Ask]]*data[[#This Row],[Asksize]])/(data[[#This Row],[Bidsize]]+data[[#This Row],[Asksize]])</f>
        <v>713.6</v>
      </c>
      <c r="AM112" s="5">
        <f ca="1">impliedVol(data[[#This Row],[OptType]],Details!$B$4,VALUE(data[[#This Row],[Strike]]),VALUE(data[[#This Row],[Cnt Price]]),Details!$B$6,data[[#This Row],[T]],Details!$B$7)</f>
        <v>2.4945036427584433</v>
      </c>
      <c r="AN112" s="7">
        <f t="array" aca="1" ref="AN112:AR112" ca="1">bsGreeks(data[[#This Row],[OptType]],Details!$B$4,VALUE(data[[#This Row],[Strike]]),Details!$B$6,data[[#This Row],[T]],AM112,Details!$B$7)</f>
        <v>-0.4140862198511488</v>
      </c>
      <c r="AO112" s="7">
        <f ca="1"/>
        <v>1.1496164648204319E-4</v>
      </c>
      <c r="AP112" s="6">
        <f ca="1"/>
        <v>5.2886873913106873</v>
      </c>
      <c r="AQ112" s="6">
        <f ca="1"/>
        <v>-1639.4596188106948</v>
      </c>
      <c r="AR112" s="6">
        <f ca="1"/>
        <v>-384.44352383863861</v>
      </c>
    </row>
    <row r="113" spans="1:44" x14ac:dyDescent="0.3">
      <c r="A113" t="s">
        <v>2134</v>
      </c>
      <c r="B113" t="s">
        <v>2135</v>
      </c>
      <c r="C113" t="s">
        <v>30</v>
      </c>
      <c r="D113" t="s">
        <v>2136</v>
      </c>
      <c r="E113" t="s">
        <v>2137</v>
      </c>
      <c r="F113" t="s">
        <v>980</v>
      </c>
      <c r="G113" t="s">
        <v>2138</v>
      </c>
      <c r="H113" t="s">
        <v>161</v>
      </c>
      <c r="I113" t="s">
        <v>161</v>
      </c>
      <c r="J113" t="s">
        <v>1502</v>
      </c>
      <c r="K113" t="s">
        <v>171</v>
      </c>
      <c r="L113" t="s">
        <v>57</v>
      </c>
      <c r="M113" t="s">
        <v>37</v>
      </c>
      <c r="N113" t="s">
        <v>87</v>
      </c>
      <c r="O113" t="s">
        <v>87</v>
      </c>
      <c r="T113" t="s">
        <v>50</v>
      </c>
      <c r="U113" t="s">
        <v>87</v>
      </c>
      <c r="V113" t="s">
        <v>87</v>
      </c>
      <c r="W113" t="s">
        <v>88</v>
      </c>
      <c r="X113" t="s">
        <v>2139</v>
      </c>
      <c r="Y113" t="s">
        <v>2138</v>
      </c>
      <c r="Z113" t="s">
        <v>87</v>
      </c>
      <c r="AA113" t="s">
        <v>87</v>
      </c>
      <c r="AB113" t="s">
        <v>37</v>
      </c>
      <c r="AC113" t="s">
        <v>1013</v>
      </c>
      <c r="AD113" t="s">
        <v>37</v>
      </c>
      <c r="AE113" t="s">
        <v>1013</v>
      </c>
      <c r="AF113" t="s">
        <v>90</v>
      </c>
      <c r="AG113" t="s">
        <v>1270</v>
      </c>
      <c r="AH113" t="s">
        <v>50</v>
      </c>
      <c r="AI113" s="4">
        <f ca="1">data[[#This Row],[Expiry Date]]-TODAY()</f>
        <v>40</v>
      </c>
      <c r="AJ113" s="4">
        <f ca="1">data[[#This Row],[Maturity ( Days)]]/365</f>
        <v>0.1095890410958904</v>
      </c>
      <c r="AK113" s="4" t="str">
        <f>IF(data[[#This Row],[Option Type]]="put","p","c")</f>
        <v>p</v>
      </c>
      <c r="AL113" s="4">
        <f>(data[[#This Row],[Bid]]*data[[#This Row],[Bidsize]]+data[[#This Row],[Ask]]*data[[#This Row],[Asksize]])/(data[[#This Row],[Bidsize]]+data[[#This Row],[Asksize]])</f>
        <v>718.5</v>
      </c>
      <c r="AM113" s="5">
        <f ca="1">impliedVol(data[[#This Row],[OptType]],Details!$B$4,VALUE(data[[#This Row],[Strike]]),VALUE(data[[#This Row],[Cnt Price]]),Details!$B$6,data[[#This Row],[T]],Details!$B$7)</f>
        <v>1.0190151907635285</v>
      </c>
      <c r="AN113" s="7">
        <f t="array" aca="1" ref="AN113:AR113" ca="1">bsGreeks(data[[#This Row],[OptType]],Details!$B$4,VALUE(data[[#This Row],[Strike]]),Details!$B$6,data[[#This Row],[T]],AM113,Details!$B$7)</f>
        <v>-0.62317366463506429</v>
      </c>
      <c r="AO113" s="7">
        <f ca="1"/>
        <v>2.7428359065295846E-4</v>
      </c>
      <c r="AP113" s="6">
        <f ca="1"/>
        <v>5.1545560193902791</v>
      </c>
      <c r="AQ113" s="6">
        <f ca="1"/>
        <v>-646.75631948998682</v>
      </c>
      <c r="AR113" s="6">
        <f ca="1"/>
        <v>-392.17163468765625</v>
      </c>
    </row>
    <row r="114" spans="1:44" x14ac:dyDescent="0.3">
      <c r="A114" t="s">
        <v>2140</v>
      </c>
      <c r="B114" t="s">
        <v>2141</v>
      </c>
      <c r="C114" t="s">
        <v>30</v>
      </c>
      <c r="D114" t="s">
        <v>2142</v>
      </c>
      <c r="E114" t="s">
        <v>2143</v>
      </c>
      <c r="F114" t="s">
        <v>2144</v>
      </c>
      <c r="G114" t="s">
        <v>2145</v>
      </c>
      <c r="H114" t="s">
        <v>161</v>
      </c>
      <c r="I114" t="s">
        <v>161</v>
      </c>
      <c r="J114" t="s">
        <v>1502</v>
      </c>
      <c r="K114" t="s">
        <v>168</v>
      </c>
      <c r="L114" t="s">
        <v>57</v>
      </c>
      <c r="M114" t="s">
        <v>37</v>
      </c>
      <c r="N114" t="s">
        <v>87</v>
      </c>
      <c r="O114" t="s">
        <v>87</v>
      </c>
      <c r="T114" t="s">
        <v>50</v>
      </c>
      <c r="U114" t="s">
        <v>87</v>
      </c>
      <c r="V114" t="s">
        <v>87</v>
      </c>
      <c r="W114" t="s">
        <v>88</v>
      </c>
      <c r="X114" t="s">
        <v>2146</v>
      </c>
      <c r="Y114" t="s">
        <v>2145</v>
      </c>
      <c r="Z114" t="s">
        <v>87</v>
      </c>
      <c r="AA114" t="s">
        <v>87</v>
      </c>
      <c r="AB114" t="s">
        <v>37</v>
      </c>
      <c r="AC114" t="s">
        <v>1013</v>
      </c>
      <c r="AD114" t="s">
        <v>37</v>
      </c>
      <c r="AE114" t="s">
        <v>1013</v>
      </c>
      <c r="AF114" t="s">
        <v>90</v>
      </c>
      <c r="AG114" t="s">
        <v>1270</v>
      </c>
      <c r="AH114" t="s">
        <v>50</v>
      </c>
      <c r="AI114" s="4">
        <f ca="1">data[[#This Row],[Expiry Date]]-TODAY()</f>
        <v>40</v>
      </c>
      <c r="AJ114" s="4">
        <f ca="1">data[[#This Row],[Maturity ( Days)]]/365</f>
        <v>0.1095890410958904</v>
      </c>
      <c r="AK114" s="4" t="str">
        <f>IF(data[[#This Row],[Option Type]]="put","p","c")</f>
        <v>p</v>
      </c>
      <c r="AL114" s="4">
        <f>(data[[#This Row],[Bid]]*data[[#This Row],[Bidsize]]+data[[#This Row],[Ask]]*data[[#This Row],[Asksize]])/(data[[#This Row],[Bidsize]]+data[[#This Row],[Asksize]])</f>
        <v>728.5</v>
      </c>
      <c r="AM114" s="5">
        <f ca="1">impliedVol(data[[#This Row],[OptType]],Details!$B$4,VALUE(data[[#This Row],[Strike]]),VALUE(data[[#This Row],[Cnt Price]]),Details!$B$6,data[[#This Row],[T]],Details!$B$7)</f>
        <v>1.1058028945715155</v>
      </c>
      <c r="AN114" s="7">
        <f t="array" aca="1" ref="AN114:AR114" ca="1">bsGreeks(data[[#This Row],[OptType]],Details!$B$4,VALUE(data[[#This Row],[Strike]]),Details!$B$6,data[[#This Row],[T]],AM114,Details!$B$7)</f>
        <v>-0.60535908290590945</v>
      </c>
      <c r="AO114" s="7">
        <f ca="1"/>
        <v>2.5620083952877131E-4</v>
      </c>
      <c r="AP114" s="6">
        <f ca="1"/>
        <v>5.2247925370050066</v>
      </c>
      <c r="AQ114" s="6">
        <f ca="1"/>
        <v>-712.44023535996814</v>
      </c>
      <c r="AR114" s="6">
        <f ca="1"/>
        <v>-389.91660029112415</v>
      </c>
    </row>
    <row r="115" spans="1:44" x14ac:dyDescent="0.3">
      <c r="A115" t="s">
        <v>2147</v>
      </c>
      <c r="B115" t="s">
        <v>2148</v>
      </c>
      <c r="C115" t="s">
        <v>30</v>
      </c>
      <c r="D115" t="s">
        <v>199</v>
      </c>
      <c r="E115" t="s">
        <v>2149</v>
      </c>
      <c r="F115" t="s">
        <v>2150</v>
      </c>
      <c r="G115" t="s">
        <v>2151</v>
      </c>
      <c r="H115" t="s">
        <v>161</v>
      </c>
      <c r="I115" t="s">
        <v>161</v>
      </c>
      <c r="J115" t="s">
        <v>1502</v>
      </c>
      <c r="K115" t="s">
        <v>312</v>
      </c>
      <c r="L115" t="s">
        <v>57</v>
      </c>
      <c r="M115" t="s">
        <v>37</v>
      </c>
      <c r="N115" t="s">
        <v>87</v>
      </c>
      <c r="O115" t="s">
        <v>87</v>
      </c>
      <c r="T115" t="s">
        <v>50</v>
      </c>
      <c r="U115" t="s">
        <v>87</v>
      </c>
      <c r="V115" t="s">
        <v>87</v>
      </c>
      <c r="W115" t="s">
        <v>88</v>
      </c>
      <c r="X115" t="s">
        <v>1380</v>
      </c>
      <c r="Y115" t="s">
        <v>2151</v>
      </c>
      <c r="Z115" t="s">
        <v>87</v>
      </c>
      <c r="AA115" t="s">
        <v>87</v>
      </c>
      <c r="AB115" t="s">
        <v>37</v>
      </c>
      <c r="AC115" t="s">
        <v>1013</v>
      </c>
      <c r="AD115" t="s">
        <v>37</v>
      </c>
      <c r="AE115" t="s">
        <v>1013</v>
      </c>
      <c r="AF115" t="s">
        <v>90</v>
      </c>
      <c r="AG115" t="s">
        <v>1270</v>
      </c>
      <c r="AH115" t="s">
        <v>50</v>
      </c>
      <c r="AI115" s="4">
        <f ca="1">data[[#This Row],[Expiry Date]]-TODAY()</f>
        <v>40</v>
      </c>
      <c r="AJ115" s="4">
        <f ca="1">data[[#This Row],[Maturity ( Days)]]/365</f>
        <v>0.1095890410958904</v>
      </c>
      <c r="AK115" s="4" t="str">
        <f>IF(data[[#This Row],[Option Type]]="put","p","c")</f>
        <v>p</v>
      </c>
      <c r="AL115" s="4">
        <f>(data[[#This Row],[Bid]]*data[[#This Row],[Bidsize]]+data[[#This Row],[Ask]]*data[[#This Row],[Asksize]])/(data[[#This Row],[Bidsize]]+data[[#This Row],[Asksize]])</f>
        <v>738.4</v>
      </c>
      <c r="AM115" s="5">
        <f ca="1">impliedVol(data[[#This Row],[OptType]],Details!$B$4,VALUE(data[[#This Row],[Strike]]),VALUE(data[[#This Row],[Cnt Price]]),Details!$B$6,data[[#This Row],[T]],Details!$B$7)</f>
        <v>0.89290855298811467</v>
      </c>
      <c r="AN115" s="7">
        <f t="array" aca="1" ref="AN115:AR115" ca="1">bsGreeks(data[[#This Row],[OptType]],Details!$B$4,VALUE(data[[#This Row],[Strike]]),Details!$B$6,data[[#This Row],[T]],AM115,Details!$B$7)</f>
        <v>-0.66159607832767808</v>
      </c>
      <c r="AO115" s="7">
        <f ca="1"/>
        <v>3.0146177116101839E-4</v>
      </c>
      <c r="AP115" s="6">
        <f ca="1"/>
        <v>4.964208443017716</v>
      </c>
      <c r="AQ115" s="6">
        <f ca="1"/>
        <v>-543.96029179087736</v>
      </c>
      <c r="AR115" s="6">
        <f ca="1"/>
        <v>-404.06616133945539</v>
      </c>
    </row>
    <row r="116" spans="1:44" x14ac:dyDescent="0.3">
      <c r="A116" t="s">
        <v>2152</v>
      </c>
      <c r="B116" t="s">
        <v>2153</v>
      </c>
      <c r="C116" t="s">
        <v>30</v>
      </c>
      <c r="D116" t="s">
        <v>1336</v>
      </c>
      <c r="E116" t="s">
        <v>2154</v>
      </c>
      <c r="F116" t="s">
        <v>2155</v>
      </c>
      <c r="G116" t="s">
        <v>2156</v>
      </c>
      <c r="H116" t="s">
        <v>161</v>
      </c>
      <c r="I116" t="s">
        <v>161</v>
      </c>
      <c r="J116" t="s">
        <v>1502</v>
      </c>
      <c r="K116" t="s">
        <v>957</v>
      </c>
      <c r="L116" t="s">
        <v>57</v>
      </c>
      <c r="M116" t="s">
        <v>37</v>
      </c>
      <c r="N116" t="s">
        <v>87</v>
      </c>
      <c r="O116" t="s">
        <v>87</v>
      </c>
      <c r="T116" t="s">
        <v>50</v>
      </c>
      <c r="U116" t="s">
        <v>87</v>
      </c>
      <c r="V116" t="s">
        <v>87</v>
      </c>
      <c r="W116" t="s">
        <v>88</v>
      </c>
      <c r="X116" t="s">
        <v>2157</v>
      </c>
      <c r="Y116" t="s">
        <v>2156</v>
      </c>
      <c r="Z116" t="s">
        <v>87</v>
      </c>
      <c r="AA116" t="s">
        <v>87</v>
      </c>
      <c r="AB116" t="s">
        <v>37</v>
      </c>
      <c r="AC116" t="s">
        <v>1013</v>
      </c>
      <c r="AD116" t="s">
        <v>37</v>
      </c>
      <c r="AE116" t="s">
        <v>1013</v>
      </c>
      <c r="AF116" t="s">
        <v>90</v>
      </c>
      <c r="AG116" t="s">
        <v>1270</v>
      </c>
      <c r="AH116" t="s">
        <v>50</v>
      </c>
      <c r="AI116" s="4">
        <f ca="1">data[[#This Row],[Expiry Date]]-TODAY()</f>
        <v>40</v>
      </c>
      <c r="AJ116" s="4">
        <f ca="1">data[[#This Row],[Maturity ( Days)]]/365</f>
        <v>0.1095890410958904</v>
      </c>
      <c r="AK116" s="4" t="str">
        <f>IF(data[[#This Row],[Option Type]]="put","p","c")</f>
        <v>p</v>
      </c>
      <c r="AL116" s="4">
        <f>(data[[#This Row],[Bid]]*data[[#This Row],[Bidsize]]+data[[#This Row],[Ask]]*data[[#This Row],[Asksize]])/(data[[#This Row],[Bidsize]]+data[[#This Row],[Asksize]])</f>
        <v>763.3</v>
      </c>
      <c r="AM116" s="5">
        <f ca="1">impliedVol(data[[#This Row],[OptType]],Details!$B$4,VALUE(data[[#This Row],[Strike]]),VALUE(data[[#This Row],[Cnt Price]]),Details!$B$6,data[[#This Row],[T]],Details!$B$7)</f>
        <v>2.0107006993519052</v>
      </c>
      <c r="AN116" s="7">
        <f t="array" aca="1" ref="AN116:AR116" ca="1">bsGreeks(data[[#This Row],[OptType]],Details!$B$4,VALUE(data[[#This Row],[Strike]]),Details!$B$6,data[[#This Row],[T]],AM116,Details!$B$7)</f>
        <v>-0.47036409338573537</v>
      </c>
      <c r="AO116" s="7">
        <f ca="1"/>
        <v>1.4561923795742508E-4</v>
      </c>
      <c r="AP116" s="6">
        <f ca="1"/>
        <v>5.3997911462515846</v>
      </c>
      <c r="AQ116" s="6">
        <f ca="1"/>
        <v>-1347.5268031047112</v>
      </c>
      <c r="AR116" s="6">
        <f ca="1"/>
        <v>-385.32454148560487</v>
      </c>
    </row>
    <row r="117" spans="1:44" x14ac:dyDescent="0.3">
      <c r="A117" t="s">
        <v>2158</v>
      </c>
      <c r="B117" t="s">
        <v>2159</v>
      </c>
      <c r="C117" t="s">
        <v>30</v>
      </c>
      <c r="D117" t="s">
        <v>2160</v>
      </c>
      <c r="E117" t="s">
        <v>2161</v>
      </c>
      <c r="F117" t="s">
        <v>2162</v>
      </c>
      <c r="G117" t="s">
        <v>2163</v>
      </c>
      <c r="H117" t="s">
        <v>161</v>
      </c>
      <c r="I117" t="s">
        <v>161</v>
      </c>
      <c r="J117" t="s">
        <v>1502</v>
      </c>
      <c r="K117" t="s">
        <v>158</v>
      </c>
      <c r="L117" t="s">
        <v>57</v>
      </c>
      <c r="M117" t="s">
        <v>37</v>
      </c>
      <c r="N117" t="s">
        <v>87</v>
      </c>
      <c r="O117" t="s">
        <v>87</v>
      </c>
      <c r="T117" t="s">
        <v>50</v>
      </c>
      <c r="U117" t="s">
        <v>87</v>
      </c>
      <c r="V117" t="s">
        <v>87</v>
      </c>
      <c r="W117" t="s">
        <v>88</v>
      </c>
      <c r="X117" t="s">
        <v>2164</v>
      </c>
      <c r="Y117" t="s">
        <v>2163</v>
      </c>
      <c r="Z117" t="s">
        <v>87</v>
      </c>
      <c r="AA117" t="s">
        <v>87</v>
      </c>
      <c r="AB117" t="s">
        <v>37</v>
      </c>
      <c r="AC117" t="s">
        <v>1013</v>
      </c>
      <c r="AD117" t="s">
        <v>37</v>
      </c>
      <c r="AE117" t="s">
        <v>1013</v>
      </c>
      <c r="AF117" t="s">
        <v>90</v>
      </c>
      <c r="AG117" t="s">
        <v>1270</v>
      </c>
      <c r="AH117" t="s">
        <v>50</v>
      </c>
      <c r="AI117" s="4">
        <f ca="1">data[[#This Row],[Expiry Date]]-TODAY()</f>
        <v>40</v>
      </c>
      <c r="AJ117" s="4">
        <f ca="1">data[[#This Row],[Maturity ( Days)]]/365</f>
        <v>0.1095890410958904</v>
      </c>
      <c r="AK117" s="4" t="str">
        <f>IF(data[[#This Row],[Option Type]]="put","p","c")</f>
        <v>p</v>
      </c>
      <c r="AL117" s="4">
        <f>(data[[#This Row],[Bid]]*data[[#This Row],[Bidsize]]+data[[#This Row],[Ask]]*data[[#This Row],[Asksize]])/(data[[#This Row],[Bidsize]]+data[[#This Row],[Asksize]])</f>
        <v>768.6</v>
      </c>
      <c r="AM117" s="5">
        <f ca="1">impliedVol(data[[#This Row],[OptType]],Details!$B$4,VALUE(data[[#This Row],[Strike]]),VALUE(data[[#This Row],[Cnt Price]]),Details!$B$6,data[[#This Row],[T]],Details!$B$7)</f>
        <v>74.140544817293105</v>
      </c>
      <c r="AN117" s="7">
        <f t="array" aca="1" ref="AN117:AR117" ca="1">bsGreeks(data[[#This Row],[OptType]],Details!$B$4,VALUE(data[[#This Row],[Strike]]),Details!$B$6,data[[#This Row],[T]],AM117,Details!$B$7)</f>
        <v>0</v>
      </c>
      <c r="AO117" s="7">
        <f ca="1"/>
        <v>8.5778669687272581E-39</v>
      </c>
      <c r="AP117" s="6">
        <f ca="1"/>
        <v>1.1728591469311619E-32</v>
      </c>
      <c r="AQ117" s="6">
        <f ca="1"/>
        <v>13.355219134535039</v>
      </c>
      <c r="AR117" s="6">
        <f ca="1"/>
        <v>-533.62365178671769</v>
      </c>
    </row>
    <row r="118" spans="1:44" x14ac:dyDescent="0.3">
      <c r="A118" t="s">
        <v>2165</v>
      </c>
      <c r="B118" t="s">
        <v>2166</v>
      </c>
      <c r="C118" t="s">
        <v>30</v>
      </c>
      <c r="D118" t="s">
        <v>2167</v>
      </c>
      <c r="E118" t="s">
        <v>2168</v>
      </c>
      <c r="F118" t="s">
        <v>2169</v>
      </c>
      <c r="G118" t="s">
        <v>2170</v>
      </c>
      <c r="H118" t="s">
        <v>161</v>
      </c>
      <c r="I118" t="s">
        <v>161</v>
      </c>
      <c r="J118" t="s">
        <v>1502</v>
      </c>
      <c r="K118" t="s">
        <v>269</v>
      </c>
      <c r="L118" t="s">
        <v>57</v>
      </c>
      <c r="M118" t="s">
        <v>37</v>
      </c>
      <c r="N118" t="s">
        <v>87</v>
      </c>
      <c r="O118" t="s">
        <v>87</v>
      </c>
      <c r="T118" t="s">
        <v>50</v>
      </c>
      <c r="U118" t="s">
        <v>87</v>
      </c>
      <c r="V118" t="s">
        <v>87</v>
      </c>
      <c r="W118" t="s">
        <v>88</v>
      </c>
      <c r="X118" t="s">
        <v>2171</v>
      </c>
      <c r="Y118" t="s">
        <v>2170</v>
      </c>
      <c r="Z118" t="s">
        <v>87</v>
      </c>
      <c r="AA118" t="s">
        <v>87</v>
      </c>
      <c r="AB118" t="s">
        <v>37</v>
      </c>
      <c r="AC118" t="s">
        <v>1013</v>
      </c>
      <c r="AD118" t="s">
        <v>37</v>
      </c>
      <c r="AE118" t="s">
        <v>1013</v>
      </c>
      <c r="AF118" t="s">
        <v>90</v>
      </c>
      <c r="AG118" t="s">
        <v>1270</v>
      </c>
      <c r="AH118" t="s">
        <v>50</v>
      </c>
      <c r="AI118" s="4">
        <f ca="1">data[[#This Row],[Expiry Date]]-TODAY()</f>
        <v>40</v>
      </c>
      <c r="AJ118" s="4">
        <f ca="1">data[[#This Row],[Maturity ( Days)]]/365</f>
        <v>0.1095890410958904</v>
      </c>
      <c r="AK118" s="4" t="str">
        <f>IF(data[[#This Row],[Option Type]]="put","p","c")</f>
        <v>p</v>
      </c>
      <c r="AL118" s="4">
        <f>(data[[#This Row],[Bid]]*data[[#This Row],[Bidsize]]+data[[#This Row],[Ask]]*data[[#This Row],[Asksize]])/(data[[#This Row],[Bidsize]]+data[[#This Row],[Asksize]])</f>
        <v>778.3</v>
      </c>
      <c r="AM118" s="5">
        <f ca="1">impliedVol(data[[#This Row],[OptType]],Details!$B$4,VALUE(data[[#This Row],[Strike]]),VALUE(data[[#This Row],[Cnt Price]]),Details!$B$6,data[[#This Row],[T]],Details!$B$7)</f>
        <v>1.4914330208095761</v>
      </c>
      <c r="AN118" s="7">
        <f t="array" aca="1" ref="AN118:AR118" ca="1">bsGreeks(data[[#This Row],[OptType]],Details!$B$4,VALUE(data[[#This Row],[Strike]]),Details!$B$6,data[[#This Row],[T]],AM118,Details!$B$7)</f>
        <v>-0.54292458997503079</v>
      </c>
      <c r="AO118" s="7">
        <f ca="1"/>
        <v>1.9572184947044515E-4</v>
      </c>
      <c r="AP118" s="6">
        <f ca="1"/>
        <v>5.3833652244011363</v>
      </c>
      <c r="AQ118" s="6">
        <f ca="1"/>
        <v>-993.89688358925901</v>
      </c>
      <c r="AR118" s="6">
        <f ca="1"/>
        <v>-388.34213647518499</v>
      </c>
    </row>
    <row r="119" spans="1:44" x14ac:dyDescent="0.3">
      <c r="A119" t="s">
        <v>2172</v>
      </c>
      <c r="B119" t="s">
        <v>2173</v>
      </c>
      <c r="C119" t="s">
        <v>30</v>
      </c>
      <c r="D119" t="s">
        <v>200</v>
      </c>
      <c r="E119" t="s">
        <v>2174</v>
      </c>
      <c r="F119" t="s">
        <v>2175</v>
      </c>
      <c r="G119" t="s">
        <v>2176</v>
      </c>
      <c r="H119" t="s">
        <v>161</v>
      </c>
      <c r="I119" t="s">
        <v>161</v>
      </c>
      <c r="J119" t="s">
        <v>1502</v>
      </c>
      <c r="K119" t="s">
        <v>2177</v>
      </c>
      <c r="L119" t="s">
        <v>57</v>
      </c>
      <c r="M119" t="s">
        <v>37</v>
      </c>
      <c r="N119" t="s">
        <v>87</v>
      </c>
      <c r="O119" t="s">
        <v>87</v>
      </c>
      <c r="T119" t="s">
        <v>50</v>
      </c>
      <c r="U119" t="s">
        <v>87</v>
      </c>
      <c r="V119" t="s">
        <v>87</v>
      </c>
      <c r="W119" t="s">
        <v>88</v>
      </c>
      <c r="X119" t="s">
        <v>2052</v>
      </c>
      <c r="Y119" t="s">
        <v>2176</v>
      </c>
      <c r="Z119" t="s">
        <v>87</v>
      </c>
      <c r="AA119" t="s">
        <v>87</v>
      </c>
      <c r="AB119" t="s">
        <v>37</v>
      </c>
      <c r="AC119" t="s">
        <v>1013</v>
      </c>
      <c r="AD119" t="s">
        <v>37</v>
      </c>
      <c r="AE119" t="s">
        <v>1013</v>
      </c>
      <c r="AF119" t="s">
        <v>90</v>
      </c>
      <c r="AG119" t="s">
        <v>1270</v>
      </c>
      <c r="AH119" t="s">
        <v>50</v>
      </c>
      <c r="AI119" s="4">
        <f ca="1">data[[#This Row],[Expiry Date]]-TODAY()</f>
        <v>40</v>
      </c>
      <c r="AJ119" s="4">
        <f ca="1">data[[#This Row],[Maturity ( Days)]]/365</f>
        <v>0.1095890410958904</v>
      </c>
      <c r="AK119" s="4" t="str">
        <f>IF(data[[#This Row],[Option Type]]="put","p","c")</f>
        <v>p</v>
      </c>
      <c r="AL119" s="4">
        <f>(data[[#This Row],[Bid]]*data[[#This Row],[Bidsize]]+data[[#This Row],[Ask]]*data[[#This Row],[Asksize]])/(data[[#This Row],[Bidsize]]+data[[#This Row],[Asksize]])</f>
        <v>788.25</v>
      </c>
      <c r="AM119" s="5">
        <f ca="1">impliedVol(data[[#This Row],[OptType]],Details!$B$4,VALUE(data[[#This Row],[Strike]]),VALUE(data[[#This Row],[Cnt Price]]),Details!$B$6,data[[#This Row],[T]],Details!$B$7)</f>
        <v>4.8131339183610189</v>
      </c>
      <c r="AN119" s="7">
        <f t="array" aca="1" ref="AN119:AR119" ca="1">bsGreeks(data[[#This Row],[OptType]],Details!$B$4,VALUE(data[[#This Row],[Strike]]),Details!$B$6,data[[#This Row],[T]],AM119,Details!$B$7)</f>
        <v>-0.2465163236520147</v>
      </c>
      <c r="AO119" s="7">
        <f ca="1"/>
        <v>4.8228196601540962E-5</v>
      </c>
      <c r="AP119" s="6">
        <f ca="1"/>
        <v>4.2809459792399842</v>
      </c>
      <c r="AQ119" s="6">
        <f ca="1"/>
        <v>-2564.626132000833</v>
      </c>
      <c r="AR119" s="6">
        <f ca="1"/>
        <v>-438.30559852678277</v>
      </c>
    </row>
    <row r="120" spans="1:44" x14ac:dyDescent="0.3">
      <c r="A120" t="s">
        <v>2178</v>
      </c>
      <c r="B120" t="s">
        <v>2179</v>
      </c>
      <c r="C120" t="s">
        <v>30</v>
      </c>
      <c r="D120" t="s">
        <v>1337</v>
      </c>
      <c r="E120" t="s">
        <v>2180</v>
      </c>
      <c r="F120" t="s">
        <v>2181</v>
      </c>
      <c r="G120" t="s">
        <v>2182</v>
      </c>
      <c r="H120" t="s">
        <v>161</v>
      </c>
      <c r="I120" t="s">
        <v>161</v>
      </c>
      <c r="J120" t="s">
        <v>1502</v>
      </c>
      <c r="K120" t="s">
        <v>2183</v>
      </c>
      <c r="L120" t="s">
        <v>57</v>
      </c>
      <c r="M120" t="s">
        <v>37</v>
      </c>
      <c r="N120" t="s">
        <v>87</v>
      </c>
      <c r="O120" t="s">
        <v>87</v>
      </c>
      <c r="T120" t="s">
        <v>50</v>
      </c>
      <c r="U120" t="s">
        <v>87</v>
      </c>
      <c r="V120" t="s">
        <v>87</v>
      </c>
      <c r="W120" t="s">
        <v>88</v>
      </c>
      <c r="X120" t="s">
        <v>2157</v>
      </c>
      <c r="Y120" t="s">
        <v>2182</v>
      </c>
      <c r="Z120" t="s">
        <v>87</v>
      </c>
      <c r="AA120" t="s">
        <v>87</v>
      </c>
      <c r="AB120" t="s">
        <v>37</v>
      </c>
      <c r="AC120" t="s">
        <v>1013</v>
      </c>
      <c r="AD120" t="s">
        <v>37</v>
      </c>
      <c r="AE120" t="s">
        <v>1013</v>
      </c>
      <c r="AF120" t="s">
        <v>90</v>
      </c>
      <c r="AG120" t="s">
        <v>1270</v>
      </c>
      <c r="AH120" t="s">
        <v>50</v>
      </c>
      <c r="AI120" s="4">
        <f ca="1">data[[#This Row],[Expiry Date]]-TODAY()</f>
        <v>40</v>
      </c>
      <c r="AJ120" s="4">
        <f ca="1">data[[#This Row],[Maturity ( Days)]]/365</f>
        <v>0.1095890410958904</v>
      </c>
      <c r="AK120" s="4" t="str">
        <f>IF(data[[#This Row],[Option Type]]="put","p","c")</f>
        <v>p</v>
      </c>
      <c r="AL120" s="4">
        <f>(data[[#This Row],[Bid]]*data[[#This Row],[Bidsize]]+data[[#This Row],[Ask]]*data[[#This Row],[Asksize]])/(data[[#This Row],[Bidsize]]+data[[#This Row],[Asksize]])</f>
        <v>813.2</v>
      </c>
      <c r="AM120" s="5">
        <f ca="1">impliedVol(data[[#This Row],[OptType]],Details!$B$4,VALUE(data[[#This Row],[Strike]]),VALUE(data[[#This Row],[Cnt Price]]),Details!$B$6,data[[#This Row],[T]],Details!$B$7)</f>
        <v>20.236671921302438</v>
      </c>
      <c r="AN120" s="7">
        <f t="array" aca="1" ref="AN120:AR120" ca="1">bsGreeks(data[[#This Row],[OptType]],Details!$B$4,VALUE(data[[#This Row],[Strike]]),Details!$B$6,data[[#This Row],[T]],AM120,Details!$B$7)</f>
        <v>-4.4624240139135019E-4</v>
      </c>
      <c r="AO120" s="7">
        <f ca="1"/>
        <v>5.8168838594186728E-8</v>
      </c>
      <c r="AP120" s="6">
        <f ca="1"/>
        <v>2.1709022217153349E-2</v>
      </c>
      <c r="AQ120" s="6">
        <f ca="1"/>
        <v>-41.441365388499833</v>
      </c>
      <c r="AR120" s="6">
        <f ca="1"/>
        <v>-538.34689357664047</v>
      </c>
    </row>
    <row r="121" spans="1:44" x14ac:dyDescent="0.3">
      <c r="A121" t="s">
        <v>2184</v>
      </c>
      <c r="B121" t="s">
        <v>2185</v>
      </c>
      <c r="C121" t="s">
        <v>30</v>
      </c>
      <c r="D121" t="s">
        <v>2186</v>
      </c>
      <c r="E121" t="s">
        <v>2187</v>
      </c>
      <c r="F121" t="s">
        <v>2188</v>
      </c>
      <c r="G121" t="s">
        <v>2189</v>
      </c>
      <c r="H121" t="s">
        <v>161</v>
      </c>
      <c r="I121" t="s">
        <v>161</v>
      </c>
      <c r="J121" t="s">
        <v>1502</v>
      </c>
      <c r="K121" t="s">
        <v>128</v>
      </c>
      <c r="L121" t="s">
        <v>57</v>
      </c>
      <c r="M121" t="s">
        <v>37</v>
      </c>
      <c r="N121" t="s">
        <v>87</v>
      </c>
      <c r="O121" t="s">
        <v>87</v>
      </c>
      <c r="T121" t="s">
        <v>50</v>
      </c>
      <c r="U121" t="s">
        <v>87</v>
      </c>
      <c r="V121" t="s">
        <v>87</v>
      </c>
      <c r="W121" t="s">
        <v>88</v>
      </c>
      <c r="X121" t="s">
        <v>2190</v>
      </c>
      <c r="Y121" t="s">
        <v>2189</v>
      </c>
      <c r="Z121" t="s">
        <v>87</v>
      </c>
      <c r="AA121" t="s">
        <v>87</v>
      </c>
      <c r="AB121" t="s">
        <v>37</v>
      </c>
      <c r="AC121" t="s">
        <v>1013</v>
      </c>
      <c r="AD121" t="s">
        <v>37</v>
      </c>
      <c r="AE121" t="s">
        <v>1013</v>
      </c>
      <c r="AF121" t="s">
        <v>90</v>
      </c>
      <c r="AG121" t="s">
        <v>1270</v>
      </c>
      <c r="AH121" t="s">
        <v>50</v>
      </c>
      <c r="AI121" s="4">
        <f ca="1">data[[#This Row],[Expiry Date]]-TODAY()</f>
        <v>40</v>
      </c>
      <c r="AJ121" s="4">
        <f ca="1">data[[#This Row],[Maturity ( Days)]]/365</f>
        <v>0.1095890410958904</v>
      </c>
      <c r="AK121" s="4" t="str">
        <f>IF(data[[#This Row],[Option Type]]="put","p","c")</f>
        <v>p</v>
      </c>
      <c r="AL121" s="4">
        <f>(data[[#This Row],[Bid]]*data[[#This Row],[Bidsize]]+data[[#This Row],[Ask]]*data[[#This Row],[Asksize]])/(data[[#This Row],[Bidsize]]+data[[#This Row],[Asksize]])</f>
        <v>818.45</v>
      </c>
      <c r="AM121" s="5">
        <f ca="1">impliedVol(data[[#This Row],[OptType]],Details!$B$4,VALUE(data[[#This Row],[Strike]]),VALUE(data[[#This Row],[Cnt Price]]),Details!$B$6,data[[#This Row],[T]],Details!$B$7)</f>
        <v>2.387524639615298</v>
      </c>
      <c r="AN121" s="7">
        <f t="array" aca="1" ref="AN121:AR121" ca="1">bsGreeks(data[[#This Row],[OptType]],Details!$B$4,VALUE(data[[#This Row],[Strike]]),Details!$B$6,data[[#This Row],[T]],AM121,Details!$B$7)</f>
        <v>-0.43513118554244656</v>
      </c>
      <c r="AO121" s="7">
        <f ca="1"/>
        <v>1.2134626496514074E-4</v>
      </c>
      <c r="AP121" s="6">
        <f ca="1"/>
        <v>5.3429985341422404</v>
      </c>
      <c r="AQ121" s="6">
        <f ca="1"/>
        <v>-1584.65516186373</v>
      </c>
      <c r="AR121" s="6">
        <f ca="1"/>
        <v>-396.06249490793715</v>
      </c>
    </row>
    <row r="122" spans="1:44" x14ac:dyDescent="0.3">
      <c r="A122" t="s">
        <v>2191</v>
      </c>
      <c r="B122" t="s">
        <v>2192</v>
      </c>
      <c r="C122" t="s">
        <v>30</v>
      </c>
      <c r="D122" t="s">
        <v>1338</v>
      </c>
      <c r="E122" t="s">
        <v>2193</v>
      </c>
      <c r="F122" t="s">
        <v>2194</v>
      </c>
      <c r="G122" t="s">
        <v>2195</v>
      </c>
      <c r="H122" t="s">
        <v>161</v>
      </c>
      <c r="I122" t="s">
        <v>161</v>
      </c>
      <c r="J122" t="s">
        <v>1502</v>
      </c>
      <c r="K122" t="s">
        <v>1409</v>
      </c>
      <c r="L122" t="s">
        <v>57</v>
      </c>
      <c r="M122" t="s">
        <v>37</v>
      </c>
      <c r="N122" t="s">
        <v>87</v>
      </c>
      <c r="O122" t="s">
        <v>87</v>
      </c>
      <c r="T122" t="s">
        <v>50</v>
      </c>
      <c r="U122" t="s">
        <v>87</v>
      </c>
      <c r="V122" t="s">
        <v>87</v>
      </c>
      <c r="W122" t="s">
        <v>88</v>
      </c>
      <c r="X122" t="s">
        <v>2196</v>
      </c>
      <c r="Y122" t="s">
        <v>2195</v>
      </c>
      <c r="Z122" t="s">
        <v>87</v>
      </c>
      <c r="AA122" t="s">
        <v>87</v>
      </c>
      <c r="AB122" t="s">
        <v>37</v>
      </c>
      <c r="AC122" t="s">
        <v>1013</v>
      </c>
      <c r="AD122" t="s">
        <v>37</v>
      </c>
      <c r="AE122" t="s">
        <v>1013</v>
      </c>
      <c r="AF122" t="s">
        <v>90</v>
      </c>
      <c r="AG122" t="s">
        <v>1270</v>
      </c>
      <c r="AH122" t="s">
        <v>50</v>
      </c>
      <c r="AI122" s="4">
        <f ca="1">data[[#This Row],[Expiry Date]]-TODAY()</f>
        <v>40</v>
      </c>
      <c r="AJ122" s="4">
        <f ca="1">data[[#This Row],[Maturity ( Days)]]/365</f>
        <v>0.1095890410958904</v>
      </c>
      <c r="AK122" s="4" t="str">
        <f>IF(data[[#This Row],[Option Type]]="put","p","c")</f>
        <v>p</v>
      </c>
      <c r="AL122" s="4">
        <f>(data[[#This Row],[Bid]]*data[[#This Row],[Bidsize]]+data[[#This Row],[Ask]]*data[[#This Row],[Asksize]])/(data[[#This Row],[Bidsize]]+data[[#This Row],[Asksize]])</f>
        <v>838.1</v>
      </c>
      <c r="AM122" s="5">
        <f ca="1">impliedVol(data[[#This Row],[OptType]],Details!$B$4,VALUE(data[[#This Row],[Strike]]),VALUE(data[[#This Row],[Cnt Price]]),Details!$B$6,data[[#This Row],[T]],Details!$B$7)</f>
        <v>1633335383203.2236</v>
      </c>
      <c r="AN122" s="7">
        <f t="array" aca="1" ref="AN122:AR122" ca="1">bsGreeks(data[[#This Row],[OptType]],Details!$B$4,VALUE(data[[#This Row],[Strike]]),Details!$B$6,data[[#This Row],[T]],AM122,Details!$B$7)</f>
        <v>0</v>
      </c>
      <c r="AO122" s="7">
        <f ca="1"/>
        <v>0</v>
      </c>
      <c r="AP122" s="6">
        <f ca="1"/>
        <v>0</v>
      </c>
      <c r="AQ122" s="6">
        <f ca="1"/>
        <v>13.546789900809106</v>
      </c>
      <c r="AR122" s="6">
        <f ca="1"/>
        <v>-541.27808941480578</v>
      </c>
    </row>
    <row r="123" spans="1:44" x14ac:dyDescent="0.3">
      <c r="A123" t="s">
        <v>2197</v>
      </c>
      <c r="B123" t="s">
        <v>2198</v>
      </c>
      <c r="C123" t="s">
        <v>30</v>
      </c>
      <c r="D123" t="s">
        <v>2199</v>
      </c>
      <c r="E123" t="s">
        <v>2200</v>
      </c>
      <c r="F123" t="s">
        <v>2201</v>
      </c>
      <c r="G123" t="s">
        <v>2202</v>
      </c>
      <c r="H123" t="s">
        <v>161</v>
      </c>
      <c r="I123" t="s">
        <v>161</v>
      </c>
      <c r="J123" t="s">
        <v>1502</v>
      </c>
      <c r="K123" t="s">
        <v>158</v>
      </c>
      <c r="L123" t="s">
        <v>57</v>
      </c>
      <c r="M123" t="s">
        <v>37</v>
      </c>
      <c r="N123" t="s">
        <v>87</v>
      </c>
      <c r="O123" t="s">
        <v>87</v>
      </c>
      <c r="T123" t="s">
        <v>50</v>
      </c>
      <c r="U123" t="s">
        <v>87</v>
      </c>
      <c r="V123" t="s">
        <v>87</v>
      </c>
      <c r="W123" t="s">
        <v>88</v>
      </c>
      <c r="X123" t="s">
        <v>2203</v>
      </c>
      <c r="Y123" t="s">
        <v>2202</v>
      </c>
      <c r="Z123" t="s">
        <v>87</v>
      </c>
      <c r="AA123" t="s">
        <v>87</v>
      </c>
      <c r="AB123" t="s">
        <v>37</v>
      </c>
      <c r="AC123" t="s">
        <v>1013</v>
      </c>
      <c r="AD123" t="s">
        <v>37</v>
      </c>
      <c r="AE123" t="s">
        <v>1013</v>
      </c>
      <c r="AF123" t="s">
        <v>90</v>
      </c>
      <c r="AG123" t="s">
        <v>1270</v>
      </c>
      <c r="AH123" t="s">
        <v>50</v>
      </c>
      <c r="AI123" s="4">
        <f ca="1">data[[#This Row],[Expiry Date]]-TODAY()</f>
        <v>40</v>
      </c>
      <c r="AJ123" s="4">
        <f ca="1">data[[#This Row],[Maturity ( Days)]]/365</f>
        <v>0.1095890410958904</v>
      </c>
      <c r="AK123" s="4" t="str">
        <f>IF(data[[#This Row],[Option Type]]="put","p","c")</f>
        <v>p</v>
      </c>
      <c r="AL123" s="4">
        <f>(data[[#This Row],[Bid]]*data[[#This Row],[Bidsize]]+data[[#This Row],[Ask]]*data[[#This Row],[Asksize]])/(data[[#This Row],[Bidsize]]+data[[#This Row],[Asksize]])</f>
        <v>858.1</v>
      </c>
      <c r="AM123" s="5">
        <f ca="1">impliedVol(data[[#This Row],[OptType]],Details!$B$4,VALUE(data[[#This Row],[Strike]]),VALUE(data[[#This Row],[Cnt Price]]),Details!$B$6,data[[#This Row],[T]],Details!$B$7)</f>
        <v>5033543.7122504544</v>
      </c>
      <c r="AN123" s="7">
        <f t="array" aca="1" ref="AN123:AR123" ca="1">bsGreeks(data[[#This Row],[OptType]],Details!$B$4,VALUE(data[[#This Row],[Strike]]),Details!$B$6,data[[#This Row],[T]],AM123,Details!$B$7)</f>
        <v>0</v>
      </c>
      <c r="AO123" s="7">
        <f ca="1"/>
        <v>0</v>
      </c>
      <c r="AP123" s="6">
        <f ca="1"/>
        <v>0</v>
      </c>
      <c r="AQ123" s="6">
        <f ca="1"/>
        <v>13.601524405458841</v>
      </c>
      <c r="AR123" s="6">
        <f ca="1"/>
        <v>-543.4650715942596</v>
      </c>
    </row>
    <row r="124" spans="1:44" x14ac:dyDescent="0.3">
      <c r="A124" t="s">
        <v>2204</v>
      </c>
      <c r="B124" t="s">
        <v>2205</v>
      </c>
      <c r="C124" t="s">
        <v>30</v>
      </c>
      <c r="D124" t="s">
        <v>2206</v>
      </c>
      <c r="E124" t="s">
        <v>2207</v>
      </c>
      <c r="F124" t="s">
        <v>2208</v>
      </c>
      <c r="G124" t="s">
        <v>2209</v>
      </c>
      <c r="H124" t="s">
        <v>161</v>
      </c>
      <c r="I124" t="s">
        <v>161</v>
      </c>
      <c r="J124" t="s">
        <v>1502</v>
      </c>
      <c r="K124" t="s">
        <v>183</v>
      </c>
      <c r="L124" t="s">
        <v>57</v>
      </c>
      <c r="M124" t="s">
        <v>37</v>
      </c>
      <c r="N124" t="s">
        <v>87</v>
      </c>
      <c r="O124" t="s">
        <v>87</v>
      </c>
      <c r="T124" t="s">
        <v>50</v>
      </c>
      <c r="U124" t="s">
        <v>87</v>
      </c>
      <c r="V124" t="s">
        <v>87</v>
      </c>
      <c r="W124" t="s">
        <v>88</v>
      </c>
      <c r="X124" t="s">
        <v>458</v>
      </c>
      <c r="Y124" t="s">
        <v>2209</v>
      </c>
      <c r="Z124" t="s">
        <v>87</v>
      </c>
      <c r="AA124" t="s">
        <v>87</v>
      </c>
      <c r="AB124" t="s">
        <v>37</v>
      </c>
      <c r="AC124" t="s">
        <v>1013</v>
      </c>
      <c r="AD124" t="s">
        <v>37</v>
      </c>
      <c r="AE124" t="s">
        <v>1013</v>
      </c>
      <c r="AF124" t="s">
        <v>90</v>
      </c>
      <c r="AG124" t="s">
        <v>1270</v>
      </c>
      <c r="AH124" t="s">
        <v>50</v>
      </c>
      <c r="AI124" s="4">
        <f ca="1">data[[#This Row],[Expiry Date]]-TODAY()</f>
        <v>40</v>
      </c>
      <c r="AJ124" s="4">
        <f ca="1">data[[#This Row],[Maturity ( Days)]]/365</f>
        <v>0.1095890410958904</v>
      </c>
      <c r="AK124" s="4" t="str">
        <f>IF(data[[#This Row],[Option Type]]="put","p","c")</f>
        <v>p</v>
      </c>
      <c r="AL124" s="4">
        <f>(data[[#This Row],[Bid]]*data[[#This Row],[Bidsize]]+data[[#This Row],[Ask]]*data[[#This Row],[Asksize]])/(data[[#This Row],[Bidsize]]+data[[#This Row],[Asksize]])</f>
        <v>868.05</v>
      </c>
      <c r="AM124" s="5">
        <f ca="1">impliedVol(data[[#This Row],[OptType]],Details!$B$4,VALUE(data[[#This Row],[Strike]]),VALUE(data[[#This Row],[Cnt Price]]),Details!$B$6,data[[#This Row],[T]],Details!$B$7)</f>
        <v>1.3502983242544121E+41</v>
      </c>
      <c r="AN124" s="7">
        <f t="array" aca="1" ref="AN124:AR124" ca="1">bsGreeks(data[[#This Row],[OptType]],Details!$B$4,VALUE(data[[#This Row],[Strike]]),Details!$B$6,data[[#This Row],[T]],AM124,Details!$B$7)</f>
        <v>0</v>
      </c>
      <c r="AO124" s="7">
        <f ca="1"/>
        <v>0</v>
      </c>
      <c r="AP124" s="6">
        <f ca="1"/>
        <v>0</v>
      </c>
      <c r="AQ124" s="6">
        <f ca="1"/>
        <v>13.628891657783708</v>
      </c>
      <c r="AR124" s="6">
        <f ca="1"/>
        <v>-544.55856268398645</v>
      </c>
    </row>
    <row r="125" spans="1:44" x14ac:dyDescent="0.3">
      <c r="A125" t="s">
        <v>2210</v>
      </c>
      <c r="B125" t="s">
        <v>2211</v>
      </c>
      <c r="C125" t="s">
        <v>30</v>
      </c>
      <c r="D125" t="s">
        <v>2212</v>
      </c>
      <c r="E125" t="s">
        <v>2213</v>
      </c>
      <c r="F125" t="s">
        <v>2214</v>
      </c>
      <c r="G125" t="s">
        <v>2215</v>
      </c>
      <c r="H125" t="s">
        <v>161</v>
      </c>
      <c r="I125" t="s">
        <v>161</v>
      </c>
      <c r="J125" t="s">
        <v>1502</v>
      </c>
      <c r="K125" t="s">
        <v>158</v>
      </c>
      <c r="L125" t="s">
        <v>57</v>
      </c>
      <c r="M125" t="s">
        <v>37</v>
      </c>
      <c r="N125" t="s">
        <v>87</v>
      </c>
      <c r="O125" t="s">
        <v>87</v>
      </c>
      <c r="T125" t="s">
        <v>50</v>
      </c>
      <c r="U125" t="s">
        <v>87</v>
      </c>
      <c r="V125" t="s">
        <v>87</v>
      </c>
      <c r="W125" t="s">
        <v>88</v>
      </c>
      <c r="X125" t="s">
        <v>2216</v>
      </c>
      <c r="Y125" t="s">
        <v>2215</v>
      </c>
      <c r="Z125" t="s">
        <v>87</v>
      </c>
      <c r="AA125" t="s">
        <v>87</v>
      </c>
      <c r="AB125" t="s">
        <v>37</v>
      </c>
      <c r="AC125" t="s">
        <v>1013</v>
      </c>
      <c r="AD125" t="s">
        <v>37</v>
      </c>
      <c r="AE125" t="s">
        <v>1013</v>
      </c>
      <c r="AF125" t="s">
        <v>90</v>
      </c>
      <c r="AG125" t="s">
        <v>1270</v>
      </c>
      <c r="AH125" t="s">
        <v>50</v>
      </c>
      <c r="AI125" s="4">
        <f ca="1">data[[#This Row],[Expiry Date]]-TODAY()</f>
        <v>40</v>
      </c>
      <c r="AJ125" s="4">
        <f ca="1">data[[#This Row],[Maturity ( Days)]]/365</f>
        <v>0.1095890410958904</v>
      </c>
      <c r="AK125" s="4" t="str">
        <f>IF(data[[#This Row],[Option Type]]="put","p","c")</f>
        <v>p</v>
      </c>
      <c r="AL125" s="4">
        <f>(data[[#This Row],[Bid]]*data[[#This Row],[Bidsize]]+data[[#This Row],[Ask]]*data[[#This Row],[Asksize]])/(data[[#This Row],[Bidsize]]+data[[#This Row],[Asksize]])</f>
        <v>878.05</v>
      </c>
      <c r="AM125" s="5">
        <f ca="1">impliedVol(data[[#This Row],[OptType]],Details!$B$4,VALUE(data[[#This Row],[Strike]]),VALUE(data[[#This Row],[Cnt Price]]),Details!$B$6,data[[#This Row],[T]],Details!$B$7)</f>
        <v>3.8895110391549911E+28</v>
      </c>
      <c r="AN125" s="7">
        <f t="array" aca="1" ref="AN125:AR125" ca="1">bsGreeks(data[[#This Row],[OptType]],Details!$B$4,VALUE(data[[#This Row],[Strike]]),Details!$B$6,data[[#This Row],[T]],AM125,Details!$B$7)</f>
        <v>0</v>
      </c>
      <c r="AO125" s="7">
        <f ca="1"/>
        <v>0</v>
      </c>
      <c r="AP125" s="6">
        <f ca="1"/>
        <v>0</v>
      </c>
      <c r="AQ125" s="6">
        <f ca="1"/>
        <v>13.656258910108573</v>
      </c>
      <c r="AR125" s="6">
        <f ca="1"/>
        <v>-545.65205377371331</v>
      </c>
    </row>
    <row r="126" spans="1:44" x14ac:dyDescent="0.3">
      <c r="A126" t="s">
        <v>2217</v>
      </c>
      <c r="B126" t="s">
        <v>2218</v>
      </c>
      <c r="C126" t="s">
        <v>30</v>
      </c>
      <c r="D126" t="s">
        <v>2219</v>
      </c>
      <c r="E126" t="s">
        <v>2220</v>
      </c>
      <c r="F126" t="s">
        <v>2221</v>
      </c>
      <c r="G126" t="s">
        <v>2222</v>
      </c>
      <c r="H126" t="s">
        <v>161</v>
      </c>
      <c r="I126" t="s">
        <v>161</v>
      </c>
      <c r="J126" t="s">
        <v>1502</v>
      </c>
      <c r="K126" t="s">
        <v>158</v>
      </c>
      <c r="L126" t="s">
        <v>57</v>
      </c>
      <c r="M126" t="s">
        <v>37</v>
      </c>
      <c r="N126" t="s">
        <v>87</v>
      </c>
      <c r="O126" t="s">
        <v>87</v>
      </c>
      <c r="T126" t="s">
        <v>50</v>
      </c>
      <c r="U126" t="s">
        <v>87</v>
      </c>
      <c r="V126" t="s">
        <v>87</v>
      </c>
      <c r="W126" t="s">
        <v>88</v>
      </c>
      <c r="X126" t="s">
        <v>2223</v>
      </c>
      <c r="Y126" t="s">
        <v>2222</v>
      </c>
      <c r="Z126" t="s">
        <v>87</v>
      </c>
      <c r="AA126" t="s">
        <v>87</v>
      </c>
      <c r="AB126" t="s">
        <v>37</v>
      </c>
      <c r="AC126" t="s">
        <v>1013</v>
      </c>
      <c r="AD126" t="s">
        <v>37</v>
      </c>
      <c r="AE126" t="s">
        <v>1013</v>
      </c>
      <c r="AF126" t="s">
        <v>90</v>
      </c>
      <c r="AG126" t="s">
        <v>1270</v>
      </c>
      <c r="AH126" t="s">
        <v>50</v>
      </c>
      <c r="AI126" s="4">
        <f ca="1">data[[#This Row],[Expiry Date]]-TODAY()</f>
        <v>40</v>
      </c>
      <c r="AJ126" s="4">
        <f ca="1">data[[#This Row],[Maturity ( Days)]]/365</f>
        <v>0.1095890410958904</v>
      </c>
      <c r="AK126" s="4" t="str">
        <f>IF(data[[#This Row],[Option Type]]="put","p","c")</f>
        <v>p</v>
      </c>
      <c r="AL126" s="4">
        <f>(data[[#This Row],[Bid]]*data[[#This Row],[Bidsize]]+data[[#This Row],[Ask]]*data[[#This Row],[Asksize]])/(data[[#This Row],[Bidsize]]+data[[#This Row],[Asksize]])</f>
        <v>898</v>
      </c>
      <c r="AM126" s="5">
        <f ca="1">impliedVol(data[[#This Row],[OptType]],Details!$B$4,VALUE(data[[#This Row],[Strike]]),VALUE(data[[#This Row],[Cnt Price]]),Details!$B$6,data[[#This Row],[T]],Details!$B$7)</f>
        <v>1.4011837120990889E+190</v>
      </c>
      <c r="AN126" s="7" t="str">
        <f t="array" aca="1" ref="AN126:AR126" ca="1">bsGreeks(data[[#This Row],[OptType]],Details!$B$4,VALUE(data[[#This Row],[Strike]]),Details!$B$6,data[[#This Row],[T]],AM126,Details!$B$7)</f>
        <v>OverflowError: (34, 'Result too large')
    d1 = (1 / (sigma * sqrt(T))) * (log(S/K) + (r + sigma**2/2)* T)
  File "c:\work\freelance\excel\greekcalculator\blackscholes.py", line 19, in d1d2
    d1, d2 = d1d2(sigma, S, K, r - div, T)
  File "c:\work\freelance\excel\greekcalculator\blackscholes.py", line 100, in getGreeks
    return bs.getGreeks(optType, S, K, r, T, sigma, div, cntSize)
  File "c:\work\freelance\excel\greekcalculator\GreekCalculator.py", line 49,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O126" s="7" t="str">
        <f ca="1"/>
        <v>OverflowError: (34, 'Result too large')
    d1 = (1 / (sigma * sqrt(T))) * (log(S/K) + (r + sigma**2/2)* T)
  File "c:\work\freelance\excel\greekcalculator\blackscholes.py", line 19, in d1d2
    d1, d2 = d1d2(sigma, S, K, r - div, T)
  File "c:\work\freelance\excel\greekcalculator\blackscholes.py", line 100, in getGreeks
    return bs.getGreeks(optType, S, K, r, T, sigma, div, cntSize)
  File "c:\work\freelance\excel\greekcalculator\GreekCalculator.py", line 49,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P126" s="6" t="str">
        <f ca="1"/>
        <v>OverflowError: (34, 'Result too large')
    d1 = (1 / (sigma * sqrt(T))) * (log(S/K) + (r + sigma**2/2)* T)
  File "c:\work\freelance\excel\greekcalculator\blackscholes.py", line 19, in d1d2
    d1, d2 = d1d2(sigma, S, K, r - div, T)
  File "c:\work\freelance\excel\greekcalculator\blackscholes.py", line 100, in getGreeks
    return bs.getGreeks(optType, S, K, r, T, sigma, div, cntSize)
  File "c:\work\freelance\excel\greekcalculator\GreekCalculator.py", line 49,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Q126" s="6" t="str">
        <f ca="1"/>
        <v>OverflowError: (34, 'Result too large')
    d1 = (1 / (sigma * sqrt(T))) * (log(S/K) + (r + sigma**2/2)* T)
  File "c:\work\freelance\excel\greekcalculator\blackscholes.py", line 19, in d1d2
    d1, d2 = d1d2(sigma, S, K, r - div, T)
  File "c:\work\freelance\excel\greekcalculator\blackscholes.py", line 100, in getGreeks
    return bs.getGreeks(optType, S, K, r, T, sigma, div, cntSize)
  File "c:\work\freelance\excel\greekcalculator\GreekCalculator.py", line 49,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R126" s="6" t="str">
        <f ca="1"/>
        <v>OverflowError: (34, 'Result too large')
    d1 = (1 / (sigma * sqrt(T))) * (log(S/K) + (r + sigma**2/2)* T)
  File "c:\work\freelance\excel\greekcalculator\blackscholes.py", line 19, in d1d2
    d1, d2 = d1d2(sigma, S, K, r - div, T)
  File "c:\work\freelance\excel\greekcalculator\blackscholes.py", line 100, in getGreeks
    return bs.getGreeks(optType, S, K, r, T, sigma, div, cntSize)
  File "c:\work\freelance\excel\greekcalculator\GreekCalculator.py", line 49,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</row>
    <row r="127" spans="1:44" x14ac:dyDescent="0.3">
      <c r="A127" t="s">
        <v>2224</v>
      </c>
      <c r="B127" t="s">
        <v>2225</v>
      </c>
      <c r="C127" t="s">
        <v>30</v>
      </c>
      <c r="D127" t="s">
        <v>1341</v>
      </c>
      <c r="E127" t="s">
        <v>2226</v>
      </c>
      <c r="F127" t="s">
        <v>1427</v>
      </c>
      <c r="G127" t="s">
        <v>2227</v>
      </c>
      <c r="H127" t="s">
        <v>161</v>
      </c>
      <c r="I127" t="s">
        <v>161</v>
      </c>
      <c r="J127" t="s">
        <v>1502</v>
      </c>
      <c r="K127" t="s">
        <v>629</v>
      </c>
      <c r="L127" t="s">
        <v>57</v>
      </c>
      <c r="M127" t="s">
        <v>37</v>
      </c>
      <c r="N127" t="s">
        <v>87</v>
      </c>
      <c r="O127" t="s">
        <v>87</v>
      </c>
      <c r="T127" t="s">
        <v>50</v>
      </c>
      <c r="U127" t="s">
        <v>87</v>
      </c>
      <c r="V127" t="s">
        <v>87</v>
      </c>
      <c r="W127" t="s">
        <v>88</v>
      </c>
      <c r="X127" t="s">
        <v>1538</v>
      </c>
      <c r="Y127" t="s">
        <v>2227</v>
      </c>
      <c r="Z127" t="s">
        <v>87</v>
      </c>
      <c r="AA127" t="s">
        <v>87</v>
      </c>
      <c r="AB127" t="s">
        <v>37</v>
      </c>
      <c r="AC127" t="s">
        <v>1013</v>
      </c>
      <c r="AD127" t="s">
        <v>37</v>
      </c>
      <c r="AE127" t="s">
        <v>1013</v>
      </c>
      <c r="AF127" t="s">
        <v>90</v>
      </c>
      <c r="AG127" t="s">
        <v>1270</v>
      </c>
      <c r="AH127" t="s">
        <v>50</v>
      </c>
      <c r="AI127" s="4">
        <f ca="1">data[[#This Row],[Expiry Date]]-TODAY()</f>
        <v>40</v>
      </c>
      <c r="AJ127" s="4">
        <f ca="1">data[[#This Row],[Maturity ( Days)]]/365</f>
        <v>0.1095890410958904</v>
      </c>
      <c r="AK127" s="4" t="str">
        <f>IF(data[[#This Row],[Option Type]]="put","p","c")</f>
        <v>p</v>
      </c>
      <c r="AL127" s="4">
        <f>(data[[#This Row],[Bid]]*data[[#This Row],[Bidsize]]+data[[#This Row],[Ask]]*data[[#This Row],[Asksize]])/(data[[#This Row],[Bidsize]]+data[[#This Row],[Asksize]])</f>
        <v>912.95</v>
      </c>
      <c r="AM127" s="5" t="str">
        <f ca="1">impliedVol(data[[#This Row],[OptType]],Details!$B$4,VALUE(data[[#This Row],[Strike]]),VALUE(data[[#This Row],[Cnt Price]]),Details!$B$6,data[[#This Row],[T]],Details!$B$7)</f>
        <v>Calculation Error : Vega is Zero</v>
      </c>
      <c r="AN127" s="7" t="str">
        <f t="array" aca="1" ref="AN127:AR127" ca="1">bsGreeks(data[[#This Row],[OptType]],Details!$B$4,VALUE(data[[#This Row],[Strike]]),Details!$B$6,data[[#This Row],[T]],AM127,Details!$B$7)</f>
        <v>TypeError: can't multiply sequence by non-int of type 'numpy.float64'
    d1 = (1 / (sigma * sqrt(T))) * (log(S/K) + (r + sigma**2/2)* T)
  File "c:\work\freelance\excel\greekcalculator\blackscholes.py", line 19, in d1d2
    d1, d2 = d1d2(sigma, S, K, r - div, T)
  File "c:\work\freelance\excel\greekcalculator\blackscholes.py", line 100, in getGreeks
    return bs.getGreeks(optType, S, K, r, T, sigma, div, cntSize)
  File "c:\work\freelance\excel\greekcalculator\GreekCalculator.py", line 49,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O127" s="7" t="str">
        <f ca="1"/>
        <v>TypeError: can't multiply sequence by non-int of type 'numpy.float64'
    d1 = (1 / (sigma * sqrt(T))) * (log(S/K) + (r + sigma**2/2)* T)
  File "c:\work\freelance\excel\greekcalculator\blackscholes.py", line 19, in d1d2
    d1, d2 = d1d2(sigma, S, K, r - div, T)
  File "c:\work\freelance\excel\greekcalculator\blackscholes.py", line 100, in getGreeks
    return bs.getGreeks(optType, S, K, r, T, sigma, div, cntSize)
  File "c:\work\freelance\excel\greekcalculator\GreekCalculator.py", line 49,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P127" s="6" t="str">
        <f ca="1"/>
        <v>TypeError: can't multiply sequence by non-int of type 'numpy.float64'
    d1 = (1 / (sigma * sqrt(T))) * (log(S/K) + (r + sigma**2/2)* T)
  File "c:\work\freelance\excel\greekcalculator\blackscholes.py", line 19, in d1d2
    d1, d2 = d1d2(sigma, S, K, r - div, T)
  File "c:\work\freelance\excel\greekcalculator\blackscholes.py", line 100, in getGreeks
    return bs.getGreeks(optType, S, K, r, T, sigma, div, cntSize)
  File "c:\work\freelance\excel\greekcalculator\GreekCalculator.py", line 49,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Q127" s="6" t="str">
        <f ca="1"/>
        <v>TypeError: can't multiply sequence by non-int of type 'numpy.float64'
    d1 = (1 / (sigma * sqrt(T))) * (log(S/K) + (r + sigma**2/2)* T)
  File "c:\work\freelance\excel\greekcalculator\blackscholes.py", line 19, in d1d2
    d1, d2 = d1d2(sigma, S, K, r - div, T)
  File "c:\work\freelance\excel\greekcalculator\blackscholes.py", line 100, in getGreeks
    return bs.getGreeks(optType, S, K, r, T, sigma, div, cntSize)
  File "c:\work\freelance\excel\greekcalculator\GreekCalculator.py", line 49,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R127" s="6" t="str">
        <f ca="1"/>
        <v>TypeError: can't multiply sequence by non-int of type 'numpy.float64'
    d1 = (1 / (sigma * sqrt(T))) * (log(S/K) + (r + sigma**2/2)* T)
  File "c:\work\freelance\excel\greekcalculator\blackscholes.py", line 19, in d1d2
    d1, d2 = d1d2(sigma, S, K, r - div, T)
  File "c:\work\freelance\excel\greekcalculator\blackscholes.py", line 100, in getGreeks
    return bs.getGreeks(optType, S, K, r, T, sigma, div, cntSize)
  File "c:\work\freelance\excel\greekcalculator\GreekCalculator.py", line 49,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</row>
    <row r="128" spans="1:44" x14ac:dyDescent="0.3">
      <c r="A128" t="s">
        <v>2228</v>
      </c>
      <c r="B128" t="s">
        <v>2229</v>
      </c>
      <c r="C128" t="s">
        <v>30</v>
      </c>
      <c r="D128" t="s">
        <v>2230</v>
      </c>
      <c r="E128" t="s">
        <v>2231</v>
      </c>
      <c r="F128" t="s">
        <v>2232</v>
      </c>
      <c r="G128" t="s">
        <v>2233</v>
      </c>
      <c r="H128" t="s">
        <v>161</v>
      </c>
      <c r="I128" t="s">
        <v>161</v>
      </c>
      <c r="J128" t="s">
        <v>1502</v>
      </c>
      <c r="K128" t="s">
        <v>88</v>
      </c>
      <c r="L128" t="s">
        <v>57</v>
      </c>
      <c r="M128" t="s">
        <v>37</v>
      </c>
      <c r="N128" t="s">
        <v>87</v>
      </c>
      <c r="O128" t="s">
        <v>87</v>
      </c>
      <c r="T128" t="s">
        <v>50</v>
      </c>
      <c r="U128" t="s">
        <v>87</v>
      </c>
      <c r="V128" t="s">
        <v>87</v>
      </c>
      <c r="W128" t="s">
        <v>88</v>
      </c>
      <c r="X128" t="s">
        <v>1538</v>
      </c>
      <c r="Y128" t="s">
        <v>2233</v>
      </c>
      <c r="Z128" t="s">
        <v>87</v>
      </c>
      <c r="AA128" t="s">
        <v>87</v>
      </c>
      <c r="AB128" t="s">
        <v>37</v>
      </c>
      <c r="AC128" t="s">
        <v>1013</v>
      </c>
      <c r="AD128" t="s">
        <v>37</v>
      </c>
      <c r="AE128" t="s">
        <v>1013</v>
      </c>
      <c r="AF128" t="s">
        <v>90</v>
      </c>
      <c r="AG128" t="s">
        <v>1270</v>
      </c>
      <c r="AH128" t="s">
        <v>50</v>
      </c>
      <c r="AI128" s="4">
        <f ca="1">data[[#This Row],[Expiry Date]]-TODAY()</f>
        <v>40</v>
      </c>
      <c r="AJ128" s="4">
        <f ca="1">data[[#This Row],[Maturity ( Days)]]/365</f>
        <v>0.1095890410958904</v>
      </c>
      <c r="AK128" s="4" t="str">
        <f>IF(data[[#This Row],[Option Type]]="put","p","c")</f>
        <v>p</v>
      </c>
      <c r="AL128" s="4">
        <f>(data[[#This Row],[Bid]]*data[[#This Row],[Bidsize]]+data[[#This Row],[Ask]]*data[[#This Row],[Asksize]])/(data[[#This Row],[Bidsize]]+data[[#This Row],[Asksize]])</f>
        <v>917.95</v>
      </c>
      <c r="AM128" s="5" t="str">
        <f ca="1">impliedVol(data[[#This Row],[OptType]],Details!$B$4,VALUE(data[[#This Row],[Strike]]),VALUE(data[[#This Row],[Cnt Price]]),Details!$B$6,data[[#This Row],[T]],Details!$B$7)</f>
        <v>Calculation Error : Vega is Zero</v>
      </c>
      <c r="AN128" s="7" t="str">
        <f t="array" aca="1" ref="AN128:AR128" ca="1">bsGreeks(data[[#This Row],[OptType]],Details!$B$4,VALUE(data[[#This Row],[Strike]]),Details!$B$6,data[[#This Row],[T]],AM128,Details!$B$7)</f>
        <v>TypeError: can't multiply sequence by non-int of type 'numpy.float64'
    d1 = (1 / (sigma * sqrt(T))) * (log(S/K) + (r + sigma**2/2)* T)
  File "c:\work\freelance\excel\greekcalculator\blackscholes.py", line 19, in d1d2
    d1, d2 = d1d2(sigma, S, K, r - div, T)
  File "c:\work\freelance\excel\greekcalculator\blackscholes.py", line 100, in getGreeks
    return bs.getGreeks(optType, S, K, r, T, sigma, div, cntSize)
  File "c:\work\freelance\excel\greekcalculator\GreekCalculator.py", line 49,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O128" s="7" t="str">
        <f ca="1"/>
        <v>TypeError: can't multiply sequence by non-int of type 'numpy.float64'
    d1 = (1 / (sigma * sqrt(T))) * (log(S/K) + (r + sigma**2/2)* T)
  File "c:\work\freelance\excel\greekcalculator\blackscholes.py", line 19, in d1d2
    d1, d2 = d1d2(sigma, S, K, r - div, T)
  File "c:\work\freelance\excel\greekcalculator\blackscholes.py", line 100, in getGreeks
    return bs.getGreeks(optType, S, K, r, T, sigma, div, cntSize)
  File "c:\work\freelance\excel\greekcalculator\GreekCalculator.py", line 49,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P128" s="6" t="str">
        <f ca="1"/>
        <v>TypeError: can't multiply sequence by non-int of type 'numpy.float64'
    d1 = (1 / (sigma * sqrt(T))) * (log(S/K) + (r + sigma**2/2)* T)
  File "c:\work\freelance\excel\greekcalculator\blackscholes.py", line 19, in d1d2
    d1, d2 = d1d2(sigma, S, K, r - div, T)
  File "c:\work\freelance\excel\greekcalculator\blackscholes.py", line 100, in getGreeks
    return bs.getGreeks(optType, S, K, r, T, sigma, div, cntSize)
  File "c:\work\freelance\excel\greekcalculator\GreekCalculator.py", line 49,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Q128" s="6" t="str">
        <f ca="1"/>
        <v>TypeError: can't multiply sequence by non-int of type 'numpy.float64'
    d1 = (1 / (sigma * sqrt(T))) * (log(S/K) + (r + sigma**2/2)* T)
  File "c:\work\freelance\excel\greekcalculator\blackscholes.py", line 19, in d1d2
    d1, d2 = d1d2(sigma, S, K, r - div, T)
  File "c:\work\freelance\excel\greekcalculator\blackscholes.py", line 100, in getGreeks
    return bs.getGreeks(optType, S, K, r, T, sigma, div, cntSize)
  File "c:\work\freelance\excel\greekcalculator\GreekCalculator.py", line 49,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R128" s="6" t="str">
        <f ca="1"/>
        <v>TypeError: can't multiply sequence by non-int of type 'numpy.float64'
    d1 = (1 / (sigma * sqrt(T))) * (log(S/K) + (r + sigma**2/2)* T)
  File "c:\work\freelance\excel\greekcalculator\blackscholes.py", line 19, in d1d2
    d1, d2 = d1d2(sigma, S, K, r - div, T)
  File "c:\work\freelance\excel\greekcalculator\blackscholes.py", line 100, in getGreeks
    return bs.getGreeks(optType, S, K, r, T, sigma, div, cntSize)
  File "c:\work\freelance\excel\greekcalculator\GreekCalculator.py", line 49,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</row>
    <row r="129" spans="1:44" x14ac:dyDescent="0.3">
      <c r="A129" t="s">
        <v>2234</v>
      </c>
      <c r="B129" t="s">
        <v>2235</v>
      </c>
      <c r="C129" t="s">
        <v>30</v>
      </c>
      <c r="D129" t="s">
        <v>1342</v>
      </c>
      <c r="E129" t="s">
        <v>2236</v>
      </c>
      <c r="F129" t="s">
        <v>2237</v>
      </c>
      <c r="G129" t="s">
        <v>2238</v>
      </c>
      <c r="H129" t="s">
        <v>161</v>
      </c>
      <c r="I129" t="s">
        <v>161</v>
      </c>
      <c r="J129" t="s">
        <v>1502</v>
      </c>
      <c r="K129" t="s">
        <v>2239</v>
      </c>
      <c r="L129" t="s">
        <v>57</v>
      </c>
      <c r="M129" t="s">
        <v>37</v>
      </c>
      <c r="N129" t="s">
        <v>87</v>
      </c>
      <c r="O129" t="s">
        <v>87</v>
      </c>
      <c r="T129" t="s">
        <v>50</v>
      </c>
      <c r="U129" t="s">
        <v>87</v>
      </c>
      <c r="V129" t="s">
        <v>87</v>
      </c>
      <c r="W129" t="s">
        <v>88</v>
      </c>
      <c r="X129" t="s">
        <v>1380</v>
      </c>
      <c r="Y129" t="s">
        <v>2238</v>
      </c>
      <c r="Z129" t="s">
        <v>87</v>
      </c>
      <c r="AA129" t="s">
        <v>87</v>
      </c>
      <c r="AB129" t="s">
        <v>37</v>
      </c>
      <c r="AC129" t="s">
        <v>1013</v>
      </c>
      <c r="AD129" t="s">
        <v>37</v>
      </c>
      <c r="AE129" t="s">
        <v>1013</v>
      </c>
      <c r="AF129" t="s">
        <v>90</v>
      </c>
      <c r="AG129" t="s">
        <v>1270</v>
      </c>
      <c r="AH129" t="s">
        <v>50</v>
      </c>
      <c r="AI129" s="4">
        <f ca="1">data[[#This Row],[Expiry Date]]-TODAY()</f>
        <v>40</v>
      </c>
      <c r="AJ129" s="4">
        <f ca="1">data[[#This Row],[Maturity ( Days)]]/365</f>
        <v>0.1095890410958904</v>
      </c>
      <c r="AK129" s="4" t="str">
        <f>IF(data[[#This Row],[Option Type]]="put","p","c")</f>
        <v>p</v>
      </c>
      <c r="AL129" s="4">
        <f>(data[[#This Row],[Bid]]*data[[#This Row],[Bidsize]]+data[[#This Row],[Ask]]*data[[#This Row],[Asksize]])/(data[[#This Row],[Bidsize]]+data[[#This Row],[Asksize]])</f>
        <v>937.95</v>
      </c>
      <c r="AM129" s="5" t="str">
        <f ca="1">impliedVol(data[[#This Row],[OptType]],Details!$B$4,VALUE(data[[#This Row],[Strike]]),VALUE(data[[#This Row],[Cnt Price]]),Details!$B$6,data[[#This Row],[T]],Details!$B$7)</f>
        <v>Calculation Error : Vega is Zero</v>
      </c>
      <c r="AN129" s="7" t="str">
        <f t="array" aca="1" ref="AN129:AR129" ca="1">bsGreeks(data[[#This Row],[OptType]],Details!$B$4,VALUE(data[[#This Row],[Strike]]),Details!$B$6,data[[#This Row],[T]],AM129,Details!$B$7)</f>
        <v>TypeError: can't multiply sequence by non-int of type 'numpy.float64'
    d1 = (1 / (sigma * sqrt(T))) * (log(S/K) + (r + sigma**2/2)* T)
  File "c:\work\freelance\excel\greekcalculator\blackscholes.py", line 19, in d1d2
    d1, d2 = d1d2(sigma, S, K, r - div, T)
  File "c:\work\freelance\excel\greekcalculator\blackscholes.py", line 100, in getGreeks
    return bs.getGreeks(optType, S, K, r, T, sigma, div, cntSize)
  File "c:\work\freelance\excel\greekcalculator\GreekCalculator.py", line 49,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O129" s="7" t="str">
        <f ca="1"/>
        <v>TypeError: can't multiply sequence by non-int of type 'numpy.float64'
    d1 = (1 / (sigma * sqrt(T))) * (log(S/K) + (r + sigma**2/2)* T)
  File "c:\work\freelance\excel\greekcalculator\blackscholes.py", line 19, in d1d2
    d1, d2 = d1d2(sigma, S, K, r - div, T)
  File "c:\work\freelance\excel\greekcalculator\blackscholes.py", line 100, in getGreeks
    return bs.getGreeks(optType, S, K, r, T, sigma, div, cntSize)
  File "c:\work\freelance\excel\greekcalculator\GreekCalculator.py", line 49,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P129" s="6" t="str">
        <f ca="1"/>
        <v>TypeError: can't multiply sequence by non-int of type 'numpy.float64'
    d1 = (1 / (sigma * sqrt(T))) * (log(S/K) + (r + sigma**2/2)* T)
  File "c:\work\freelance\excel\greekcalculator\blackscholes.py", line 19, in d1d2
    d1, d2 = d1d2(sigma, S, K, r - div, T)
  File "c:\work\freelance\excel\greekcalculator\blackscholes.py", line 100, in getGreeks
    return bs.getGreeks(optType, S, K, r, T, sigma, div, cntSize)
  File "c:\work\freelance\excel\greekcalculator\GreekCalculator.py", line 49,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Q129" s="6" t="str">
        <f ca="1"/>
        <v>TypeError: can't multiply sequence by non-int of type 'numpy.float64'
    d1 = (1 / (sigma * sqrt(T))) * (log(S/K) + (r + sigma**2/2)* T)
  File "c:\work\freelance\excel\greekcalculator\blackscholes.py", line 19, in d1d2
    d1, d2 = d1d2(sigma, S, K, r - div, T)
  File "c:\work\freelance\excel\greekcalculator\blackscholes.py", line 100, in getGreeks
    return bs.getGreeks(optType, S, K, r, T, sigma, div, cntSize)
  File "c:\work\freelance\excel\greekcalculator\GreekCalculator.py", line 49,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R129" s="6" t="str">
        <f ca="1"/>
        <v>TypeError: can't multiply sequence by non-int of type 'numpy.float64'
    d1 = (1 / (sigma * sqrt(T))) * (log(S/K) + (r + sigma**2/2)* T)
  File "c:\work\freelance\excel\greekcalculator\blackscholes.py", line 19, in d1d2
    d1, d2 = d1d2(sigma, S, K, r - div, T)
  File "c:\work\freelance\excel\greekcalculator\blackscholes.py", line 100, in getGreeks
    return bs.getGreeks(optType, S, K, r, T, sigma, div, cntSize)
  File "c:\work\freelance\excel\greekcalculator\GreekCalculator.py", line 49,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</row>
    <row r="130" spans="1:44" x14ac:dyDescent="0.3">
      <c r="A130" t="s">
        <v>2240</v>
      </c>
      <c r="B130" t="s">
        <v>2241</v>
      </c>
      <c r="C130" t="s">
        <v>30</v>
      </c>
      <c r="D130" t="s">
        <v>2242</v>
      </c>
      <c r="E130" t="s">
        <v>2243</v>
      </c>
      <c r="F130" t="s">
        <v>2244</v>
      </c>
      <c r="G130" t="s">
        <v>2245</v>
      </c>
      <c r="H130" t="s">
        <v>161</v>
      </c>
      <c r="I130" t="s">
        <v>161</v>
      </c>
      <c r="J130" t="s">
        <v>1502</v>
      </c>
      <c r="K130" t="s">
        <v>88</v>
      </c>
      <c r="L130" t="s">
        <v>57</v>
      </c>
      <c r="M130" t="s">
        <v>37</v>
      </c>
      <c r="N130" t="s">
        <v>87</v>
      </c>
      <c r="O130" t="s">
        <v>87</v>
      </c>
      <c r="T130" t="s">
        <v>50</v>
      </c>
      <c r="U130" t="s">
        <v>87</v>
      </c>
      <c r="V130" t="s">
        <v>87</v>
      </c>
      <c r="W130" t="s">
        <v>88</v>
      </c>
      <c r="X130" t="s">
        <v>1750</v>
      </c>
      <c r="Y130" t="s">
        <v>2245</v>
      </c>
      <c r="Z130" t="s">
        <v>87</v>
      </c>
      <c r="AA130" t="s">
        <v>87</v>
      </c>
      <c r="AB130" t="s">
        <v>37</v>
      </c>
      <c r="AC130" t="s">
        <v>1013</v>
      </c>
      <c r="AD130" t="s">
        <v>37</v>
      </c>
      <c r="AE130" t="s">
        <v>1013</v>
      </c>
      <c r="AF130" t="s">
        <v>90</v>
      </c>
      <c r="AG130" t="s">
        <v>1270</v>
      </c>
      <c r="AH130" t="s">
        <v>50</v>
      </c>
      <c r="AI130" s="4">
        <f ca="1">data[[#This Row],[Expiry Date]]-TODAY()</f>
        <v>40</v>
      </c>
      <c r="AJ130" s="4">
        <f ca="1">data[[#This Row],[Maturity ( Days)]]/365</f>
        <v>0.1095890410958904</v>
      </c>
      <c r="AK130" s="4" t="str">
        <f>IF(data[[#This Row],[Option Type]]="put","p","c")</f>
        <v>p</v>
      </c>
      <c r="AL130" s="4">
        <f>(data[[#This Row],[Bid]]*data[[#This Row],[Bidsize]]+data[[#This Row],[Ask]]*data[[#This Row],[Asksize]])/(data[[#This Row],[Bidsize]]+data[[#This Row],[Asksize]])</f>
        <v>958.2</v>
      </c>
      <c r="AM130" s="5">
        <f ca="1">impliedVol(data[[#This Row],[OptType]],Details!$B$4,VALUE(data[[#This Row],[Strike]]),VALUE(data[[#This Row],[Cnt Price]]),Details!$B$6,data[[#This Row],[T]],Details!$B$7)</f>
        <v>1.2499417933815915</v>
      </c>
      <c r="AN130" s="7">
        <f t="array" aca="1" ref="AN130:AR130" ca="1">bsGreeks(data[[#This Row],[OptType]],Details!$B$4,VALUE(data[[#This Row],[Strike]]),Details!$B$6,data[[#This Row],[T]],AM130,Details!$B$7)</f>
        <v>-0.61930647493782609</v>
      </c>
      <c r="AO130" s="7">
        <f ca="1"/>
        <v>2.243127300476066E-4</v>
      </c>
      <c r="AP130" s="6">
        <f ca="1"/>
        <v>5.1707613037248761</v>
      </c>
      <c r="AQ130" s="6">
        <f ca="1"/>
        <v>-797.30081631823668</v>
      </c>
      <c r="AR130" s="6">
        <f ca="1"/>
        <v>-423.25653586823671</v>
      </c>
    </row>
    <row r="131" spans="1:44" x14ac:dyDescent="0.3">
      <c r="A131" t="s">
        <v>2246</v>
      </c>
      <c r="B131" t="s">
        <v>2247</v>
      </c>
      <c r="C131" t="s">
        <v>30</v>
      </c>
      <c r="D131" t="s">
        <v>1343</v>
      </c>
      <c r="E131" t="s">
        <v>2248</v>
      </c>
      <c r="F131" t="s">
        <v>2249</v>
      </c>
      <c r="G131" t="s">
        <v>2250</v>
      </c>
      <c r="H131" t="s">
        <v>161</v>
      </c>
      <c r="I131" t="s">
        <v>161</v>
      </c>
      <c r="J131" t="s">
        <v>1502</v>
      </c>
      <c r="K131" t="s">
        <v>180</v>
      </c>
      <c r="L131" t="s">
        <v>57</v>
      </c>
      <c r="M131" t="s">
        <v>37</v>
      </c>
      <c r="N131" t="s">
        <v>87</v>
      </c>
      <c r="O131" t="s">
        <v>87</v>
      </c>
      <c r="T131" t="s">
        <v>50</v>
      </c>
      <c r="U131" t="s">
        <v>87</v>
      </c>
      <c r="V131" t="s">
        <v>87</v>
      </c>
      <c r="W131" t="s">
        <v>88</v>
      </c>
      <c r="X131" t="s">
        <v>2251</v>
      </c>
      <c r="Y131" t="s">
        <v>2250</v>
      </c>
      <c r="Z131" t="s">
        <v>87</v>
      </c>
      <c r="AA131" t="s">
        <v>87</v>
      </c>
      <c r="AB131" t="s">
        <v>37</v>
      </c>
      <c r="AC131" t="s">
        <v>1013</v>
      </c>
      <c r="AD131" t="s">
        <v>37</v>
      </c>
      <c r="AE131" t="s">
        <v>1013</v>
      </c>
      <c r="AF131" t="s">
        <v>90</v>
      </c>
      <c r="AG131" t="s">
        <v>1270</v>
      </c>
      <c r="AH131" t="s">
        <v>50</v>
      </c>
      <c r="AI131" s="4">
        <f ca="1">data[[#This Row],[Expiry Date]]-TODAY()</f>
        <v>40</v>
      </c>
      <c r="AJ131" s="4">
        <f ca="1">data[[#This Row],[Maturity ( Days)]]/365</f>
        <v>0.1095890410958904</v>
      </c>
      <c r="AK131" s="4" t="str">
        <f>IF(data[[#This Row],[Option Type]]="put","p","c")</f>
        <v>p</v>
      </c>
      <c r="AL131" s="4">
        <f>(data[[#This Row],[Bid]]*data[[#This Row],[Bidsize]]+data[[#This Row],[Ask]]*data[[#This Row],[Asksize]])/(data[[#This Row],[Bidsize]]+data[[#This Row],[Asksize]])</f>
        <v>963.2</v>
      </c>
      <c r="AM131" s="5">
        <f ca="1">impliedVol(data[[#This Row],[OptType]],Details!$B$4,VALUE(data[[#This Row],[Strike]]),VALUE(data[[#This Row],[Cnt Price]]),Details!$B$6,data[[#This Row],[T]],Details!$B$7)</f>
        <v>1.2906788139371834</v>
      </c>
      <c r="AN131" s="7">
        <f t="array" aca="1" ref="AN131:AR131" ca="1">bsGreeks(data[[#This Row],[OptType]],Details!$B$4,VALUE(data[[#This Row],[Strike]]),Details!$B$6,data[[#This Row],[T]],AM131,Details!$B$7)</f>
        <v>-0.61145363703103195</v>
      </c>
      <c r="AO131" s="7">
        <f ca="1"/>
        <v>2.1854653801583999E-4</v>
      </c>
      <c r="AP131" s="6">
        <f ca="1"/>
        <v>5.2020304742522807</v>
      </c>
      <c r="AQ131" s="6">
        <f ca="1"/>
        <v>-828.69569035959307</v>
      </c>
      <c r="AR131" s="6">
        <f ca="1"/>
        <v>-422.46177289957166</v>
      </c>
    </row>
    <row r="132" spans="1:44" x14ac:dyDescent="0.3">
      <c r="A132" t="s">
        <v>2252</v>
      </c>
      <c r="B132" t="s">
        <v>2253</v>
      </c>
      <c r="C132" t="s">
        <v>30</v>
      </c>
      <c r="D132" t="s">
        <v>2254</v>
      </c>
      <c r="E132" t="s">
        <v>2255</v>
      </c>
      <c r="F132" t="s">
        <v>2256</v>
      </c>
      <c r="G132" t="s">
        <v>2257</v>
      </c>
      <c r="H132" t="s">
        <v>161</v>
      </c>
      <c r="I132" t="s">
        <v>161</v>
      </c>
      <c r="J132" t="s">
        <v>1502</v>
      </c>
      <c r="K132" t="s">
        <v>158</v>
      </c>
      <c r="L132" t="s">
        <v>57</v>
      </c>
      <c r="M132" t="s">
        <v>37</v>
      </c>
      <c r="N132" t="s">
        <v>87</v>
      </c>
      <c r="O132" t="s">
        <v>87</v>
      </c>
      <c r="T132" t="s">
        <v>50</v>
      </c>
      <c r="U132" t="s">
        <v>87</v>
      </c>
      <c r="V132" t="s">
        <v>87</v>
      </c>
      <c r="W132" t="s">
        <v>88</v>
      </c>
      <c r="X132" t="s">
        <v>2251</v>
      </c>
      <c r="Y132" t="s">
        <v>2257</v>
      </c>
      <c r="Z132" t="s">
        <v>87</v>
      </c>
      <c r="AA132" t="s">
        <v>87</v>
      </c>
      <c r="AB132" t="s">
        <v>37</v>
      </c>
      <c r="AC132" t="s">
        <v>1013</v>
      </c>
      <c r="AD132" t="s">
        <v>37</v>
      </c>
      <c r="AE132" t="s">
        <v>1013</v>
      </c>
      <c r="AF132" t="s">
        <v>90</v>
      </c>
      <c r="AG132" t="s">
        <v>1270</v>
      </c>
      <c r="AH132" t="s">
        <v>50</v>
      </c>
      <c r="AI132" s="4">
        <f ca="1">data[[#This Row],[Expiry Date]]-TODAY()</f>
        <v>40</v>
      </c>
      <c r="AJ132" s="4">
        <f ca="1">data[[#This Row],[Maturity ( Days)]]/365</f>
        <v>0.1095890410958904</v>
      </c>
      <c r="AK132" s="4" t="str">
        <f>IF(data[[#This Row],[Option Type]]="put","p","c")</f>
        <v>p</v>
      </c>
      <c r="AL132" s="4">
        <f>(data[[#This Row],[Bid]]*data[[#This Row],[Bidsize]]+data[[#This Row],[Ask]]*data[[#This Row],[Asksize]])/(data[[#This Row],[Bidsize]]+data[[#This Row],[Asksize]])</f>
        <v>967.9</v>
      </c>
      <c r="AM132" s="5" t="str">
        <f ca="1">impliedVol(data[[#This Row],[OptType]],Details!$B$4,VALUE(data[[#This Row],[Strike]]),VALUE(data[[#This Row],[Cnt Price]]),Details!$B$6,data[[#This Row],[T]],Details!$B$7)</f>
        <v>Calculation Error : Vega is Zero</v>
      </c>
      <c r="AN132" s="7" t="str">
        <f t="array" aca="1" ref="AN132:AR132" ca="1">bsGreeks(data[[#This Row],[OptType]],Details!$B$4,VALUE(data[[#This Row],[Strike]]),Details!$B$6,data[[#This Row],[T]],AM132,Details!$B$7)</f>
        <v>TypeError: can't multiply sequence by non-int of type 'numpy.float64'
    d1 = (1 / (sigma * sqrt(T))) * (log(S/K) + (r + sigma**2/2)* T)
  File "c:\work\freelance\excel\greekcalculator\blackscholes.py", line 19, in d1d2
    d1, d2 = d1d2(sigma, S, K, r - div, T)
  File "c:\work\freelance\excel\greekcalculator\blackscholes.py", line 100, in getGreeks
    return bs.getGreeks(optType, S, K, r, T, sigma, div, cntSize)
  File "c:\work\freelance\excel\greekcalculator\GreekCalculator.py", line 49,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O132" s="7" t="str">
        <f ca="1"/>
        <v>TypeError: can't multiply sequence by non-int of type 'numpy.float64'
    d1 = (1 / (sigma * sqrt(T))) * (log(S/K) + (r + sigma**2/2)* T)
  File "c:\work\freelance\excel\greekcalculator\blackscholes.py", line 19, in d1d2
    d1, d2 = d1d2(sigma, S, K, r - div, T)
  File "c:\work\freelance\excel\greekcalculator\blackscholes.py", line 100, in getGreeks
    return bs.getGreeks(optType, S, K, r, T, sigma, div, cntSize)
  File "c:\work\freelance\excel\greekcalculator\GreekCalculator.py", line 49,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P132" s="6" t="str">
        <f ca="1"/>
        <v>TypeError: can't multiply sequence by non-int of type 'numpy.float64'
    d1 = (1 / (sigma * sqrt(T))) * (log(S/K) + (r + sigma**2/2)* T)
  File "c:\work\freelance\excel\greekcalculator\blackscholes.py", line 19, in d1d2
    d1, d2 = d1d2(sigma, S, K, r - div, T)
  File "c:\work\freelance\excel\greekcalculator\blackscholes.py", line 100, in getGreeks
    return bs.getGreeks(optType, S, K, r, T, sigma, div, cntSize)
  File "c:\work\freelance\excel\greekcalculator\GreekCalculator.py", line 49,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Q132" s="6" t="str">
        <f ca="1"/>
        <v>TypeError: can't multiply sequence by non-int of type 'numpy.float64'
    d1 = (1 / (sigma * sqrt(T))) * (log(S/K) + (r + sigma**2/2)* T)
  File "c:\work\freelance\excel\greekcalculator\blackscholes.py", line 19, in d1d2
    d1, d2 = d1d2(sigma, S, K, r - div, T)
  File "c:\work\freelance\excel\greekcalculator\blackscholes.py", line 100, in getGreeks
    return bs.getGreeks(optType, S, K, r, T, sigma, div, cntSize)
  File "c:\work\freelance\excel\greekcalculator\GreekCalculator.py", line 49,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R132" s="6" t="str">
        <f ca="1"/>
        <v>TypeError: can't multiply sequence by non-int of type 'numpy.float64'
    d1 = (1 / (sigma * sqrt(T))) * (log(S/K) + (r + sigma**2/2)* T)
  File "c:\work\freelance\excel\greekcalculator\blackscholes.py", line 19, in d1d2
    d1, d2 = d1d2(sigma, S, K, r - div, T)
  File "c:\work\freelance\excel\greekcalculator\blackscholes.py", line 100, in getGreeks
    return bs.getGreeks(optType, S, K, r, T, sigma, div, cntSize)
  File "c:\work\freelance\excel\greekcalculator\GreekCalculator.py", line 49,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</row>
    <row r="133" spans="1:44" x14ac:dyDescent="0.3">
      <c r="A133" t="s">
        <v>2258</v>
      </c>
      <c r="B133" t="s">
        <v>2259</v>
      </c>
      <c r="C133" t="s">
        <v>30</v>
      </c>
      <c r="D133" t="s">
        <v>2260</v>
      </c>
      <c r="E133" t="s">
        <v>2261</v>
      </c>
      <c r="F133" t="s">
        <v>2262</v>
      </c>
      <c r="G133" t="s">
        <v>2263</v>
      </c>
      <c r="H133" t="s">
        <v>161</v>
      </c>
      <c r="I133" t="s">
        <v>161</v>
      </c>
      <c r="J133" t="s">
        <v>1502</v>
      </c>
      <c r="K133" t="s">
        <v>88</v>
      </c>
      <c r="L133" t="s">
        <v>57</v>
      </c>
      <c r="M133" t="s">
        <v>37</v>
      </c>
      <c r="N133" t="s">
        <v>87</v>
      </c>
      <c r="O133" t="s">
        <v>87</v>
      </c>
      <c r="T133" t="s">
        <v>50</v>
      </c>
      <c r="U133" t="s">
        <v>87</v>
      </c>
      <c r="V133" t="s">
        <v>87</v>
      </c>
      <c r="W133" t="s">
        <v>88</v>
      </c>
      <c r="X133" t="s">
        <v>1756</v>
      </c>
      <c r="Y133" t="s">
        <v>2263</v>
      </c>
      <c r="Z133" t="s">
        <v>87</v>
      </c>
      <c r="AA133" t="s">
        <v>87</v>
      </c>
      <c r="AB133" t="s">
        <v>37</v>
      </c>
      <c r="AC133" t="s">
        <v>1013</v>
      </c>
      <c r="AD133" t="s">
        <v>37</v>
      </c>
      <c r="AE133" t="s">
        <v>1013</v>
      </c>
      <c r="AF133" t="s">
        <v>90</v>
      </c>
      <c r="AG133" t="s">
        <v>1270</v>
      </c>
      <c r="AH133" t="s">
        <v>50</v>
      </c>
      <c r="AI133" s="4">
        <f ca="1">data[[#This Row],[Expiry Date]]-TODAY()</f>
        <v>40</v>
      </c>
      <c r="AJ133" s="4">
        <f ca="1">data[[#This Row],[Maturity ( Days)]]/365</f>
        <v>0.1095890410958904</v>
      </c>
      <c r="AK133" s="4" t="str">
        <f>IF(data[[#This Row],[Option Type]]="put","p","c")</f>
        <v>p</v>
      </c>
      <c r="AL133" s="4">
        <f>(data[[#This Row],[Bid]]*data[[#This Row],[Bidsize]]+data[[#This Row],[Ask]]*data[[#This Row],[Asksize]])/(data[[#This Row],[Bidsize]]+data[[#This Row],[Asksize]])</f>
        <v>977.85</v>
      </c>
      <c r="AM133" s="5" t="str">
        <f ca="1">impliedVol(data[[#This Row],[OptType]],Details!$B$4,VALUE(data[[#This Row],[Strike]]),VALUE(data[[#This Row],[Cnt Price]]),Details!$B$6,data[[#This Row],[T]],Details!$B$7)</f>
        <v>Calculation Error : Vega is Zero</v>
      </c>
      <c r="AN133" s="7" t="str">
        <f t="array" aca="1" ref="AN133:AR133" ca="1">bsGreeks(data[[#This Row],[OptType]],Details!$B$4,VALUE(data[[#This Row],[Strike]]),Details!$B$6,data[[#This Row],[T]],AM133,Details!$B$7)</f>
        <v>TypeError: can't multiply sequence by non-int of type 'numpy.float64'
    d1 = (1 / (sigma * sqrt(T))) * (log(S/K) + (r + sigma**2/2)* T)
  File "c:\work\freelance\excel\greekcalculator\blackscholes.py", line 19, in d1d2
    d1, d2 = d1d2(sigma, S, K, r - div, T)
  File "c:\work\freelance\excel\greekcalculator\blackscholes.py", line 100, in getGreeks
    return bs.getGreeks(optType, S, K, r, T, sigma, div, cntSize)
  File "c:\work\freelance\excel\greekcalculator\GreekCalculator.py", line 49,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O133" s="7" t="str">
        <f ca="1"/>
        <v>TypeError: can't multiply sequence by non-int of type 'numpy.float64'
    d1 = (1 / (sigma * sqrt(T))) * (log(S/K) + (r + sigma**2/2)* T)
  File "c:\work\freelance\excel\greekcalculator\blackscholes.py", line 19, in d1d2
    d1, d2 = d1d2(sigma, S, K, r - div, T)
  File "c:\work\freelance\excel\greekcalculator\blackscholes.py", line 100, in getGreeks
    return bs.getGreeks(optType, S, K, r, T, sigma, div, cntSize)
  File "c:\work\freelance\excel\greekcalculator\GreekCalculator.py", line 49,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P133" s="6" t="str">
        <f ca="1"/>
        <v>TypeError: can't multiply sequence by non-int of type 'numpy.float64'
    d1 = (1 / (sigma * sqrt(T))) * (log(S/K) + (r + sigma**2/2)* T)
  File "c:\work\freelance\excel\greekcalculator\blackscholes.py", line 19, in d1d2
    d1, d2 = d1d2(sigma, S, K, r - div, T)
  File "c:\work\freelance\excel\greekcalculator\blackscholes.py", line 100, in getGreeks
    return bs.getGreeks(optType, S, K, r, T, sigma, div, cntSize)
  File "c:\work\freelance\excel\greekcalculator\GreekCalculator.py", line 49,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Q133" s="6" t="str">
        <f ca="1"/>
        <v>TypeError: can't multiply sequence by non-int of type 'numpy.float64'
    d1 = (1 / (sigma * sqrt(T))) * (log(S/K) + (r + sigma**2/2)* T)
  File "c:\work\freelance\excel\greekcalculator\blackscholes.py", line 19, in d1d2
    d1, d2 = d1d2(sigma, S, K, r - div, T)
  File "c:\work\freelance\excel\greekcalculator\blackscholes.py", line 100, in getGreeks
    return bs.getGreeks(optType, S, K, r, T, sigma, div, cntSize)
  File "c:\work\freelance\excel\greekcalculator\GreekCalculator.py", line 49,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R133" s="6" t="str">
        <f ca="1"/>
        <v>TypeError: can't multiply sequence by non-int of type 'numpy.float64'
    d1 = (1 / (sigma * sqrt(T))) * (log(S/K) + (r + sigma**2/2)* T)
  File "c:\work\freelance\excel\greekcalculator\blackscholes.py", line 19, in d1d2
    d1, d2 = d1d2(sigma, S, K, r - div, T)
  File "c:\work\freelance\excel\greekcalculator\blackscholes.py", line 100, in getGreeks
    return bs.getGreeks(optType, S, K, r, T, sigma, div, cntSize)
  File "c:\work\freelance\excel\greekcalculator\GreekCalculator.py", line 49,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</row>
    <row r="134" spans="1:44" x14ac:dyDescent="0.3">
      <c r="A134" t="s">
        <v>2264</v>
      </c>
      <c r="B134" t="s">
        <v>2265</v>
      </c>
      <c r="C134" t="s">
        <v>30</v>
      </c>
      <c r="D134" t="s">
        <v>2266</v>
      </c>
      <c r="E134" t="s">
        <v>2267</v>
      </c>
      <c r="F134" t="s">
        <v>2268</v>
      </c>
      <c r="G134" t="s">
        <v>2269</v>
      </c>
      <c r="H134" t="s">
        <v>161</v>
      </c>
      <c r="I134" t="s">
        <v>161</v>
      </c>
      <c r="J134" t="s">
        <v>1502</v>
      </c>
      <c r="K134" t="s">
        <v>88</v>
      </c>
      <c r="L134" t="s">
        <v>57</v>
      </c>
      <c r="M134" t="s">
        <v>37</v>
      </c>
      <c r="N134" t="s">
        <v>87</v>
      </c>
      <c r="O134" t="s">
        <v>87</v>
      </c>
      <c r="T134" t="s">
        <v>50</v>
      </c>
      <c r="U134" t="s">
        <v>87</v>
      </c>
      <c r="V134" t="s">
        <v>87</v>
      </c>
      <c r="W134" t="s">
        <v>88</v>
      </c>
      <c r="X134" t="s">
        <v>2270</v>
      </c>
      <c r="Y134" t="s">
        <v>2269</v>
      </c>
      <c r="Z134" t="s">
        <v>87</v>
      </c>
      <c r="AA134" t="s">
        <v>87</v>
      </c>
      <c r="AB134" t="s">
        <v>37</v>
      </c>
      <c r="AC134" t="s">
        <v>1013</v>
      </c>
      <c r="AD134" t="s">
        <v>37</v>
      </c>
      <c r="AE134" t="s">
        <v>1013</v>
      </c>
      <c r="AF134" t="s">
        <v>90</v>
      </c>
      <c r="AG134" t="s">
        <v>1270</v>
      </c>
      <c r="AH134" t="s">
        <v>50</v>
      </c>
      <c r="AI134" s="4">
        <f ca="1">data[[#This Row],[Expiry Date]]-TODAY()</f>
        <v>40</v>
      </c>
      <c r="AJ134" s="4">
        <f ca="1">data[[#This Row],[Maturity ( Days)]]/365</f>
        <v>0.1095890410958904</v>
      </c>
      <c r="AK134" s="4" t="str">
        <f>IF(data[[#This Row],[Option Type]]="put","p","c")</f>
        <v>p</v>
      </c>
      <c r="AL134" s="4">
        <f>(data[[#This Row],[Bid]]*data[[#This Row],[Bidsize]]+data[[#This Row],[Ask]]*data[[#This Row],[Asksize]])/(data[[#This Row],[Bidsize]]+data[[#This Row],[Asksize]])</f>
        <v>997.85</v>
      </c>
      <c r="AM134" s="5" t="str">
        <f ca="1">impliedVol(data[[#This Row],[OptType]],Details!$B$4,VALUE(data[[#This Row],[Strike]]),VALUE(data[[#This Row],[Cnt Price]]),Details!$B$6,data[[#This Row],[T]],Details!$B$7)</f>
        <v>Calculation Error : Vega is Zero</v>
      </c>
      <c r="AN134" s="7" t="str">
        <f t="array" aca="1" ref="AN134:AR134" ca="1">bsGreeks(data[[#This Row],[OptType]],Details!$B$4,VALUE(data[[#This Row],[Strike]]),Details!$B$6,data[[#This Row],[T]],AM134,Details!$B$7)</f>
        <v>TypeError: can't multiply sequence by non-int of type 'numpy.float64'
    d1 = (1 / (sigma * sqrt(T))) * (log(S/K) + (r + sigma**2/2)* T)
  File "c:\work\freelance\excel\greekcalculator\blackscholes.py", line 19, in d1d2
    d1, d2 = d1d2(sigma, S, K, r - div, T)
  File "c:\work\freelance\excel\greekcalculator\blackscholes.py", line 100, in getGreeks
    return bs.getGreeks(optType, S, K, r, T, sigma, div, cntSize)
  File "c:\work\freelance\excel\greekcalculator\GreekCalculator.py", line 49,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O134" s="7" t="str">
        <f ca="1"/>
        <v>TypeError: can't multiply sequence by non-int of type 'numpy.float64'
    d1 = (1 / (sigma * sqrt(T))) * (log(S/K) + (r + sigma**2/2)* T)
  File "c:\work\freelance\excel\greekcalculator\blackscholes.py", line 19, in d1d2
    d1, d2 = d1d2(sigma, S, K, r - div, T)
  File "c:\work\freelance\excel\greekcalculator\blackscholes.py", line 100, in getGreeks
    return bs.getGreeks(optType, S, K, r, T, sigma, div, cntSize)
  File "c:\work\freelance\excel\greekcalculator\GreekCalculator.py", line 49,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P134" s="6" t="str">
        <f ca="1"/>
        <v>TypeError: can't multiply sequence by non-int of type 'numpy.float64'
    d1 = (1 / (sigma * sqrt(T))) * (log(S/K) + (r + sigma**2/2)* T)
  File "c:\work\freelance\excel\greekcalculator\blackscholes.py", line 19, in d1d2
    d1, d2 = d1d2(sigma, S, K, r - div, T)
  File "c:\work\freelance\excel\greekcalculator\blackscholes.py", line 100, in getGreeks
    return bs.getGreeks(optType, S, K, r, T, sigma, div, cntSize)
  File "c:\work\freelance\excel\greekcalculator\GreekCalculator.py", line 49,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Q134" s="6" t="str">
        <f ca="1"/>
        <v>TypeError: can't multiply sequence by non-int of type 'numpy.float64'
    d1 = (1 / (sigma * sqrt(T))) * (log(S/K) + (r + sigma**2/2)* T)
  File "c:\work\freelance\excel\greekcalculator\blackscholes.py", line 19, in d1d2
    d1, d2 = d1d2(sigma, S, K, r - div, T)
  File "c:\work\freelance\excel\greekcalculator\blackscholes.py", line 100, in getGreeks
    return bs.getGreeks(optType, S, K, r, T, sigma, div, cntSize)
  File "c:\work\freelance\excel\greekcalculator\GreekCalculator.py", line 49,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R134" s="6" t="str">
        <f ca="1"/>
        <v>TypeError: can't multiply sequence by non-int of type 'numpy.float64'
    d1 = (1 / (sigma * sqrt(T))) * (log(S/K) + (r + sigma**2/2)* T)
  File "c:\work\freelance\excel\greekcalculator\blackscholes.py", line 19, in d1d2
    d1, d2 = d1d2(sigma, S, K, r - div, T)
  File "c:\work\freelance\excel\greekcalculator\blackscholes.py", line 100, in getGreeks
    return bs.getGreeks(optType, S, K, r, T, sigma, div, cntSize)
  File "c:\work\freelance\excel\greekcalculator\GreekCalculator.py", line 49,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</row>
    <row r="135" spans="1:44" x14ac:dyDescent="0.3">
      <c r="A135" t="s">
        <v>2271</v>
      </c>
      <c r="B135" t="s">
        <v>2272</v>
      </c>
      <c r="C135" t="s">
        <v>30</v>
      </c>
      <c r="D135" t="s">
        <v>1344</v>
      </c>
      <c r="E135" t="s">
        <v>2273</v>
      </c>
      <c r="F135" t="s">
        <v>2274</v>
      </c>
      <c r="G135" t="s">
        <v>2275</v>
      </c>
      <c r="H135" t="s">
        <v>161</v>
      </c>
      <c r="I135" t="s">
        <v>161</v>
      </c>
      <c r="J135" t="s">
        <v>1502</v>
      </c>
      <c r="K135" t="s">
        <v>137</v>
      </c>
      <c r="L135" t="s">
        <v>57</v>
      </c>
      <c r="M135" t="s">
        <v>37</v>
      </c>
      <c r="N135" t="s">
        <v>87</v>
      </c>
      <c r="O135" t="s">
        <v>87</v>
      </c>
      <c r="T135" t="s">
        <v>50</v>
      </c>
      <c r="U135" t="s">
        <v>87</v>
      </c>
      <c r="V135" t="s">
        <v>87</v>
      </c>
      <c r="W135" t="s">
        <v>88</v>
      </c>
      <c r="X135" t="s">
        <v>2276</v>
      </c>
      <c r="Y135" t="s">
        <v>2275</v>
      </c>
      <c r="Z135" t="s">
        <v>87</v>
      </c>
      <c r="AA135" t="s">
        <v>87</v>
      </c>
      <c r="AB135" t="s">
        <v>37</v>
      </c>
      <c r="AC135" t="s">
        <v>1013</v>
      </c>
      <c r="AD135" t="s">
        <v>37</v>
      </c>
      <c r="AE135" t="s">
        <v>1013</v>
      </c>
      <c r="AF135" t="s">
        <v>90</v>
      </c>
      <c r="AG135" t="s">
        <v>1270</v>
      </c>
      <c r="AH135" t="s">
        <v>50</v>
      </c>
      <c r="AI135" s="4">
        <f ca="1">data[[#This Row],[Expiry Date]]-TODAY()</f>
        <v>40</v>
      </c>
      <c r="AJ135" s="4">
        <f ca="1">data[[#This Row],[Maturity ( Days)]]/365</f>
        <v>0.1095890410958904</v>
      </c>
      <c r="AK135" s="4" t="str">
        <f>IF(data[[#This Row],[Option Type]]="put","p","c")</f>
        <v>p</v>
      </c>
      <c r="AL135" s="4">
        <f>(data[[#This Row],[Bid]]*data[[#This Row],[Bidsize]]+data[[#This Row],[Ask]]*data[[#This Row],[Asksize]])/(data[[#This Row],[Bidsize]]+data[[#This Row],[Asksize]])</f>
        <v>1012.8</v>
      </c>
      <c r="AM135" s="5" t="str">
        <f ca="1">impliedVol(data[[#This Row],[OptType]],Details!$B$4,VALUE(data[[#This Row],[Strike]]),VALUE(data[[#This Row],[Cnt Price]]),Details!$B$6,data[[#This Row],[T]],Details!$B$7)</f>
        <v>Calculation Error : Vega is Zero</v>
      </c>
      <c r="AN135" s="7" t="str">
        <f t="array" aca="1" ref="AN135:AR135" ca="1">bsGreeks(data[[#This Row],[OptType]],Details!$B$4,VALUE(data[[#This Row],[Strike]]),Details!$B$6,data[[#This Row],[T]],AM135,Details!$B$7)</f>
        <v>TypeError: can't multiply sequence by non-int of type 'numpy.float64'
    d1 = (1 / (sigma * sqrt(T))) * (log(S/K) + (r + sigma**2/2)* T)
  File "c:\work\freelance\excel\greekcalculator\blackscholes.py", line 19, in d1d2
    d1, d2 = d1d2(sigma, S, K, r - div, T)
  File "c:\work\freelance\excel\greekcalculator\blackscholes.py", line 100, in getGreeks
    return bs.getGreeks(optType, S, K, r, T, sigma, div, cntSize)
  File "c:\work\freelance\excel\greekcalculator\GreekCalculator.py", line 49,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O135" s="7" t="str">
        <f ca="1"/>
        <v>TypeError: can't multiply sequence by non-int of type 'numpy.float64'
    d1 = (1 / (sigma * sqrt(T))) * (log(S/K) + (r + sigma**2/2)* T)
  File "c:\work\freelance\excel\greekcalculator\blackscholes.py", line 19, in d1d2
    d1, d2 = d1d2(sigma, S, K, r - div, T)
  File "c:\work\freelance\excel\greekcalculator\blackscholes.py", line 100, in getGreeks
    return bs.getGreeks(optType, S, K, r, T, sigma, div, cntSize)
  File "c:\work\freelance\excel\greekcalculator\GreekCalculator.py", line 49,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P135" s="6" t="str">
        <f ca="1"/>
        <v>TypeError: can't multiply sequence by non-int of type 'numpy.float64'
    d1 = (1 / (sigma * sqrt(T))) * (log(S/K) + (r + sigma**2/2)* T)
  File "c:\work\freelance\excel\greekcalculator\blackscholes.py", line 19, in d1d2
    d1, d2 = d1d2(sigma, S, K, r - div, T)
  File "c:\work\freelance\excel\greekcalculator\blackscholes.py", line 100, in getGreeks
    return bs.getGreeks(optType, S, K, r, T, sigma, div, cntSize)
  File "c:\work\freelance\excel\greekcalculator\GreekCalculator.py", line 49,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Q135" s="6" t="str">
        <f ca="1"/>
        <v>TypeError: can't multiply sequence by non-int of type 'numpy.float64'
    d1 = (1 / (sigma * sqrt(T))) * (log(S/K) + (r + sigma**2/2)* T)
  File "c:\work\freelance\excel\greekcalculator\blackscholes.py", line 19, in d1d2
    d1, d2 = d1d2(sigma, S, K, r - div, T)
  File "c:\work\freelance\excel\greekcalculator\blackscholes.py", line 100, in getGreeks
    return bs.getGreeks(optType, S, K, r, T, sigma, div, cntSize)
  File "c:\work\freelance\excel\greekcalculator\GreekCalculator.py", line 49,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R135" s="6" t="str">
        <f ca="1"/>
        <v>TypeError: can't multiply sequence by non-int of type 'numpy.float64'
    d1 = (1 / (sigma * sqrt(T))) * (log(S/K) + (r + sigma**2/2)* T)
  File "c:\work\freelance\excel\greekcalculator\blackscholes.py", line 19, in d1d2
    d1, d2 = d1d2(sigma, S, K, r - div, T)
  File "c:\work\freelance\excel\greekcalculator\blackscholes.py", line 100, in getGreeks
    return bs.getGreeks(optType, S, K, r, T, sigma, div, cntSize)
  File "c:\work\freelance\excel\greekcalculator\GreekCalculator.py", line 49,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</row>
    <row r="136" spans="1:44" x14ac:dyDescent="0.3">
      <c r="A136" t="s">
        <v>2277</v>
      </c>
      <c r="B136" t="s">
        <v>2278</v>
      </c>
      <c r="C136" t="s">
        <v>30</v>
      </c>
      <c r="D136" t="s">
        <v>2279</v>
      </c>
      <c r="E136" t="s">
        <v>2280</v>
      </c>
      <c r="F136" t="s">
        <v>1647</v>
      </c>
      <c r="G136" t="s">
        <v>2281</v>
      </c>
      <c r="H136" t="s">
        <v>161</v>
      </c>
      <c r="I136" t="s">
        <v>161</v>
      </c>
      <c r="J136" t="s">
        <v>1502</v>
      </c>
      <c r="K136" t="s">
        <v>88</v>
      </c>
      <c r="L136" t="s">
        <v>57</v>
      </c>
      <c r="M136" t="s">
        <v>37</v>
      </c>
      <c r="N136" t="s">
        <v>87</v>
      </c>
      <c r="O136" t="s">
        <v>87</v>
      </c>
      <c r="T136" t="s">
        <v>50</v>
      </c>
      <c r="U136" t="s">
        <v>87</v>
      </c>
      <c r="V136" t="s">
        <v>87</v>
      </c>
      <c r="W136" t="s">
        <v>88</v>
      </c>
      <c r="X136" t="s">
        <v>1538</v>
      </c>
      <c r="Y136" t="s">
        <v>2281</v>
      </c>
      <c r="Z136" t="s">
        <v>87</v>
      </c>
      <c r="AA136" t="s">
        <v>87</v>
      </c>
      <c r="AB136" t="s">
        <v>37</v>
      </c>
      <c r="AC136" t="s">
        <v>1013</v>
      </c>
      <c r="AD136" t="s">
        <v>37</v>
      </c>
      <c r="AE136" t="s">
        <v>1013</v>
      </c>
      <c r="AF136" t="s">
        <v>90</v>
      </c>
      <c r="AG136" t="s">
        <v>1270</v>
      </c>
      <c r="AH136" t="s">
        <v>50</v>
      </c>
      <c r="AI136" s="4">
        <f ca="1">data[[#This Row],[Expiry Date]]-TODAY()</f>
        <v>40</v>
      </c>
      <c r="AJ136" s="4">
        <f ca="1">data[[#This Row],[Maturity ( Days)]]/365</f>
        <v>0.1095890410958904</v>
      </c>
      <c r="AK136" s="4" t="str">
        <f>IF(data[[#This Row],[Option Type]]="put","p","c")</f>
        <v>p</v>
      </c>
      <c r="AL136" s="4">
        <f>(data[[#This Row],[Bid]]*data[[#This Row],[Bidsize]]+data[[#This Row],[Ask]]*data[[#This Row],[Asksize]])/(data[[#This Row],[Bidsize]]+data[[#This Row],[Asksize]])</f>
        <v>1018.1</v>
      </c>
      <c r="AM136" s="5">
        <f ca="1">impliedVol(data[[#This Row],[OptType]],Details!$B$4,VALUE(data[[#This Row],[Strike]]),VALUE(data[[#This Row],[Cnt Price]]),Details!$B$6,data[[#This Row],[T]],Details!$B$7)</f>
        <v>1.2848787781352229</v>
      </c>
      <c r="AN136" s="7">
        <f t="array" aca="1" ref="AN136:AR136" ca="1">bsGreeks(data[[#This Row],[OptType]],Details!$B$4,VALUE(data[[#This Row],[Strike]]),Details!$B$6,data[[#This Row],[T]],AM136,Details!$B$7)</f>
        <v>-0.62234823051115895</v>
      </c>
      <c r="AO136" s="7">
        <f ca="1"/>
        <v>2.1767744686762864E-4</v>
      </c>
      <c r="AP136" s="6">
        <f ca="1"/>
        <v>5.1580597728214048</v>
      </c>
      <c r="AQ136" s="6">
        <f ca="1"/>
        <v>-817.63271871851771</v>
      </c>
      <c r="AR136" s="6">
        <f ca="1"/>
        <v>-431.6256698019958</v>
      </c>
    </row>
    <row r="137" spans="1:44" x14ac:dyDescent="0.3">
      <c r="A137" t="s">
        <v>2282</v>
      </c>
      <c r="B137" t="s">
        <v>2283</v>
      </c>
      <c r="C137" t="s">
        <v>30</v>
      </c>
      <c r="D137" t="s">
        <v>1345</v>
      </c>
      <c r="E137" t="s">
        <v>2284</v>
      </c>
      <c r="F137" t="s">
        <v>2285</v>
      </c>
      <c r="G137" t="s">
        <v>2286</v>
      </c>
      <c r="H137" t="s">
        <v>161</v>
      </c>
      <c r="I137" t="s">
        <v>161</v>
      </c>
      <c r="J137" t="s">
        <v>1502</v>
      </c>
      <c r="K137" t="s">
        <v>525</v>
      </c>
      <c r="L137" t="s">
        <v>57</v>
      </c>
      <c r="M137" t="s">
        <v>37</v>
      </c>
      <c r="N137" t="s">
        <v>87</v>
      </c>
      <c r="O137" t="s">
        <v>87</v>
      </c>
      <c r="T137" t="s">
        <v>50</v>
      </c>
      <c r="U137" t="s">
        <v>87</v>
      </c>
      <c r="V137" t="s">
        <v>87</v>
      </c>
      <c r="W137" t="s">
        <v>88</v>
      </c>
      <c r="X137" t="s">
        <v>2287</v>
      </c>
      <c r="Y137" t="s">
        <v>2286</v>
      </c>
      <c r="Z137" t="s">
        <v>87</v>
      </c>
      <c r="AA137" t="s">
        <v>87</v>
      </c>
      <c r="AB137" t="s">
        <v>37</v>
      </c>
      <c r="AC137" t="s">
        <v>1013</v>
      </c>
      <c r="AD137" t="s">
        <v>37</v>
      </c>
      <c r="AE137" t="s">
        <v>1013</v>
      </c>
      <c r="AF137" t="s">
        <v>90</v>
      </c>
      <c r="AG137" t="s">
        <v>1270</v>
      </c>
      <c r="AH137" t="s">
        <v>50</v>
      </c>
      <c r="AI137" s="4">
        <f ca="1">data[[#This Row],[Expiry Date]]-TODAY()</f>
        <v>40</v>
      </c>
      <c r="AJ137" s="4">
        <f ca="1">data[[#This Row],[Maturity ( Days)]]/365</f>
        <v>0.1095890410958904</v>
      </c>
      <c r="AK137" s="4" t="str">
        <f>IF(data[[#This Row],[Option Type]]="put","p","c")</f>
        <v>p</v>
      </c>
      <c r="AL137" s="4">
        <f>(data[[#This Row],[Bid]]*data[[#This Row],[Bidsize]]+data[[#This Row],[Ask]]*data[[#This Row],[Asksize]])/(data[[#This Row],[Bidsize]]+data[[#This Row],[Asksize]])</f>
        <v>1037.75</v>
      </c>
      <c r="AM137" s="5" t="str">
        <f ca="1">impliedVol(data[[#This Row],[OptType]],Details!$B$4,VALUE(data[[#This Row],[Strike]]),VALUE(data[[#This Row],[Cnt Price]]),Details!$B$6,data[[#This Row],[T]],Details!$B$7)</f>
        <v>Calculation Error : Vega is Zero</v>
      </c>
      <c r="AN137" s="7" t="str">
        <f t="array" aca="1" ref="AN137:AR137" ca="1">bsGreeks(data[[#This Row],[OptType]],Details!$B$4,VALUE(data[[#This Row],[Strike]]),Details!$B$6,data[[#This Row],[T]],AM137,Details!$B$7)</f>
        <v>TypeError: can't multiply sequence by non-int of type 'numpy.float64'
    d1 = (1 / (sigma * sqrt(T))) * (log(S/K) + (r + sigma**2/2)* T)
  File "c:\work\freelance\excel\greekcalculator\blackscholes.py", line 19, in d1d2
    d1, d2 = d1d2(sigma, S, K, r - div, T)
  File "c:\work\freelance\excel\greekcalculator\blackscholes.py", line 100, in getGreeks
    return bs.getGreeks(optType, S, K, r, T, sigma, div, cntSize)
  File "c:\work\freelance\excel\greekcalculator\GreekCalculator.py", line 49,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O137" s="7" t="str">
        <f ca="1"/>
        <v>TypeError: can't multiply sequence by non-int of type 'numpy.float64'
    d1 = (1 / (sigma * sqrt(T))) * (log(S/K) + (r + sigma**2/2)* T)
  File "c:\work\freelance\excel\greekcalculator\blackscholes.py", line 19, in d1d2
    d1, d2 = d1d2(sigma, S, K, r - div, T)
  File "c:\work\freelance\excel\greekcalculator\blackscholes.py", line 100, in getGreeks
    return bs.getGreeks(optType, S, K, r, T, sigma, div, cntSize)
  File "c:\work\freelance\excel\greekcalculator\GreekCalculator.py", line 49,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P137" s="6" t="str">
        <f ca="1"/>
        <v>TypeError: can't multiply sequence by non-int of type 'numpy.float64'
    d1 = (1 / (sigma * sqrt(T))) * (log(S/K) + (r + sigma**2/2)* T)
  File "c:\work\freelance\excel\greekcalculator\blackscholes.py", line 19, in d1d2
    d1, d2 = d1d2(sigma, S, K, r - div, T)
  File "c:\work\freelance\excel\greekcalculator\blackscholes.py", line 100, in getGreeks
    return bs.getGreeks(optType, S, K, r, T, sigma, div, cntSize)
  File "c:\work\freelance\excel\greekcalculator\GreekCalculator.py", line 49,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Q137" s="6" t="str">
        <f ca="1"/>
        <v>TypeError: can't multiply sequence by non-int of type 'numpy.float64'
    d1 = (1 / (sigma * sqrt(T))) * (log(S/K) + (r + sigma**2/2)* T)
  File "c:\work\freelance\excel\greekcalculator\blackscholes.py", line 19, in d1d2
    d1, d2 = d1d2(sigma, S, K, r - div, T)
  File "c:\work\freelance\excel\greekcalculator\blackscholes.py", line 100, in getGreeks
    return bs.getGreeks(optType, S, K, r, T, sigma, div, cntSize)
  File "c:\work\freelance\excel\greekcalculator\GreekCalculator.py", line 49,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R137" s="6" t="str">
        <f ca="1"/>
        <v>TypeError: can't multiply sequence by non-int of type 'numpy.float64'
    d1 = (1 / (sigma * sqrt(T))) * (log(S/K) + (r + sigma**2/2)* T)
  File "c:\work\freelance\excel\greekcalculator\blackscholes.py", line 19, in d1d2
    d1, d2 = d1d2(sigma, S, K, r - div, T)
  File "c:\work\freelance\excel\greekcalculator\blackscholes.py", line 100, in getGreeks
    return bs.getGreeks(optType, S, K, r, T, sigma, div, cntSize)
  File "c:\work\freelance\excel\greekcalculator\GreekCalculator.py", line 49,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</row>
    <row r="138" spans="1:44" x14ac:dyDescent="0.3">
      <c r="A138" t="s">
        <v>2288</v>
      </c>
      <c r="B138" t="s">
        <v>2289</v>
      </c>
      <c r="C138" t="s">
        <v>30</v>
      </c>
      <c r="D138" t="s">
        <v>2290</v>
      </c>
      <c r="E138" t="s">
        <v>2291</v>
      </c>
      <c r="F138" t="s">
        <v>2292</v>
      </c>
      <c r="G138" t="s">
        <v>2293</v>
      </c>
      <c r="H138" t="s">
        <v>161</v>
      </c>
      <c r="I138" t="s">
        <v>161</v>
      </c>
      <c r="J138" t="s">
        <v>1502</v>
      </c>
      <c r="K138" t="s">
        <v>88</v>
      </c>
      <c r="L138" t="s">
        <v>57</v>
      </c>
      <c r="M138" t="s">
        <v>37</v>
      </c>
      <c r="N138" t="s">
        <v>87</v>
      </c>
      <c r="O138" t="s">
        <v>87</v>
      </c>
      <c r="T138" t="s">
        <v>50</v>
      </c>
      <c r="U138" t="s">
        <v>87</v>
      </c>
      <c r="V138" t="s">
        <v>87</v>
      </c>
      <c r="W138" t="s">
        <v>88</v>
      </c>
      <c r="X138" t="s">
        <v>1690</v>
      </c>
      <c r="Y138" t="s">
        <v>2293</v>
      </c>
      <c r="Z138" t="s">
        <v>87</v>
      </c>
      <c r="AA138" t="s">
        <v>87</v>
      </c>
      <c r="AB138" t="s">
        <v>37</v>
      </c>
      <c r="AC138" t="s">
        <v>1013</v>
      </c>
      <c r="AD138" t="s">
        <v>37</v>
      </c>
      <c r="AE138" t="s">
        <v>1013</v>
      </c>
      <c r="AF138" t="s">
        <v>90</v>
      </c>
      <c r="AG138" t="s">
        <v>1270</v>
      </c>
      <c r="AH138" t="s">
        <v>50</v>
      </c>
      <c r="AI138" s="4">
        <f ca="1">data[[#This Row],[Expiry Date]]-TODAY()</f>
        <v>40</v>
      </c>
      <c r="AJ138" s="4">
        <f ca="1">data[[#This Row],[Maturity ( Days)]]/365</f>
        <v>0.1095890410958904</v>
      </c>
      <c r="AK138" s="4" t="str">
        <f>IF(data[[#This Row],[Option Type]]="put","p","c")</f>
        <v>p</v>
      </c>
      <c r="AL138" s="4">
        <f>(data[[#This Row],[Bid]]*data[[#This Row],[Bidsize]]+data[[#This Row],[Ask]]*data[[#This Row],[Asksize]])/(data[[#This Row],[Bidsize]]+data[[#This Row],[Asksize]])</f>
        <v>1067.7</v>
      </c>
      <c r="AM138" s="5" t="str">
        <f ca="1">impliedVol(data[[#This Row],[OptType]],Details!$B$4,VALUE(data[[#This Row],[Strike]]),VALUE(data[[#This Row],[Cnt Price]]),Details!$B$6,data[[#This Row],[T]],Details!$B$7)</f>
        <v>Calculation Error : Vega is Zero</v>
      </c>
      <c r="AN138" s="7" t="str">
        <f t="array" aca="1" ref="AN138:AR138" ca="1">bsGreeks(data[[#This Row],[OptType]],Details!$B$4,VALUE(data[[#This Row],[Strike]]),Details!$B$6,data[[#This Row],[T]],AM138,Details!$B$7)</f>
        <v>TypeError: can't multiply sequence by non-int of type 'numpy.float64'
    d1 = (1 / (sigma * sqrt(T))) * (log(S/K) + (r + sigma**2/2)* T)
  File "c:\work\freelance\excel\greekcalculator\blackscholes.py", line 19, in d1d2
    d1, d2 = d1d2(sigma, S, K, r - div, T)
  File "c:\work\freelance\excel\greekcalculator\blackscholes.py", line 100, in getGreeks
    return bs.getGreeks(optType, S, K, r, T, sigma, div, cntSize)
  File "c:\work\freelance\excel\greekcalculator\GreekCalculator.py", line 49,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O138" s="7" t="str">
        <f ca="1"/>
        <v>TypeError: can't multiply sequence by non-int of type 'numpy.float64'
    d1 = (1 / (sigma * sqrt(T))) * (log(S/K) + (r + sigma**2/2)* T)
  File "c:\work\freelance\excel\greekcalculator\blackscholes.py", line 19, in d1d2
    d1, d2 = d1d2(sigma, S, K, r - div, T)
  File "c:\work\freelance\excel\greekcalculator\blackscholes.py", line 100, in getGreeks
    return bs.getGreeks(optType, S, K, r, T, sigma, div, cntSize)
  File "c:\work\freelance\excel\greekcalculator\GreekCalculator.py", line 49,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P138" s="6" t="str">
        <f ca="1"/>
        <v>TypeError: can't multiply sequence by non-int of type 'numpy.float64'
    d1 = (1 / (sigma * sqrt(T))) * (log(S/K) + (r + sigma**2/2)* T)
  File "c:\work\freelance\excel\greekcalculator\blackscholes.py", line 19, in d1d2
    d1, d2 = d1d2(sigma, S, K, r - div, T)
  File "c:\work\freelance\excel\greekcalculator\blackscholes.py", line 100, in getGreeks
    return bs.getGreeks(optType, S, K, r, T, sigma, div, cntSize)
  File "c:\work\freelance\excel\greekcalculator\GreekCalculator.py", line 49,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Q138" s="6" t="str">
        <f ca="1"/>
        <v>TypeError: can't multiply sequence by non-int of type 'numpy.float64'
    d1 = (1 / (sigma * sqrt(T))) * (log(S/K) + (r + sigma**2/2)* T)
  File "c:\work\freelance\excel\greekcalculator\blackscholes.py", line 19, in d1d2
    d1, d2 = d1d2(sigma, S, K, r - div, T)
  File "c:\work\freelance\excel\greekcalculator\blackscholes.py", line 100, in getGreeks
    return bs.getGreeks(optType, S, K, r, T, sigma, div, cntSize)
  File "c:\work\freelance\excel\greekcalculator\GreekCalculator.py", line 49,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R138" s="6" t="str">
        <f ca="1"/>
        <v>TypeError: can't multiply sequence by non-int of type 'numpy.float64'
    d1 = (1 / (sigma * sqrt(T))) * (log(S/K) + (r + sigma**2/2)* T)
  File "c:\work\freelance\excel\greekcalculator\blackscholes.py", line 19, in d1d2
    d1, d2 = d1d2(sigma, S, K, r - div, T)
  File "c:\work\freelance\excel\greekcalculator\blackscholes.py", line 100, in getGreeks
    return bs.getGreeks(optType, S, K, r, T, sigma, div, cntSize)
  File "c:\work\freelance\excel\greekcalculator\GreekCalculator.py", line 49,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</row>
    <row r="139" spans="1:44" x14ac:dyDescent="0.3">
      <c r="A139" t="s">
        <v>2294</v>
      </c>
      <c r="B139" t="s">
        <v>2295</v>
      </c>
      <c r="C139" t="s">
        <v>30</v>
      </c>
      <c r="D139" t="s">
        <v>2296</v>
      </c>
      <c r="E139" t="s">
        <v>2297</v>
      </c>
      <c r="F139" t="s">
        <v>2298</v>
      </c>
      <c r="G139" t="s">
        <v>2299</v>
      </c>
      <c r="H139" t="s">
        <v>161</v>
      </c>
      <c r="I139" t="s">
        <v>161</v>
      </c>
      <c r="J139" t="s">
        <v>1502</v>
      </c>
      <c r="K139" t="s">
        <v>88</v>
      </c>
      <c r="L139" t="s">
        <v>57</v>
      </c>
      <c r="M139" t="s">
        <v>37</v>
      </c>
      <c r="N139" t="s">
        <v>87</v>
      </c>
      <c r="O139" t="s">
        <v>87</v>
      </c>
      <c r="T139" t="s">
        <v>50</v>
      </c>
      <c r="U139" t="s">
        <v>87</v>
      </c>
      <c r="V139" t="s">
        <v>87</v>
      </c>
      <c r="W139" t="s">
        <v>88</v>
      </c>
      <c r="X139" t="s">
        <v>1847</v>
      </c>
      <c r="Y139" t="s">
        <v>2299</v>
      </c>
      <c r="Z139" t="s">
        <v>87</v>
      </c>
      <c r="AA139" t="s">
        <v>87</v>
      </c>
      <c r="AB139" t="s">
        <v>37</v>
      </c>
      <c r="AC139" t="s">
        <v>1013</v>
      </c>
      <c r="AD139" t="s">
        <v>37</v>
      </c>
      <c r="AE139" t="s">
        <v>1013</v>
      </c>
      <c r="AF139" t="s">
        <v>90</v>
      </c>
      <c r="AG139" t="s">
        <v>1270</v>
      </c>
      <c r="AH139" t="s">
        <v>50</v>
      </c>
      <c r="AI139" s="4">
        <f ca="1">data[[#This Row],[Expiry Date]]-TODAY()</f>
        <v>40</v>
      </c>
      <c r="AJ139" s="4">
        <f ca="1">data[[#This Row],[Maturity ( Days)]]/365</f>
        <v>0.1095890410958904</v>
      </c>
      <c r="AK139" s="4" t="str">
        <f>IF(data[[#This Row],[Option Type]]="put","p","c")</f>
        <v>p</v>
      </c>
      <c r="AL139" s="4">
        <f>(data[[#This Row],[Bid]]*data[[#This Row],[Bidsize]]+data[[#This Row],[Ask]]*data[[#This Row],[Asksize]])/(data[[#This Row],[Bidsize]]+data[[#This Row],[Asksize]])</f>
        <v>1107.6500000000001</v>
      </c>
      <c r="AM139" s="5" t="str">
        <f ca="1">impliedVol(data[[#This Row],[OptType]],Details!$B$4,VALUE(data[[#This Row],[Strike]]),VALUE(data[[#This Row],[Cnt Price]]),Details!$B$6,data[[#This Row],[T]],Details!$B$7)</f>
        <v>Calculation Error : Vega is Zero</v>
      </c>
      <c r="AN139" s="7" t="str">
        <f t="array" aca="1" ref="AN139:AR139" ca="1">bsGreeks(data[[#This Row],[OptType]],Details!$B$4,VALUE(data[[#This Row],[Strike]]),Details!$B$6,data[[#This Row],[T]],AM139,Details!$B$7)</f>
        <v>TypeError: can't multiply sequence by non-int of type 'numpy.float64'
    d1 = (1 / (sigma * sqrt(T))) * (log(S/K) + (r + sigma**2/2)* T)
  File "c:\work\freelance\excel\greekcalculator\blackscholes.py", line 19, in d1d2
    d1, d2 = d1d2(sigma, S, K, r - div, T)
  File "c:\work\freelance\excel\greekcalculator\blackscholes.py", line 100, in getGreeks
    return bs.getGreeks(optType, S, K, r, T, sigma, div, cntSize)
  File "c:\work\freelance\excel\greekcalculator\GreekCalculator.py", line 49,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O139" s="7" t="str">
        <f ca="1"/>
        <v>TypeError: can't multiply sequence by non-int of type 'numpy.float64'
    d1 = (1 / (sigma * sqrt(T))) * (log(S/K) + (r + sigma**2/2)* T)
  File "c:\work\freelance\excel\greekcalculator\blackscholes.py", line 19, in d1d2
    d1, d2 = d1d2(sigma, S, K, r - div, T)
  File "c:\work\freelance\excel\greekcalculator\blackscholes.py", line 100, in getGreeks
    return bs.getGreeks(optType, S, K, r, T, sigma, div, cntSize)
  File "c:\work\freelance\excel\greekcalculator\GreekCalculator.py", line 49,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P139" s="6" t="str">
        <f ca="1"/>
        <v>TypeError: can't multiply sequence by non-int of type 'numpy.float64'
    d1 = (1 / (sigma * sqrt(T))) * (log(S/K) + (r + sigma**2/2)* T)
  File "c:\work\freelance\excel\greekcalculator\blackscholes.py", line 19, in d1d2
    d1, d2 = d1d2(sigma, S, K, r - div, T)
  File "c:\work\freelance\excel\greekcalculator\blackscholes.py", line 100, in getGreeks
    return bs.getGreeks(optType, S, K, r, T, sigma, div, cntSize)
  File "c:\work\freelance\excel\greekcalculator\GreekCalculator.py", line 49,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Q139" s="6" t="str">
        <f ca="1"/>
        <v>TypeError: can't multiply sequence by non-int of type 'numpy.float64'
    d1 = (1 / (sigma * sqrt(T))) * (log(S/K) + (r + sigma**2/2)* T)
  File "c:\work\freelance\excel\greekcalculator\blackscholes.py", line 19, in d1d2
    d1, d2 = d1d2(sigma, S, K, r - div, T)
  File "c:\work\freelance\excel\greekcalculator\blackscholes.py", line 100, in getGreeks
    return bs.getGreeks(optType, S, K, r, T, sigma, div, cntSize)
  File "c:\work\freelance\excel\greekcalculator\GreekCalculator.py", line 49,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R139" s="6" t="str">
        <f ca="1"/>
        <v>TypeError: can't multiply sequence by non-int of type 'numpy.float64'
    d1 = (1 / (sigma * sqrt(T))) * (log(S/K) + (r + sigma**2/2)* T)
  File "c:\work\freelance\excel\greekcalculator\blackscholes.py", line 19, in d1d2
    d1, d2 = d1d2(sigma, S, K, r - div, T)
  File "c:\work\freelance\excel\greekcalculator\blackscholes.py", line 100, in getGreeks
    return bs.getGreeks(optType, S, K, r, T, sigma, div, cntSize)
  File "c:\work\freelance\excel\greekcalculator\GreekCalculator.py", line 49,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</row>
    <row r="140" spans="1:44" x14ac:dyDescent="0.3">
      <c r="A140" t="s">
        <v>2300</v>
      </c>
      <c r="B140" t="s">
        <v>2301</v>
      </c>
      <c r="C140" t="s">
        <v>30</v>
      </c>
      <c r="D140" t="s">
        <v>2302</v>
      </c>
      <c r="E140" t="s">
        <v>2303</v>
      </c>
      <c r="F140" t="s">
        <v>2304</v>
      </c>
      <c r="G140" t="s">
        <v>2305</v>
      </c>
      <c r="H140" t="s">
        <v>161</v>
      </c>
      <c r="I140" t="s">
        <v>161</v>
      </c>
      <c r="J140" t="s">
        <v>1502</v>
      </c>
      <c r="K140" t="s">
        <v>153</v>
      </c>
      <c r="L140" t="s">
        <v>57</v>
      </c>
      <c r="M140" t="s">
        <v>37</v>
      </c>
      <c r="N140" t="s">
        <v>87</v>
      </c>
      <c r="O140" t="s">
        <v>87</v>
      </c>
      <c r="T140" t="s">
        <v>50</v>
      </c>
      <c r="U140" t="s">
        <v>87</v>
      </c>
      <c r="V140" t="s">
        <v>87</v>
      </c>
      <c r="W140" t="s">
        <v>88</v>
      </c>
      <c r="X140" t="s">
        <v>2306</v>
      </c>
      <c r="Y140" t="s">
        <v>2305</v>
      </c>
      <c r="Z140" t="s">
        <v>87</v>
      </c>
      <c r="AA140" t="s">
        <v>87</v>
      </c>
      <c r="AB140" t="s">
        <v>37</v>
      </c>
      <c r="AC140" t="s">
        <v>1013</v>
      </c>
      <c r="AD140" t="s">
        <v>37</v>
      </c>
      <c r="AE140" t="s">
        <v>1013</v>
      </c>
      <c r="AF140" t="s">
        <v>90</v>
      </c>
      <c r="AG140" t="s">
        <v>1270</v>
      </c>
      <c r="AH140" t="s">
        <v>50</v>
      </c>
      <c r="AI140" s="4">
        <f ca="1">data[[#This Row],[Expiry Date]]-TODAY()</f>
        <v>40</v>
      </c>
      <c r="AJ140" s="4">
        <f ca="1">data[[#This Row],[Maturity ( Days)]]/365</f>
        <v>0.1095890410958904</v>
      </c>
      <c r="AK140" s="4" t="str">
        <f>IF(data[[#This Row],[Option Type]]="put","p","c")</f>
        <v>p</v>
      </c>
      <c r="AL140" s="4">
        <f>(data[[#This Row],[Bid]]*data[[#This Row],[Bidsize]]+data[[#This Row],[Ask]]*data[[#This Row],[Asksize]])/(data[[#This Row],[Bidsize]]+data[[#This Row],[Asksize]])</f>
        <v>1112.6500000000001</v>
      </c>
      <c r="AM140" s="5" t="str">
        <f ca="1">impliedVol(data[[#This Row],[OptType]],Details!$B$4,VALUE(data[[#This Row],[Strike]]),VALUE(data[[#This Row],[Cnt Price]]),Details!$B$6,data[[#This Row],[T]],Details!$B$7)</f>
        <v>Calculation Error : Vega is Zero</v>
      </c>
      <c r="AN140" s="7" t="str">
        <f t="array" aca="1" ref="AN140:AR140" ca="1">bsGreeks(data[[#This Row],[OptType]],Details!$B$4,VALUE(data[[#This Row],[Strike]]),Details!$B$6,data[[#This Row],[T]],AM140,Details!$B$7)</f>
        <v>TypeError: can't multiply sequence by non-int of type 'numpy.float64'
    d1 = (1 / (sigma * sqrt(T))) * (log(S/K) + (r + sigma**2/2)* T)
  File "c:\work\freelance\excel\greekcalculator\blackscholes.py", line 19, in d1d2
    d1, d2 = d1d2(sigma, S, K, r - div, T)
  File "c:\work\freelance\excel\greekcalculator\blackscholes.py", line 100, in getGreeks
    return bs.getGreeks(optType, S, K, r, T, sigma, div, cntSize)
  File "c:\work\freelance\excel\greekcalculator\GreekCalculator.py", line 49,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O140" s="7" t="str">
        <f ca="1"/>
        <v>TypeError: can't multiply sequence by non-int of type 'numpy.float64'
    d1 = (1 / (sigma * sqrt(T))) * (log(S/K) + (r + sigma**2/2)* T)
  File "c:\work\freelance\excel\greekcalculator\blackscholes.py", line 19, in d1d2
    d1, d2 = d1d2(sigma, S, K, r - div, T)
  File "c:\work\freelance\excel\greekcalculator\blackscholes.py", line 100, in getGreeks
    return bs.getGreeks(optType, S, K, r, T, sigma, div, cntSize)
  File "c:\work\freelance\excel\greekcalculator\GreekCalculator.py", line 49,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P140" s="6" t="str">
        <f ca="1"/>
        <v>TypeError: can't multiply sequence by non-int of type 'numpy.float64'
    d1 = (1 / (sigma * sqrt(T))) * (log(S/K) + (r + sigma**2/2)* T)
  File "c:\work\freelance\excel\greekcalculator\blackscholes.py", line 19, in d1d2
    d1, d2 = d1d2(sigma, S, K, r - div, T)
  File "c:\work\freelance\excel\greekcalculator\blackscholes.py", line 100, in getGreeks
    return bs.getGreeks(optType, S, K, r, T, sigma, div, cntSize)
  File "c:\work\freelance\excel\greekcalculator\GreekCalculator.py", line 49,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Q140" s="6" t="str">
        <f ca="1"/>
        <v>TypeError: can't multiply sequence by non-int of type 'numpy.float64'
    d1 = (1 / (sigma * sqrt(T))) * (log(S/K) + (r + sigma**2/2)* T)
  File "c:\work\freelance\excel\greekcalculator\blackscholes.py", line 19, in d1d2
    d1, d2 = d1d2(sigma, S, K, r - div, T)
  File "c:\work\freelance\excel\greekcalculator\blackscholes.py", line 100, in getGreeks
    return bs.getGreeks(optType, S, K, r, T, sigma, div, cntSize)
  File "c:\work\freelance\excel\greekcalculator\GreekCalculator.py", line 49,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R140" s="6" t="str">
        <f ca="1"/>
        <v>TypeError: can't multiply sequence by non-int of type 'numpy.float64'
    d1 = (1 / (sigma * sqrt(T))) * (log(S/K) + (r + sigma**2/2)* T)
  File "c:\work\freelance\excel\greekcalculator\blackscholes.py", line 19, in d1d2
    d1, d2 = d1d2(sigma, S, K, r - div, T)
  File "c:\work\freelance\excel\greekcalculator\blackscholes.py", line 100, in getGreeks
    return bs.getGreeks(optType, S, K, r, T, sigma, div, cntSize)
  File "c:\work\freelance\excel\greekcalculator\GreekCalculator.py", line 49,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</row>
    <row r="141" spans="1:44" x14ac:dyDescent="0.3">
      <c r="A141" t="s">
        <v>2307</v>
      </c>
      <c r="B141" t="s">
        <v>2308</v>
      </c>
      <c r="C141" t="s">
        <v>30</v>
      </c>
      <c r="D141" t="s">
        <v>1346</v>
      </c>
      <c r="E141" t="s">
        <v>2309</v>
      </c>
      <c r="F141" t="s">
        <v>2310</v>
      </c>
      <c r="G141" t="s">
        <v>2311</v>
      </c>
      <c r="H141" t="s">
        <v>161</v>
      </c>
      <c r="I141" t="s">
        <v>161</v>
      </c>
      <c r="J141" t="s">
        <v>1502</v>
      </c>
      <c r="K141" t="s">
        <v>144</v>
      </c>
      <c r="L141" t="s">
        <v>57</v>
      </c>
      <c r="M141" t="s">
        <v>37</v>
      </c>
      <c r="N141" t="s">
        <v>87</v>
      </c>
      <c r="O141" t="s">
        <v>87</v>
      </c>
      <c r="T141" t="s">
        <v>50</v>
      </c>
      <c r="U141" t="s">
        <v>87</v>
      </c>
      <c r="V141" t="s">
        <v>87</v>
      </c>
      <c r="W141" t="s">
        <v>88</v>
      </c>
      <c r="X141" t="s">
        <v>974</v>
      </c>
      <c r="Y141" t="s">
        <v>2311</v>
      </c>
      <c r="Z141" t="s">
        <v>87</v>
      </c>
      <c r="AA141" t="s">
        <v>87</v>
      </c>
      <c r="AB141" t="s">
        <v>37</v>
      </c>
      <c r="AC141" t="s">
        <v>1013</v>
      </c>
      <c r="AD141" t="s">
        <v>37</v>
      </c>
      <c r="AE141" t="s">
        <v>1013</v>
      </c>
      <c r="AF141" t="s">
        <v>90</v>
      </c>
      <c r="AG141" t="s">
        <v>1270</v>
      </c>
      <c r="AH141" t="s">
        <v>50</v>
      </c>
      <c r="AI141" s="4">
        <f ca="1">data[[#This Row],[Expiry Date]]-TODAY()</f>
        <v>40</v>
      </c>
      <c r="AJ141" s="4">
        <f ca="1">data[[#This Row],[Maturity ( Days)]]/365</f>
        <v>0.1095890410958904</v>
      </c>
      <c r="AK141" s="4" t="str">
        <f>IF(data[[#This Row],[Option Type]]="put","p","c")</f>
        <v>p</v>
      </c>
      <c r="AL141" s="4">
        <f>(data[[#This Row],[Bid]]*data[[#This Row],[Bidsize]]+data[[#This Row],[Ask]]*data[[#This Row],[Asksize]])/(data[[#This Row],[Bidsize]]+data[[#This Row],[Asksize]])</f>
        <v>1137.5999999999999</v>
      </c>
      <c r="AM141" s="5" t="str">
        <f ca="1">impliedVol(data[[#This Row],[OptType]],Details!$B$4,VALUE(data[[#This Row],[Strike]]),VALUE(data[[#This Row],[Cnt Price]]),Details!$B$6,data[[#This Row],[T]],Details!$B$7)</f>
        <v>Calculation Error : Vega is Zero</v>
      </c>
      <c r="AN141" s="7" t="str">
        <f t="array" aca="1" ref="AN141:AR141" ca="1">bsGreeks(data[[#This Row],[OptType]],Details!$B$4,VALUE(data[[#This Row],[Strike]]),Details!$B$6,data[[#This Row],[T]],AM141,Details!$B$7)</f>
        <v>TypeError: can't multiply sequence by non-int of type 'numpy.float64'
    d1 = (1 / (sigma * sqrt(T))) * (log(S/K) + (r + sigma**2/2)* T)
  File "c:\work\freelance\excel\greekcalculator\blackscholes.py", line 19, in d1d2
    d1, d2 = d1d2(sigma, S, K, r - div, T)
  File "c:\work\freelance\excel\greekcalculator\blackscholes.py", line 100, in getGreeks
    return bs.getGreeks(optType, S, K, r, T, sigma, div, cntSize)
  File "c:\work\freelance\excel\greekcalculator\GreekCalculator.py", line 49,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O141" s="7" t="str">
        <f ca="1"/>
        <v>TypeError: can't multiply sequence by non-int of type 'numpy.float64'
    d1 = (1 / (sigma * sqrt(T))) * (log(S/K) + (r + sigma**2/2)* T)
  File "c:\work\freelance\excel\greekcalculator\blackscholes.py", line 19, in d1d2
    d1, d2 = d1d2(sigma, S, K, r - div, T)
  File "c:\work\freelance\excel\greekcalculator\blackscholes.py", line 100, in getGreeks
    return bs.getGreeks(optType, S, K, r, T, sigma, div, cntSize)
  File "c:\work\freelance\excel\greekcalculator\GreekCalculator.py", line 49,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P141" s="6" t="str">
        <f ca="1"/>
        <v>TypeError: can't multiply sequence by non-int of type 'numpy.float64'
    d1 = (1 / (sigma * sqrt(T))) * (log(S/K) + (r + sigma**2/2)* T)
  File "c:\work\freelance\excel\greekcalculator\blackscholes.py", line 19, in d1d2
    d1, d2 = d1d2(sigma, S, K, r - div, T)
  File "c:\work\freelance\excel\greekcalculator\blackscholes.py", line 100, in getGreeks
    return bs.getGreeks(optType, S, K, r, T, sigma, div, cntSize)
  File "c:\work\freelance\excel\greekcalculator\GreekCalculator.py", line 49,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Q141" s="6" t="str">
        <f ca="1"/>
        <v>TypeError: can't multiply sequence by non-int of type 'numpy.float64'
    d1 = (1 / (sigma * sqrt(T))) * (log(S/K) + (r + sigma**2/2)* T)
  File "c:\work\freelance\excel\greekcalculator\blackscholes.py", line 19, in d1d2
    d1, d2 = d1d2(sigma, S, K, r - div, T)
  File "c:\work\freelance\excel\greekcalculator\blackscholes.py", line 100, in getGreeks
    return bs.getGreeks(optType, S, K, r, T, sigma, div, cntSize)
  File "c:\work\freelance\excel\greekcalculator\GreekCalculator.py", line 49,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R141" s="6" t="str">
        <f ca="1"/>
        <v>TypeError: can't multiply sequence by non-int of type 'numpy.float64'
    d1 = (1 / (sigma * sqrt(T))) * (log(S/K) + (r + sigma**2/2)* T)
  File "c:\work\freelance\excel\greekcalculator\blackscholes.py", line 19, in d1d2
    d1, d2 = d1d2(sigma, S, K, r - div, T)
  File "c:\work\freelance\excel\greekcalculator\blackscholes.py", line 100, in getGreeks
    return bs.getGreeks(optType, S, K, r, T, sigma, div, cntSize)
  File "c:\work\freelance\excel\greekcalculator\GreekCalculator.py", line 49,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</row>
    <row r="142" spans="1:44" x14ac:dyDescent="0.3">
      <c r="A142" t="s">
        <v>2312</v>
      </c>
      <c r="B142" t="s">
        <v>2313</v>
      </c>
      <c r="C142" t="s">
        <v>30</v>
      </c>
      <c r="D142" t="s">
        <v>2314</v>
      </c>
      <c r="E142" t="s">
        <v>2315</v>
      </c>
      <c r="F142" t="s">
        <v>2316</v>
      </c>
      <c r="G142" t="s">
        <v>2317</v>
      </c>
      <c r="H142" t="s">
        <v>161</v>
      </c>
      <c r="I142" t="s">
        <v>161</v>
      </c>
      <c r="J142" t="s">
        <v>1502</v>
      </c>
      <c r="K142" t="s">
        <v>158</v>
      </c>
      <c r="L142" t="s">
        <v>57</v>
      </c>
      <c r="M142" t="s">
        <v>37</v>
      </c>
      <c r="N142" t="s">
        <v>87</v>
      </c>
      <c r="O142" t="s">
        <v>87</v>
      </c>
      <c r="T142" t="s">
        <v>50</v>
      </c>
      <c r="U142" t="s">
        <v>87</v>
      </c>
      <c r="V142" t="s">
        <v>87</v>
      </c>
      <c r="W142" t="s">
        <v>88</v>
      </c>
      <c r="X142" t="s">
        <v>470</v>
      </c>
      <c r="Y142" t="s">
        <v>2317</v>
      </c>
      <c r="Z142" t="s">
        <v>87</v>
      </c>
      <c r="AA142" t="s">
        <v>87</v>
      </c>
      <c r="AB142" t="s">
        <v>37</v>
      </c>
      <c r="AC142" t="s">
        <v>1013</v>
      </c>
      <c r="AD142" t="s">
        <v>37</v>
      </c>
      <c r="AE142" t="s">
        <v>1013</v>
      </c>
      <c r="AF142" t="s">
        <v>90</v>
      </c>
      <c r="AG142" t="s">
        <v>1270</v>
      </c>
      <c r="AH142" t="s">
        <v>50</v>
      </c>
      <c r="AI142" s="4">
        <f ca="1">data[[#This Row],[Expiry Date]]-TODAY()</f>
        <v>40</v>
      </c>
      <c r="AJ142" s="4">
        <f ca="1">data[[#This Row],[Maturity ( Days)]]/365</f>
        <v>0.1095890410958904</v>
      </c>
      <c r="AK142" s="4" t="str">
        <f>IF(data[[#This Row],[Option Type]]="put","p","c")</f>
        <v>p</v>
      </c>
      <c r="AL142" s="4">
        <f>(data[[#This Row],[Bid]]*data[[#This Row],[Bidsize]]+data[[#This Row],[Ask]]*data[[#This Row],[Asksize]])/(data[[#This Row],[Bidsize]]+data[[#This Row],[Asksize]])</f>
        <v>1147.5999999999999</v>
      </c>
      <c r="AM142" s="5" t="str">
        <f ca="1">impliedVol(data[[#This Row],[OptType]],Details!$B$4,VALUE(data[[#This Row],[Strike]]),VALUE(data[[#This Row],[Cnt Price]]),Details!$B$6,data[[#This Row],[T]],Details!$B$7)</f>
        <v>Calculation Error : Vega is Zero</v>
      </c>
      <c r="AN142" s="7" t="str">
        <f t="array" aca="1" ref="AN142:AR142" ca="1">bsGreeks(data[[#This Row],[OptType]],Details!$B$4,VALUE(data[[#This Row],[Strike]]),Details!$B$6,data[[#This Row],[T]],AM142,Details!$B$7)</f>
        <v>TypeError: can't multiply sequence by non-int of type 'numpy.float64'
    d1 = (1 / (sigma * sqrt(T))) * (log(S/K) + (r + sigma**2/2)* T)
  File "c:\work\freelance\excel\greekcalculator\blackscholes.py", line 19, in d1d2
    d1, d2 = d1d2(sigma, S, K, r - div, T)
  File "c:\work\freelance\excel\greekcalculator\blackscholes.py", line 100, in getGreeks
    return bs.getGreeks(optType, S, K, r, T, sigma, div, cntSize)
  File "c:\work\freelance\excel\greekcalculator\GreekCalculator.py", line 49,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O142" s="7" t="str">
        <f ca="1"/>
        <v>TypeError: can't multiply sequence by non-int of type 'numpy.float64'
    d1 = (1 / (sigma * sqrt(T))) * (log(S/K) + (r + sigma**2/2)* T)
  File "c:\work\freelance\excel\greekcalculator\blackscholes.py", line 19, in d1d2
    d1, d2 = d1d2(sigma, S, K, r - div, T)
  File "c:\work\freelance\excel\greekcalculator\blackscholes.py", line 100, in getGreeks
    return bs.getGreeks(optType, S, K, r, T, sigma, div, cntSize)
  File "c:\work\freelance\excel\greekcalculator\GreekCalculator.py", line 49,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P142" s="6" t="str">
        <f ca="1"/>
        <v>TypeError: can't multiply sequence by non-int of type 'numpy.float64'
    d1 = (1 / (sigma * sqrt(T))) * (log(S/K) + (r + sigma**2/2)* T)
  File "c:\work\freelance\excel\greekcalculator\blackscholes.py", line 19, in d1d2
    d1, d2 = d1d2(sigma, S, K, r - div, T)
  File "c:\work\freelance\excel\greekcalculator\blackscholes.py", line 100, in getGreeks
    return bs.getGreeks(optType, S, K, r, T, sigma, div, cntSize)
  File "c:\work\freelance\excel\greekcalculator\GreekCalculator.py", line 49,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Q142" s="6" t="str">
        <f ca="1"/>
        <v>TypeError: can't multiply sequence by non-int of type 'numpy.float64'
    d1 = (1 / (sigma * sqrt(T))) * (log(S/K) + (r + sigma**2/2)* T)
  File "c:\work\freelance\excel\greekcalculator\blackscholes.py", line 19, in d1d2
    d1, d2 = d1d2(sigma, S, K, r - div, T)
  File "c:\work\freelance\excel\greekcalculator\blackscholes.py", line 100, in getGreeks
    return bs.getGreeks(optType, S, K, r, T, sigma, div, cntSize)
  File "c:\work\freelance\excel\greekcalculator\GreekCalculator.py", line 49,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R142" s="6" t="str">
        <f ca="1"/>
        <v>TypeError: can't multiply sequence by non-int of type 'numpy.float64'
    d1 = (1 / (sigma * sqrt(T))) * (log(S/K) + (r + sigma**2/2)* T)
  File "c:\work\freelance\excel\greekcalculator\blackscholes.py", line 19, in d1d2
    d1, d2 = d1d2(sigma, S, K, r - div, T)
  File "c:\work\freelance\excel\greekcalculator\blackscholes.py", line 100, in getGreeks
    return bs.getGreeks(optType, S, K, r, T, sigma, div, cntSize)
  File "c:\work\freelance\excel\greekcalculator\GreekCalculator.py", line 49,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</row>
    <row r="143" spans="1:44" x14ac:dyDescent="0.3">
      <c r="A143" t="s">
        <v>2318</v>
      </c>
      <c r="B143" t="s">
        <v>2319</v>
      </c>
      <c r="C143" t="s">
        <v>30</v>
      </c>
      <c r="D143" t="s">
        <v>2320</v>
      </c>
      <c r="E143" t="s">
        <v>2321</v>
      </c>
      <c r="F143" t="s">
        <v>2322</v>
      </c>
      <c r="G143" t="s">
        <v>2323</v>
      </c>
      <c r="H143" t="s">
        <v>161</v>
      </c>
      <c r="I143" t="s">
        <v>161</v>
      </c>
      <c r="J143" t="s">
        <v>1502</v>
      </c>
      <c r="K143" t="s">
        <v>137</v>
      </c>
      <c r="L143" t="s">
        <v>57</v>
      </c>
      <c r="M143" t="s">
        <v>37</v>
      </c>
      <c r="N143" t="s">
        <v>87</v>
      </c>
      <c r="O143" t="s">
        <v>87</v>
      </c>
      <c r="T143" t="s">
        <v>50</v>
      </c>
      <c r="U143" t="s">
        <v>87</v>
      </c>
      <c r="V143" t="s">
        <v>87</v>
      </c>
      <c r="W143" t="s">
        <v>88</v>
      </c>
      <c r="X143" t="s">
        <v>470</v>
      </c>
      <c r="Y143" t="s">
        <v>2323</v>
      </c>
      <c r="Z143" t="s">
        <v>87</v>
      </c>
      <c r="AA143" t="s">
        <v>87</v>
      </c>
      <c r="AB143" t="s">
        <v>37</v>
      </c>
      <c r="AC143" t="s">
        <v>1013</v>
      </c>
      <c r="AD143" t="s">
        <v>37</v>
      </c>
      <c r="AE143" t="s">
        <v>1013</v>
      </c>
      <c r="AF143" t="s">
        <v>90</v>
      </c>
      <c r="AG143" t="s">
        <v>1270</v>
      </c>
      <c r="AH143" t="s">
        <v>50</v>
      </c>
      <c r="AI143" s="4">
        <f ca="1">data[[#This Row],[Expiry Date]]-TODAY()</f>
        <v>40</v>
      </c>
      <c r="AJ143" s="4">
        <f ca="1">data[[#This Row],[Maturity ( Days)]]/365</f>
        <v>0.1095890410958904</v>
      </c>
      <c r="AK143" s="4" t="str">
        <f>IF(data[[#This Row],[Option Type]]="put","p","c")</f>
        <v>p</v>
      </c>
      <c r="AL143" s="4">
        <f>(data[[#This Row],[Bid]]*data[[#This Row],[Bidsize]]+data[[#This Row],[Ask]]*data[[#This Row],[Asksize]])/(data[[#This Row],[Bidsize]]+data[[#This Row],[Asksize]])</f>
        <v>1157.8499999999999</v>
      </c>
      <c r="AM143" s="5">
        <f ca="1">impliedVol(data[[#This Row],[OptType]],Details!$B$4,VALUE(data[[#This Row],[Strike]]),VALUE(data[[#This Row],[Cnt Price]]),Details!$B$6,data[[#This Row],[T]],Details!$B$7)</f>
        <v>3117.1951929563484</v>
      </c>
      <c r="AN143" s="7">
        <f t="array" aca="1" ref="AN143:AR143" ca="1">bsGreeks(data[[#This Row],[OptType]],Details!$B$4,VALUE(data[[#This Row],[Strike]]),Details!$B$6,data[[#This Row],[T]],AM143,Details!$B$7)</f>
        <v>0</v>
      </c>
      <c r="AO143" s="7">
        <f ca="1"/>
        <v>0</v>
      </c>
      <c r="AP143" s="6">
        <f ca="1"/>
        <v>0</v>
      </c>
      <c r="AQ143" s="6">
        <f ca="1"/>
        <v>14.422541975204849</v>
      </c>
      <c r="AR143" s="6">
        <f ca="1"/>
        <v>-576.26980428606601</v>
      </c>
    </row>
    <row r="144" spans="1:44" x14ac:dyDescent="0.3">
      <c r="A144" t="s">
        <v>2324</v>
      </c>
      <c r="B144" t="s">
        <v>2325</v>
      </c>
      <c r="C144" t="s">
        <v>30</v>
      </c>
      <c r="D144" t="s">
        <v>2326</v>
      </c>
      <c r="E144" t="s">
        <v>2327</v>
      </c>
      <c r="F144" t="s">
        <v>2328</v>
      </c>
      <c r="G144" t="s">
        <v>2329</v>
      </c>
      <c r="H144" t="s">
        <v>161</v>
      </c>
      <c r="I144" t="s">
        <v>161</v>
      </c>
      <c r="J144" t="s">
        <v>1502</v>
      </c>
      <c r="K144" t="s">
        <v>128</v>
      </c>
      <c r="L144" t="s">
        <v>57</v>
      </c>
      <c r="M144" t="s">
        <v>37</v>
      </c>
      <c r="N144" t="s">
        <v>87</v>
      </c>
      <c r="O144" t="s">
        <v>87</v>
      </c>
      <c r="T144" t="s">
        <v>50</v>
      </c>
      <c r="U144" t="s">
        <v>87</v>
      </c>
      <c r="V144" t="s">
        <v>87</v>
      </c>
      <c r="W144" t="s">
        <v>88</v>
      </c>
      <c r="X144" t="s">
        <v>2223</v>
      </c>
      <c r="Y144" t="s">
        <v>2329</v>
      </c>
      <c r="Z144" t="s">
        <v>87</v>
      </c>
      <c r="AA144" t="s">
        <v>87</v>
      </c>
      <c r="AB144" t="s">
        <v>37</v>
      </c>
      <c r="AC144" t="s">
        <v>1013</v>
      </c>
      <c r="AD144" t="s">
        <v>37</v>
      </c>
      <c r="AE144" t="s">
        <v>1013</v>
      </c>
      <c r="AF144" t="s">
        <v>90</v>
      </c>
      <c r="AG144" t="s">
        <v>1270</v>
      </c>
      <c r="AH144" t="s">
        <v>50</v>
      </c>
      <c r="AI144" s="4">
        <f ca="1">data[[#This Row],[Expiry Date]]-TODAY()</f>
        <v>40</v>
      </c>
      <c r="AJ144" s="4">
        <f ca="1">data[[#This Row],[Maturity ( Days)]]/365</f>
        <v>0.1095890410958904</v>
      </c>
      <c r="AK144" s="4" t="str">
        <f>IF(data[[#This Row],[Option Type]]="put","p","c")</f>
        <v>p</v>
      </c>
      <c r="AL144" s="4">
        <f>(data[[#This Row],[Bid]]*data[[#This Row],[Bidsize]]+data[[#This Row],[Ask]]*data[[#This Row],[Asksize]])/(data[[#This Row],[Bidsize]]+data[[#This Row],[Asksize]])</f>
        <v>1162.8499999999999</v>
      </c>
      <c r="AM144" s="5">
        <f ca="1">impliedVol(data[[#This Row],[OptType]],Details!$B$4,VALUE(data[[#This Row],[Strike]]),VALUE(data[[#This Row],[Cnt Price]]),Details!$B$6,data[[#This Row],[T]],Details!$B$7)</f>
        <v>625.87768541989169</v>
      </c>
      <c r="AN144" s="7">
        <f t="array" aca="1" ref="AN144:AR144" ca="1">bsGreeks(data[[#This Row],[OptType]],Details!$B$4,VALUE(data[[#This Row],[Strike]]),Details!$B$6,data[[#This Row],[T]],AM144,Details!$B$7)</f>
        <v>0</v>
      </c>
      <c r="AO144" s="7">
        <f ca="1"/>
        <v>0</v>
      </c>
      <c r="AP144" s="6">
        <f ca="1"/>
        <v>0</v>
      </c>
      <c r="AQ144" s="6">
        <f ca="1"/>
        <v>14.436225601367282</v>
      </c>
      <c r="AR144" s="6">
        <f ca="1"/>
        <v>-576.81654983092949</v>
      </c>
    </row>
    <row r="145" spans="1:44" x14ac:dyDescent="0.3">
      <c r="A145" t="s">
        <v>2330</v>
      </c>
      <c r="B145" t="s">
        <v>2331</v>
      </c>
      <c r="C145" t="s">
        <v>30</v>
      </c>
      <c r="D145" t="s">
        <v>1347</v>
      </c>
      <c r="E145" t="s">
        <v>2332</v>
      </c>
      <c r="F145" t="s">
        <v>2333</v>
      </c>
      <c r="G145" t="s">
        <v>2334</v>
      </c>
      <c r="H145" t="s">
        <v>161</v>
      </c>
      <c r="I145" t="s">
        <v>161</v>
      </c>
      <c r="J145" t="s">
        <v>1502</v>
      </c>
      <c r="K145" t="s">
        <v>2335</v>
      </c>
      <c r="L145" t="s">
        <v>57</v>
      </c>
      <c r="M145" t="s">
        <v>37</v>
      </c>
      <c r="N145" t="s">
        <v>87</v>
      </c>
      <c r="O145" t="s">
        <v>87</v>
      </c>
      <c r="T145" t="s">
        <v>50</v>
      </c>
      <c r="U145" t="s">
        <v>87</v>
      </c>
      <c r="V145" t="s">
        <v>87</v>
      </c>
      <c r="W145" t="s">
        <v>88</v>
      </c>
      <c r="X145" t="s">
        <v>347</v>
      </c>
      <c r="Y145" t="s">
        <v>2334</v>
      </c>
      <c r="Z145" t="s">
        <v>87</v>
      </c>
      <c r="AA145" t="s">
        <v>87</v>
      </c>
      <c r="AB145" t="s">
        <v>37</v>
      </c>
      <c r="AC145" t="s">
        <v>1013</v>
      </c>
      <c r="AD145" t="s">
        <v>37</v>
      </c>
      <c r="AE145" t="s">
        <v>1013</v>
      </c>
      <c r="AF145" t="s">
        <v>90</v>
      </c>
      <c r="AG145" t="s">
        <v>1270</v>
      </c>
      <c r="AH145" t="s">
        <v>50</v>
      </c>
      <c r="AI145" s="4">
        <f ca="1">data[[#This Row],[Expiry Date]]-TODAY()</f>
        <v>40</v>
      </c>
      <c r="AJ145" s="4">
        <f ca="1">data[[#This Row],[Maturity ( Days)]]/365</f>
        <v>0.1095890410958904</v>
      </c>
      <c r="AK145" s="4" t="str">
        <f>IF(data[[#This Row],[Option Type]]="put","p","c")</f>
        <v>p</v>
      </c>
      <c r="AL145" s="4">
        <f>(data[[#This Row],[Bid]]*data[[#This Row],[Bidsize]]+data[[#This Row],[Ask]]*data[[#This Row],[Asksize]])/(data[[#This Row],[Bidsize]]+data[[#This Row],[Asksize]])</f>
        <v>1187.55</v>
      </c>
      <c r="AM145" s="5" t="str">
        <f ca="1">impliedVol(data[[#This Row],[OptType]],Details!$B$4,VALUE(data[[#This Row],[Strike]]),VALUE(data[[#This Row],[Cnt Price]]),Details!$B$6,data[[#This Row],[T]],Details!$B$7)</f>
        <v>Calculation Error : Vega is Zero</v>
      </c>
      <c r="AN145" s="7" t="str">
        <f t="array" aca="1" ref="AN145:AR145" ca="1">bsGreeks(data[[#This Row],[OptType]],Details!$B$4,VALUE(data[[#This Row],[Strike]]),Details!$B$6,data[[#This Row],[T]],AM145,Details!$B$7)</f>
        <v>TypeError: can't multiply sequence by non-int of type 'numpy.float64'
    d1 = (1 / (sigma * sqrt(T))) * (log(S/K) + (r + sigma**2/2)* T)
  File "c:\work\freelance\excel\greekcalculator\blackscholes.py", line 19, in d1d2
    d1, d2 = d1d2(sigma, S, K, r - div, T)
  File "c:\work\freelance\excel\greekcalculator\blackscholes.py", line 100, in getGreeks
    return bs.getGreeks(optType, S, K, r, T, sigma, div, cntSize)
  File "c:\work\freelance\excel\greekcalculator\GreekCalculator.py", line 49,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O145" s="7" t="str">
        <f ca="1"/>
        <v>TypeError: can't multiply sequence by non-int of type 'numpy.float64'
    d1 = (1 / (sigma * sqrt(T))) * (log(S/K) + (r + sigma**2/2)* T)
  File "c:\work\freelance\excel\greekcalculator\blackscholes.py", line 19, in d1d2
    d1, d2 = d1d2(sigma, S, K, r - div, T)
  File "c:\work\freelance\excel\greekcalculator\blackscholes.py", line 100, in getGreeks
    return bs.getGreeks(optType, S, K, r, T, sigma, div, cntSize)
  File "c:\work\freelance\excel\greekcalculator\GreekCalculator.py", line 49,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P145" s="6" t="str">
        <f ca="1"/>
        <v>TypeError: can't multiply sequence by non-int of type 'numpy.float64'
    d1 = (1 / (sigma * sqrt(T))) * (log(S/K) + (r + sigma**2/2)* T)
  File "c:\work\freelance\excel\greekcalculator\blackscholes.py", line 19, in d1d2
    d1, d2 = d1d2(sigma, S, K, r - div, T)
  File "c:\work\freelance\excel\greekcalculator\blackscholes.py", line 100, in getGreeks
    return bs.getGreeks(optType, S, K, r, T, sigma, div, cntSize)
  File "c:\work\freelance\excel\greekcalculator\GreekCalculator.py", line 49,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Q145" s="6" t="str">
        <f ca="1"/>
        <v>TypeError: can't multiply sequence by non-int of type 'numpy.float64'
    d1 = (1 / (sigma * sqrt(T))) * (log(S/K) + (r + sigma**2/2)* T)
  File "c:\work\freelance\excel\greekcalculator\blackscholes.py", line 19, in d1d2
    d1, d2 = d1d2(sigma, S, K, r - div, T)
  File "c:\work\freelance\excel\greekcalculator\blackscholes.py", line 100, in getGreeks
    return bs.getGreeks(optType, S, K, r, T, sigma, div, cntSize)
  File "c:\work\freelance\excel\greekcalculator\GreekCalculator.py", line 49,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R145" s="6" t="str">
        <f ca="1"/>
        <v>TypeError: can't multiply sequence by non-int of type 'numpy.float64'
    d1 = (1 / (sigma * sqrt(T))) * (log(S/K) + (r + sigma**2/2)* T)
  File "c:\work\freelance\excel\greekcalculator\blackscholes.py", line 19, in d1d2
    d1, d2 = d1d2(sigma, S, K, r - div, T)
  File "c:\work\freelance\excel\greekcalculator\blackscholes.py", line 100, in getGreeks
    return bs.getGreeks(optType, S, K, r, T, sigma, div, cntSize)
  File "c:\work\freelance\excel\greekcalculator\GreekCalculator.py", line 49,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</row>
    <row r="146" spans="1:44" x14ac:dyDescent="0.3">
      <c r="A146" t="s">
        <v>2336</v>
      </c>
      <c r="B146" t="s">
        <v>2337</v>
      </c>
      <c r="C146" t="s">
        <v>30</v>
      </c>
      <c r="D146" t="s">
        <v>2338</v>
      </c>
      <c r="E146" t="s">
        <v>2339</v>
      </c>
      <c r="F146" t="s">
        <v>2340</v>
      </c>
      <c r="G146" t="s">
        <v>2341</v>
      </c>
      <c r="H146" t="s">
        <v>161</v>
      </c>
      <c r="I146" t="s">
        <v>161</v>
      </c>
      <c r="J146" t="s">
        <v>1502</v>
      </c>
      <c r="K146" t="s">
        <v>180</v>
      </c>
      <c r="L146" t="s">
        <v>57</v>
      </c>
      <c r="M146" t="s">
        <v>37</v>
      </c>
      <c r="N146" t="s">
        <v>87</v>
      </c>
      <c r="O146" t="s">
        <v>87</v>
      </c>
      <c r="T146" t="s">
        <v>50</v>
      </c>
      <c r="U146" t="s">
        <v>87</v>
      </c>
      <c r="V146" t="s">
        <v>87</v>
      </c>
      <c r="W146" t="s">
        <v>88</v>
      </c>
      <c r="X146" t="s">
        <v>1847</v>
      </c>
      <c r="Y146" t="s">
        <v>2341</v>
      </c>
      <c r="Z146" t="s">
        <v>87</v>
      </c>
      <c r="AA146" t="s">
        <v>87</v>
      </c>
      <c r="AB146" t="s">
        <v>37</v>
      </c>
      <c r="AC146" t="s">
        <v>1013</v>
      </c>
      <c r="AD146" t="s">
        <v>37</v>
      </c>
      <c r="AE146" t="s">
        <v>1013</v>
      </c>
      <c r="AF146" t="s">
        <v>90</v>
      </c>
      <c r="AG146" t="s">
        <v>1270</v>
      </c>
      <c r="AH146" t="s">
        <v>50</v>
      </c>
      <c r="AI146" s="4">
        <f ca="1">data[[#This Row],[Expiry Date]]-TODAY()</f>
        <v>40</v>
      </c>
      <c r="AJ146" s="4">
        <f ca="1">data[[#This Row],[Maturity ( Days)]]/365</f>
        <v>0.1095890410958904</v>
      </c>
      <c r="AK146" s="4" t="str">
        <f>IF(data[[#This Row],[Option Type]]="put","p","c")</f>
        <v>p</v>
      </c>
      <c r="AL146" s="4">
        <f>(data[[#This Row],[Bid]]*data[[#This Row],[Bidsize]]+data[[#This Row],[Ask]]*data[[#This Row],[Asksize]])/(data[[#This Row],[Bidsize]]+data[[#This Row],[Asksize]])</f>
        <v>1212.5</v>
      </c>
      <c r="AM146" s="5" t="str">
        <f ca="1">impliedVol(data[[#This Row],[OptType]],Details!$B$4,VALUE(data[[#This Row],[Strike]]),VALUE(data[[#This Row],[Cnt Price]]),Details!$B$6,data[[#This Row],[T]],Details!$B$7)</f>
        <v>Calculation Error : Vega is Zero</v>
      </c>
      <c r="AN146" s="7" t="str">
        <f t="array" aca="1" ref="AN146:AR146" ca="1">bsGreeks(data[[#This Row],[OptType]],Details!$B$4,VALUE(data[[#This Row],[Strike]]),Details!$B$6,data[[#This Row],[T]],AM146,Details!$B$7)</f>
        <v>TypeError: can't multiply sequence by non-int of type 'numpy.float64'
    d1 = (1 / (sigma * sqrt(T))) * (log(S/K) + (r + sigma**2/2)* T)
  File "c:\work\freelance\excel\greekcalculator\blackscholes.py", line 19, in d1d2
    d1, d2 = d1d2(sigma, S, K, r - div, T)
  File "c:\work\freelance\excel\greekcalculator\blackscholes.py", line 100, in getGreeks
    return bs.getGreeks(optType, S, K, r, T, sigma, div, cntSize)
  File "c:\work\freelance\excel\greekcalculator\GreekCalculator.py", line 49,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O146" s="7" t="str">
        <f ca="1"/>
        <v>TypeError: can't multiply sequence by non-int of type 'numpy.float64'
    d1 = (1 / (sigma * sqrt(T))) * (log(S/K) + (r + sigma**2/2)* T)
  File "c:\work\freelance\excel\greekcalculator\blackscholes.py", line 19, in d1d2
    d1, d2 = d1d2(sigma, S, K, r - div, T)
  File "c:\work\freelance\excel\greekcalculator\blackscholes.py", line 100, in getGreeks
    return bs.getGreeks(optType, S, K, r, T, sigma, div, cntSize)
  File "c:\work\freelance\excel\greekcalculator\GreekCalculator.py", line 49,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P146" s="6" t="str">
        <f ca="1"/>
        <v>TypeError: can't multiply sequence by non-int of type 'numpy.float64'
    d1 = (1 / (sigma * sqrt(T))) * (log(S/K) + (r + sigma**2/2)* T)
  File "c:\work\freelance\excel\greekcalculator\blackscholes.py", line 19, in d1d2
    d1, d2 = d1d2(sigma, S, K, r - div, T)
  File "c:\work\freelance\excel\greekcalculator\blackscholes.py", line 100, in getGreeks
    return bs.getGreeks(optType, S, K, r, T, sigma, div, cntSize)
  File "c:\work\freelance\excel\greekcalculator\GreekCalculator.py", line 49,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Q146" s="6" t="str">
        <f ca="1"/>
        <v>TypeError: can't multiply sequence by non-int of type 'numpy.float64'
    d1 = (1 / (sigma * sqrt(T))) * (log(S/K) + (r + sigma**2/2)* T)
  File "c:\work\freelance\excel\greekcalculator\blackscholes.py", line 19, in d1d2
    d1, d2 = d1d2(sigma, S, K, r - div, T)
  File "c:\work\freelance\excel\greekcalculator\blackscholes.py", line 100, in getGreeks
    return bs.getGreeks(optType, S, K, r, T, sigma, div, cntSize)
  File "c:\work\freelance\excel\greekcalculator\GreekCalculator.py", line 49,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R146" s="6" t="str">
        <f ca="1"/>
        <v>TypeError: can't multiply sequence by non-int of type 'numpy.float64'
    d1 = (1 / (sigma * sqrt(T))) * (log(S/K) + (r + sigma**2/2)* T)
  File "c:\work\freelance\excel\greekcalculator\blackscholes.py", line 19, in d1d2
    d1, d2 = d1d2(sigma, S, K, r - div, T)
  File "c:\work\freelance\excel\greekcalculator\blackscholes.py", line 100, in getGreeks
    return bs.getGreeks(optType, S, K, r, T, sigma, div, cntSize)
  File "c:\work\freelance\excel\greekcalculator\GreekCalculator.py", line 49,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</row>
    <row r="147" spans="1:44" x14ac:dyDescent="0.3">
      <c r="A147" t="s">
        <v>2342</v>
      </c>
      <c r="B147" t="s">
        <v>2343</v>
      </c>
      <c r="C147" t="s">
        <v>30</v>
      </c>
      <c r="D147" t="s">
        <v>1348</v>
      </c>
      <c r="E147" t="s">
        <v>2344</v>
      </c>
      <c r="F147" t="s">
        <v>2345</v>
      </c>
      <c r="G147" t="s">
        <v>2346</v>
      </c>
      <c r="H147" t="s">
        <v>161</v>
      </c>
      <c r="I147" t="s">
        <v>161</v>
      </c>
      <c r="J147" t="s">
        <v>1502</v>
      </c>
      <c r="K147" t="s">
        <v>171</v>
      </c>
      <c r="L147" t="s">
        <v>57</v>
      </c>
      <c r="M147" t="s">
        <v>37</v>
      </c>
      <c r="N147" t="s">
        <v>87</v>
      </c>
      <c r="O147" t="s">
        <v>87</v>
      </c>
      <c r="T147" t="s">
        <v>50</v>
      </c>
      <c r="U147" t="s">
        <v>87</v>
      </c>
      <c r="V147" t="s">
        <v>87</v>
      </c>
      <c r="W147" t="s">
        <v>88</v>
      </c>
      <c r="X147" t="s">
        <v>347</v>
      </c>
      <c r="Y147" t="s">
        <v>2346</v>
      </c>
      <c r="Z147" t="s">
        <v>87</v>
      </c>
      <c r="AA147" t="s">
        <v>87</v>
      </c>
      <c r="AB147" t="s">
        <v>37</v>
      </c>
      <c r="AC147" t="s">
        <v>1013</v>
      </c>
      <c r="AD147" t="s">
        <v>37</v>
      </c>
      <c r="AE147" t="s">
        <v>1013</v>
      </c>
      <c r="AF147" t="s">
        <v>90</v>
      </c>
      <c r="AG147" t="s">
        <v>1270</v>
      </c>
      <c r="AH147" t="s">
        <v>50</v>
      </c>
      <c r="AI147" s="4">
        <f ca="1">data[[#This Row],[Expiry Date]]-TODAY()</f>
        <v>40</v>
      </c>
      <c r="AJ147" s="4">
        <f ca="1">data[[#This Row],[Maturity ( Days)]]/365</f>
        <v>0.1095890410958904</v>
      </c>
      <c r="AK147" s="4" t="str">
        <f>IF(data[[#This Row],[Option Type]]="put","p","c")</f>
        <v>p</v>
      </c>
      <c r="AL147" s="4">
        <f>(data[[#This Row],[Bid]]*data[[#This Row],[Bidsize]]+data[[#This Row],[Ask]]*data[[#This Row],[Asksize]])/(data[[#This Row],[Bidsize]]+data[[#This Row],[Asksize]])</f>
        <v>1237.45</v>
      </c>
      <c r="AM147" s="5" t="str">
        <f ca="1">impliedVol(data[[#This Row],[OptType]],Details!$B$4,VALUE(data[[#This Row],[Strike]]),VALUE(data[[#This Row],[Cnt Price]]),Details!$B$6,data[[#This Row],[T]],Details!$B$7)</f>
        <v>Calculation Error : Vega is Zero</v>
      </c>
      <c r="AN147" s="7" t="str">
        <f t="array" aca="1" ref="AN147:AR147" ca="1">bsGreeks(data[[#This Row],[OptType]],Details!$B$4,VALUE(data[[#This Row],[Strike]]),Details!$B$6,data[[#This Row],[T]],AM147,Details!$B$7)</f>
        <v>TypeError: can't multiply sequence by non-int of type 'numpy.float64'
    d1 = (1 / (sigma * sqrt(T))) * (log(S/K) + (r + sigma**2/2)* T)
  File "c:\work\freelance\excel\greekcalculator\blackscholes.py", line 19, in d1d2
    d1, d2 = d1d2(sigma, S, K, r - div, T)
  File "c:\work\freelance\excel\greekcalculator\blackscholes.py", line 100, in getGreeks
    return bs.getGreeks(optType, S, K, r, T, sigma, div, cntSize)
  File "c:\work\freelance\excel\greekcalculator\GreekCalculator.py", line 49,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O147" s="7" t="str">
        <f ca="1"/>
        <v>TypeError: can't multiply sequence by non-int of type 'numpy.float64'
    d1 = (1 / (sigma * sqrt(T))) * (log(S/K) + (r + sigma**2/2)* T)
  File "c:\work\freelance\excel\greekcalculator\blackscholes.py", line 19, in d1d2
    d1, d2 = d1d2(sigma, S, K, r - div, T)
  File "c:\work\freelance\excel\greekcalculator\blackscholes.py", line 100, in getGreeks
    return bs.getGreeks(optType, S, K, r, T, sigma, div, cntSize)
  File "c:\work\freelance\excel\greekcalculator\GreekCalculator.py", line 49,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P147" s="6" t="str">
        <f ca="1"/>
        <v>TypeError: can't multiply sequence by non-int of type 'numpy.float64'
    d1 = (1 / (sigma * sqrt(T))) * (log(S/K) + (r + sigma**2/2)* T)
  File "c:\work\freelance\excel\greekcalculator\blackscholes.py", line 19, in d1d2
    d1, d2 = d1d2(sigma, S, K, r - div, T)
  File "c:\work\freelance\excel\greekcalculator\blackscholes.py", line 100, in getGreeks
    return bs.getGreeks(optType, S, K, r, T, sigma, div, cntSize)
  File "c:\work\freelance\excel\greekcalculator\GreekCalculator.py", line 49,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Q147" s="6" t="str">
        <f ca="1"/>
        <v>TypeError: can't multiply sequence by non-int of type 'numpy.float64'
    d1 = (1 / (sigma * sqrt(T))) * (log(S/K) + (r + sigma**2/2)* T)
  File "c:\work\freelance\excel\greekcalculator\blackscholes.py", line 19, in d1d2
    d1, d2 = d1d2(sigma, S, K, r - div, T)
  File "c:\work\freelance\excel\greekcalculator\blackscholes.py", line 100, in getGreeks
    return bs.getGreeks(optType, S, K, r, T, sigma, div, cntSize)
  File "c:\work\freelance\excel\greekcalculator\GreekCalculator.py", line 49,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R147" s="6" t="str">
        <f ca="1"/>
        <v>TypeError: can't multiply sequence by non-int of type 'numpy.float64'
    d1 = (1 / (sigma * sqrt(T))) * (log(S/K) + (r + sigma**2/2)* T)
  File "c:\work\freelance\excel\greekcalculator\blackscholes.py", line 19, in d1d2
    d1, d2 = d1d2(sigma, S, K, r - div, T)
  File "c:\work\freelance\excel\greekcalculator\blackscholes.py", line 100, in getGreeks
    return bs.getGreeks(optType, S, K, r, T, sigma, div, cntSize)
  File "c:\work\freelance\excel\greekcalculator\GreekCalculator.py", line 49,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</row>
    <row r="148" spans="1:44" x14ac:dyDescent="0.3">
      <c r="A148" t="s">
        <v>2347</v>
      </c>
      <c r="B148" t="s">
        <v>2348</v>
      </c>
      <c r="C148" t="s">
        <v>30</v>
      </c>
      <c r="D148" t="s">
        <v>2349</v>
      </c>
      <c r="E148" t="s">
        <v>2350</v>
      </c>
      <c r="F148" t="s">
        <v>2351</v>
      </c>
      <c r="G148" t="s">
        <v>2352</v>
      </c>
      <c r="H148" t="s">
        <v>161</v>
      </c>
      <c r="I148" t="s">
        <v>161</v>
      </c>
      <c r="J148" t="s">
        <v>1502</v>
      </c>
      <c r="K148" t="s">
        <v>166</v>
      </c>
      <c r="L148" t="s">
        <v>57</v>
      </c>
      <c r="M148" t="s">
        <v>37</v>
      </c>
      <c r="N148" t="s">
        <v>87</v>
      </c>
      <c r="O148" t="s">
        <v>87</v>
      </c>
      <c r="T148" t="s">
        <v>50</v>
      </c>
      <c r="U148" t="s">
        <v>87</v>
      </c>
      <c r="V148" t="s">
        <v>87</v>
      </c>
      <c r="W148" t="s">
        <v>88</v>
      </c>
      <c r="X148" t="s">
        <v>539</v>
      </c>
      <c r="Y148" t="s">
        <v>2352</v>
      </c>
      <c r="Z148" t="s">
        <v>87</v>
      </c>
      <c r="AA148" t="s">
        <v>87</v>
      </c>
      <c r="AB148" t="s">
        <v>37</v>
      </c>
      <c r="AC148" t="s">
        <v>1013</v>
      </c>
      <c r="AD148" t="s">
        <v>37</v>
      </c>
      <c r="AE148" t="s">
        <v>1013</v>
      </c>
      <c r="AF148" t="s">
        <v>90</v>
      </c>
      <c r="AG148" t="s">
        <v>1270</v>
      </c>
      <c r="AH148" t="s">
        <v>50</v>
      </c>
      <c r="AI148" s="4">
        <f ca="1">data[[#This Row],[Expiry Date]]-TODAY()</f>
        <v>40</v>
      </c>
      <c r="AJ148" s="4">
        <f ca="1">data[[#This Row],[Maturity ( Days)]]/365</f>
        <v>0.1095890410958904</v>
      </c>
      <c r="AK148" s="4" t="str">
        <f>IF(data[[#This Row],[Option Type]]="put","p","c")</f>
        <v>p</v>
      </c>
      <c r="AL148" s="4">
        <f>(data[[#This Row],[Bid]]*data[[#This Row],[Bidsize]]+data[[#This Row],[Ask]]*data[[#This Row],[Asksize]])/(data[[#This Row],[Bidsize]]+data[[#This Row],[Asksize]])</f>
        <v>1262.45</v>
      </c>
      <c r="AM148" s="5" t="str">
        <f ca="1">impliedVol(data[[#This Row],[OptType]],Details!$B$4,VALUE(data[[#This Row],[Strike]]),VALUE(data[[#This Row],[Cnt Price]]),Details!$B$6,data[[#This Row],[T]],Details!$B$7)</f>
        <v>Calculation Error : Vega is Zero</v>
      </c>
      <c r="AN148" s="7" t="str">
        <f t="array" aca="1" ref="AN148:AR148" ca="1">bsGreeks(data[[#This Row],[OptType]],Details!$B$4,VALUE(data[[#This Row],[Strike]]),Details!$B$6,data[[#This Row],[T]],AM148,Details!$B$7)</f>
        <v>TypeError: can't multiply sequence by non-int of type 'numpy.float64'
    d1 = (1 / (sigma * sqrt(T))) * (log(S/K) + (r + sigma**2/2)* T)
  File "c:\work\freelance\excel\greekcalculator\blackscholes.py", line 19, in d1d2
    d1, d2 = d1d2(sigma, S, K, r - div, T)
  File "c:\work\freelance\excel\greekcalculator\blackscholes.py", line 100, in getGreeks
    return bs.getGreeks(optType, S, K, r, T, sigma, div, cntSize)
  File "c:\work\freelance\excel\greekcalculator\GreekCalculator.py", line 49,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O148" s="7" t="str">
        <f ca="1"/>
        <v>TypeError: can't multiply sequence by non-int of type 'numpy.float64'
    d1 = (1 / (sigma * sqrt(T))) * (log(S/K) + (r + sigma**2/2)* T)
  File "c:\work\freelance\excel\greekcalculator\blackscholes.py", line 19, in d1d2
    d1, d2 = d1d2(sigma, S, K, r - div, T)
  File "c:\work\freelance\excel\greekcalculator\blackscholes.py", line 100, in getGreeks
    return bs.getGreeks(optType, S, K, r, T, sigma, div, cntSize)
  File "c:\work\freelance\excel\greekcalculator\GreekCalculator.py", line 49,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P148" s="6" t="str">
        <f ca="1"/>
        <v>TypeError: can't multiply sequence by non-int of type 'numpy.float64'
    d1 = (1 / (sigma * sqrt(T))) * (log(S/K) + (r + sigma**2/2)* T)
  File "c:\work\freelance\excel\greekcalculator\blackscholes.py", line 19, in d1d2
    d1, d2 = d1d2(sigma, S, K, r - div, T)
  File "c:\work\freelance\excel\greekcalculator\blackscholes.py", line 100, in getGreeks
    return bs.getGreeks(optType, S, K, r, T, sigma, div, cntSize)
  File "c:\work\freelance\excel\greekcalculator\GreekCalculator.py", line 49,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Q148" s="6" t="str">
        <f ca="1"/>
        <v>TypeError: can't multiply sequence by non-int of type 'numpy.float64'
    d1 = (1 / (sigma * sqrt(T))) * (log(S/K) + (r + sigma**2/2)* T)
  File "c:\work\freelance\excel\greekcalculator\blackscholes.py", line 19, in d1d2
    d1, d2 = d1d2(sigma, S, K, r - div, T)
  File "c:\work\freelance\excel\greekcalculator\blackscholes.py", line 100, in getGreeks
    return bs.getGreeks(optType, S, K, r, T, sigma, div, cntSize)
  File "c:\work\freelance\excel\greekcalculator\GreekCalculator.py", line 49,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R148" s="6" t="str">
        <f ca="1"/>
        <v>TypeError: can't multiply sequence by non-int of type 'numpy.float64'
    d1 = (1 / (sigma * sqrt(T))) * (log(S/K) + (r + sigma**2/2)* T)
  File "c:\work\freelance\excel\greekcalculator\blackscholes.py", line 19, in d1d2
    d1, d2 = d1d2(sigma, S, K, r - div, T)
  File "c:\work\freelance\excel\greekcalculator\blackscholes.py", line 100, in getGreeks
    return bs.getGreeks(optType, S, K, r, T, sigma, div, cntSize)
  File "c:\work\freelance\excel\greekcalculator\GreekCalculator.py", line 49,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</row>
    <row r="149" spans="1:44" x14ac:dyDescent="0.3">
      <c r="A149" t="s">
        <v>2353</v>
      </c>
      <c r="B149" t="s">
        <v>2354</v>
      </c>
      <c r="C149" t="s">
        <v>30</v>
      </c>
      <c r="D149" t="s">
        <v>256</v>
      </c>
      <c r="E149" t="s">
        <v>2355</v>
      </c>
      <c r="F149" t="s">
        <v>2356</v>
      </c>
      <c r="G149" t="s">
        <v>2357</v>
      </c>
      <c r="H149" t="s">
        <v>161</v>
      </c>
      <c r="I149" t="s">
        <v>161</v>
      </c>
      <c r="J149" t="s">
        <v>1502</v>
      </c>
      <c r="K149" t="s">
        <v>134</v>
      </c>
      <c r="L149" t="s">
        <v>57</v>
      </c>
      <c r="M149" t="s">
        <v>37</v>
      </c>
      <c r="N149" t="s">
        <v>87</v>
      </c>
      <c r="O149" t="s">
        <v>87</v>
      </c>
      <c r="T149" t="s">
        <v>50</v>
      </c>
      <c r="U149" t="s">
        <v>87</v>
      </c>
      <c r="V149" t="s">
        <v>87</v>
      </c>
      <c r="W149" t="s">
        <v>88</v>
      </c>
      <c r="X149" t="s">
        <v>539</v>
      </c>
      <c r="Y149" t="s">
        <v>2357</v>
      </c>
      <c r="Z149" t="s">
        <v>87</v>
      </c>
      <c r="AA149" t="s">
        <v>87</v>
      </c>
      <c r="AB149" t="s">
        <v>37</v>
      </c>
      <c r="AC149" t="s">
        <v>1013</v>
      </c>
      <c r="AD149" t="s">
        <v>37</v>
      </c>
      <c r="AE149" t="s">
        <v>1013</v>
      </c>
      <c r="AF149" t="s">
        <v>90</v>
      </c>
      <c r="AG149" t="s">
        <v>1270</v>
      </c>
      <c r="AH149" t="s">
        <v>50</v>
      </c>
      <c r="AI149" s="4">
        <f ca="1">data[[#This Row],[Expiry Date]]-TODAY()</f>
        <v>40</v>
      </c>
      <c r="AJ149" s="4">
        <f ca="1">data[[#This Row],[Maturity ( Days)]]/365</f>
        <v>0.1095890410958904</v>
      </c>
      <c r="AK149" s="4" t="str">
        <f>IF(data[[#This Row],[Option Type]]="put","p","c")</f>
        <v>p</v>
      </c>
      <c r="AL149" s="4">
        <f>(data[[#This Row],[Bid]]*data[[#This Row],[Bidsize]]+data[[#This Row],[Ask]]*data[[#This Row],[Asksize]])/(data[[#This Row],[Bidsize]]+data[[#This Row],[Asksize]])</f>
        <v>1287.4000000000001</v>
      </c>
      <c r="AM149" s="5" t="str">
        <f ca="1">impliedVol(data[[#This Row],[OptType]],Details!$B$4,VALUE(data[[#This Row],[Strike]]),VALUE(data[[#This Row],[Cnt Price]]),Details!$B$6,data[[#This Row],[T]],Details!$B$7)</f>
        <v>Calculation Error : Vega is Zero</v>
      </c>
      <c r="AN149" s="7" t="str">
        <f t="array" aca="1" ref="AN149:AR149" ca="1">bsGreeks(data[[#This Row],[OptType]],Details!$B$4,VALUE(data[[#This Row],[Strike]]),Details!$B$6,data[[#This Row],[T]],AM149,Details!$B$7)</f>
        <v>TypeError: can't multiply sequence by non-int of type 'numpy.float64'
    d1 = (1 / (sigma * sqrt(T))) * (log(S/K) + (r + sigma**2/2)* T)
  File "c:\work\freelance\excel\greekcalculator\blackscholes.py", line 19, in d1d2
    d1, d2 = d1d2(sigma, S, K, r - div, T)
  File "c:\work\freelance\excel\greekcalculator\blackscholes.py", line 100, in getGreeks
    return bs.getGreeks(optType, S, K, r, T, sigma, div, cntSize)
  File "c:\work\freelance\excel\greekcalculator\GreekCalculator.py", line 49,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O149" s="7" t="str">
        <f ca="1"/>
        <v>TypeError: can't multiply sequence by non-int of type 'numpy.float64'
    d1 = (1 / (sigma * sqrt(T))) * (log(S/K) + (r + sigma**2/2)* T)
  File "c:\work\freelance\excel\greekcalculator\blackscholes.py", line 19, in d1d2
    d1, d2 = d1d2(sigma, S, K, r - div, T)
  File "c:\work\freelance\excel\greekcalculator\blackscholes.py", line 100, in getGreeks
    return bs.getGreeks(optType, S, K, r, T, sigma, div, cntSize)
  File "c:\work\freelance\excel\greekcalculator\GreekCalculator.py", line 49,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P149" s="6" t="str">
        <f ca="1"/>
        <v>TypeError: can't multiply sequence by non-int of type 'numpy.float64'
    d1 = (1 / (sigma * sqrt(T))) * (log(S/K) + (r + sigma**2/2)* T)
  File "c:\work\freelance\excel\greekcalculator\blackscholes.py", line 19, in d1d2
    d1, d2 = d1d2(sigma, S, K, r - div, T)
  File "c:\work\freelance\excel\greekcalculator\blackscholes.py", line 100, in getGreeks
    return bs.getGreeks(optType, S, K, r, T, sigma, div, cntSize)
  File "c:\work\freelance\excel\greekcalculator\GreekCalculator.py", line 49,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Q149" s="6" t="str">
        <f ca="1"/>
        <v>TypeError: can't multiply sequence by non-int of type 'numpy.float64'
    d1 = (1 / (sigma * sqrt(T))) * (log(S/K) + (r + sigma**2/2)* T)
  File "c:\work\freelance\excel\greekcalculator\blackscholes.py", line 19, in d1d2
    d1, d2 = d1d2(sigma, S, K, r - div, T)
  File "c:\work\freelance\excel\greekcalculator\blackscholes.py", line 100, in getGreeks
    return bs.getGreeks(optType, S, K, r, T, sigma, div, cntSize)
  File "c:\work\freelance\excel\greekcalculator\GreekCalculator.py", line 49,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R149" s="6" t="str">
        <f ca="1"/>
        <v>TypeError: can't multiply sequence by non-int of type 'numpy.float64'
    d1 = (1 / (sigma * sqrt(T))) * (log(S/K) + (r + sigma**2/2)* T)
  File "c:\work\freelance\excel\greekcalculator\blackscholes.py", line 19, in d1d2
    d1, d2 = d1d2(sigma, S, K, r - div, T)
  File "c:\work\freelance\excel\greekcalculator\blackscholes.py", line 100, in getGreeks
    return bs.getGreeks(optType, S, K, r, T, sigma, div, cntSize)
  File "c:\work\freelance\excel\greekcalculator\GreekCalculator.py", line 49,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</row>
    <row r="150" spans="1:44" x14ac:dyDescent="0.3">
      <c r="A150" t="s">
        <v>2358</v>
      </c>
      <c r="B150" t="s">
        <v>2359</v>
      </c>
      <c r="C150" t="s">
        <v>30</v>
      </c>
      <c r="D150" t="s">
        <v>2360</v>
      </c>
      <c r="E150" t="s">
        <v>2361</v>
      </c>
      <c r="F150" t="s">
        <v>2362</v>
      </c>
      <c r="G150" t="s">
        <v>2363</v>
      </c>
      <c r="H150" t="s">
        <v>161</v>
      </c>
      <c r="I150" t="s">
        <v>161</v>
      </c>
      <c r="J150" t="s">
        <v>1502</v>
      </c>
      <c r="K150" t="s">
        <v>158</v>
      </c>
      <c r="L150" t="s">
        <v>57</v>
      </c>
      <c r="M150" t="s">
        <v>37</v>
      </c>
      <c r="N150" t="s">
        <v>87</v>
      </c>
      <c r="O150" t="s">
        <v>87</v>
      </c>
      <c r="T150" t="s">
        <v>50</v>
      </c>
      <c r="U150" t="s">
        <v>87</v>
      </c>
      <c r="V150" t="s">
        <v>87</v>
      </c>
      <c r="W150" t="s">
        <v>88</v>
      </c>
      <c r="X150" t="s">
        <v>2306</v>
      </c>
      <c r="Y150" t="s">
        <v>2363</v>
      </c>
      <c r="Z150" t="s">
        <v>87</v>
      </c>
      <c r="AA150" t="s">
        <v>87</v>
      </c>
      <c r="AB150" t="s">
        <v>37</v>
      </c>
      <c r="AC150" t="s">
        <v>1013</v>
      </c>
      <c r="AD150" t="s">
        <v>37</v>
      </c>
      <c r="AE150" t="s">
        <v>1013</v>
      </c>
      <c r="AF150" t="s">
        <v>90</v>
      </c>
      <c r="AG150" t="s">
        <v>1270</v>
      </c>
      <c r="AH150" t="s">
        <v>50</v>
      </c>
      <c r="AI150" s="4">
        <f ca="1">data[[#This Row],[Expiry Date]]-TODAY()</f>
        <v>40</v>
      </c>
      <c r="AJ150" s="4">
        <f ca="1">data[[#This Row],[Maturity ( Days)]]/365</f>
        <v>0.1095890410958904</v>
      </c>
      <c r="AK150" s="4" t="str">
        <f>IF(data[[#This Row],[Option Type]]="put","p","c")</f>
        <v>p</v>
      </c>
      <c r="AL150" s="4">
        <f>(data[[#This Row],[Bid]]*data[[#This Row],[Bidsize]]+data[[#This Row],[Ask]]*data[[#This Row],[Asksize]])/(data[[#This Row],[Bidsize]]+data[[#This Row],[Asksize]])</f>
        <v>1312.35</v>
      </c>
      <c r="AM150" s="5" t="str">
        <f ca="1">impliedVol(data[[#This Row],[OptType]],Details!$B$4,VALUE(data[[#This Row],[Strike]]),VALUE(data[[#This Row],[Cnt Price]]),Details!$B$6,data[[#This Row],[T]],Details!$B$7)</f>
        <v>Calculation Error : Vega is Zero</v>
      </c>
      <c r="AN150" s="7" t="str">
        <f t="array" aca="1" ref="AN150:AR150" ca="1">bsGreeks(data[[#This Row],[OptType]],Details!$B$4,VALUE(data[[#This Row],[Strike]]),Details!$B$6,data[[#This Row],[T]],AM150,Details!$B$7)</f>
        <v>TypeError: can't multiply sequence by non-int of type 'numpy.float64'
    d1 = (1 / (sigma * sqrt(T))) * (log(S/K) + (r + sigma**2/2)* T)
  File "c:\work\freelance\excel\greekcalculator\blackscholes.py", line 19, in d1d2
    d1, d2 = d1d2(sigma, S, K, r - div, T)
  File "c:\work\freelance\excel\greekcalculator\blackscholes.py", line 100, in getGreeks
    return bs.getGreeks(optType, S, K, r, T, sigma, div, cntSize)
  File "c:\work\freelance\excel\greekcalculator\GreekCalculator.py", line 49,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O150" s="7" t="str">
        <f ca="1"/>
        <v>TypeError: can't multiply sequence by non-int of type 'numpy.float64'
    d1 = (1 / (sigma * sqrt(T))) * (log(S/K) + (r + sigma**2/2)* T)
  File "c:\work\freelance\excel\greekcalculator\blackscholes.py", line 19, in d1d2
    d1, d2 = d1d2(sigma, S, K, r - div, T)
  File "c:\work\freelance\excel\greekcalculator\blackscholes.py", line 100, in getGreeks
    return bs.getGreeks(optType, S, K, r, T, sigma, div, cntSize)
  File "c:\work\freelance\excel\greekcalculator\GreekCalculator.py", line 49,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P150" s="6" t="str">
        <f ca="1"/>
        <v>TypeError: can't multiply sequence by non-int of type 'numpy.float64'
    d1 = (1 / (sigma * sqrt(T))) * (log(S/K) + (r + sigma**2/2)* T)
  File "c:\work\freelance\excel\greekcalculator\blackscholes.py", line 19, in d1d2
    d1, d2 = d1d2(sigma, S, K, r - div, T)
  File "c:\work\freelance\excel\greekcalculator\blackscholes.py", line 100, in getGreeks
    return bs.getGreeks(optType, S, K, r, T, sigma, div, cntSize)
  File "c:\work\freelance\excel\greekcalculator\GreekCalculator.py", line 49,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Q150" s="6" t="str">
        <f ca="1"/>
        <v>TypeError: can't multiply sequence by non-int of type 'numpy.float64'
    d1 = (1 / (sigma * sqrt(T))) * (log(S/K) + (r + sigma**2/2)* T)
  File "c:\work\freelance\excel\greekcalculator\blackscholes.py", line 19, in d1d2
    d1, d2 = d1d2(sigma, S, K, r - div, T)
  File "c:\work\freelance\excel\greekcalculator\blackscholes.py", line 100, in getGreeks
    return bs.getGreeks(optType, S, K, r, T, sigma, div, cntSize)
  File "c:\work\freelance\excel\greekcalculator\GreekCalculator.py", line 49,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R150" s="6" t="str">
        <f ca="1"/>
        <v>TypeError: can't multiply sequence by non-int of type 'numpy.float64'
    d1 = (1 / (sigma * sqrt(T))) * (log(S/K) + (r + sigma**2/2)* T)
  File "c:\work\freelance\excel\greekcalculator\blackscholes.py", line 19, in d1d2
    d1, d2 = d1d2(sigma, S, K, r - div, T)
  File "c:\work\freelance\excel\greekcalculator\blackscholes.py", line 100, in getGreeks
    return bs.getGreeks(optType, S, K, r, T, sigma, div, cntSize)
  File "c:\work\freelance\excel\greekcalculator\GreekCalculator.py", line 49,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</row>
    <row r="151" spans="1:44" x14ac:dyDescent="0.3">
      <c r="A151" t="s">
        <v>2364</v>
      </c>
      <c r="B151" t="s">
        <v>2365</v>
      </c>
      <c r="C151" t="s">
        <v>30</v>
      </c>
      <c r="D151" t="s">
        <v>2366</v>
      </c>
      <c r="E151" t="s">
        <v>2367</v>
      </c>
      <c r="F151" t="s">
        <v>2368</v>
      </c>
      <c r="G151" t="s">
        <v>2369</v>
      </c>
      <c r="H151" t="s">
        <v>161</v>
      </c>
      <c r="I151" t="s">
        <v>161</v>
      </c>
      <c r="J151" t="s">
        <v>1502</v>
      </c>
      <c r="K151" t="s">
        <v>128</v>
      </c>
      <c r="L151" t="s">
        <v>57</v>
      </c>
      <c r="M151" t="s">
        <v>37</v>
      </c>
      <c r="N151" t="s">
        <v>87</v>
      </c>
      <c r="O151" t="s">
        <v>87</v>
      </c>
      <c r="T151" t="s">
        <v>50</v>
      </c>
      <c r="U151" t="s">
        <v>87</v>
      </c>
      <c r="V151" t="s">
        <v>87</v>
      </c>
      <c r="W151" t="s">
        <v>88</v>
      </c>
      <c r="X151" t="s">
        <v>1756</v>
      </c>
      <c r="Y151" t="s">
        <v>2369</v>
      </c>
      <c r="Z151" t="s">
        <v>87</v>
      </c>
      <c r="AA151" t="s">
        <v>87</v>
      </c>
      <c r="AB151" t="s">
        <v>37</v>
      </c>
      <c r="AC151" t="s">
        <v>1013</v>
      </c>
      <c r="AD151" t="s">
        <v>37</v>
      </c>
      <c r="AE151" t="s">
        <v>1013</v>
      </c>
      <c r="AF151" t="s">
        <v>90</v>
      </c>
      <c r="AG151" t="s">
        <v>1270</v>
      </c>
      <c r="AH151" t="s">
        <v>50</v>
      </c>
      <c r="AI151" s="4">
        <f ca="1">data[[#This Row],[Expiry Date]]-TODAY()</f>
        <v>40</v>
      </c>
      <c r="AJ151" s="4">
        <f ca="1">data[[#This Row],[Maturity ( Days)]]/365</f>
        <v>0.1095890410958904</v>
      </c>
      <c r="AK151" s="4" t="str">
        <f>IF(data[[#This Row],[Option Type]]="put","p","c")</f>
        <v>p</v>
      </c>
      <c r="AL151" s="4">
        <f>(data[[#This Row],[Bid]]*data[[#This Row],[Bidsize]]+data[[#This Row],[Ask]]*data[[#This Row],[Asksize]])/(data[[#This Row],[Bidsize]]+data[[#This Row],[Asksize]])</f>
        <v>1337.35</v>
      </c>
      <c r="AM151" s="5" t="str">
        <f ca="1">impliedVol(data[[#This Row],[OptType]],Details!$B$4,VALUE(data[[#This Row],[Strike]]),VALUE(data[[#This Row],[Cnt Price]]),Details!$B$6,data[[#This Row],[T]],Details!$B$7)</f>
        <v>Calculation Error : Vega is Zero</v>
      </c>
      <c r="AN151" s="7" t="str">
        <f t="array" aca="1" ref="AN151:AR151" ca="1">bsGreeks(data[[#This Row],[OptType]],Details!$B$4,VALUE(data[[#This Row],[Strike]]),Details!$B$6,data[[#This Row],[T]],AM151,Details!$B$7)</f>
        <v>TypeError: can't multiply sequence by non-int of type 'numpy.float64'
    d1 = (1 / (sigma * sqrt(T))) * (log(S/K) + (r + sigma**2/2)* T)
  File "c:\work\freelance\excel\greekcalculator\blackscholes.py", line 19, in d1d2
    d1, d2 = d1d2(sigma, S, K, r - div, T)
  File "c:\work\freelance\excel\greekcalculator\blackscholes.py", line 100, in getGreeks
    return bs.getGreeks(optType, S, K, r, T, sigma, div, cntSize)
  File "c:\work\freelance\excel\greekcalculator\GreekCalculator.py", line 49,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O151" s="7" t="str">
        <f ca="1"/>
        <v>TypeError: can't multiply sequence by non-int of type 'numpy.float64'
    d1 = (1 / (sigma * sqrt(T))) * (log(S/K) + (r + sigma**2/2)* T)
  File "c:\work\freelance\excel\greekcalculator\blackscholes.py", line 19, in d1d2
    d1, d2 = d1d2(sigma, S, K, r - div, T)
  File "c:\work\freelance\excel\greekcalculator\blackscholes.py", line 100, in getGreeks
    return bs.getGreeks(optType, S, K, r, T, sigma, div, cntSize)
  File "c:\work\freelance\excel\greekcalculator\GreekCalculator.py", line 49,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P151" s="6" t="str">
        <f ca="1"/>
        <v>TypeError: can't multiply sequence by non-int of type 'numpy.float64'
    d1 = (1 / (sigma * sqrt(T))) * (log(S/K) + (r + sigma**2/2)* T)
  File "c:\work\freelance\excel\greekcalculator\blackscholes.py", line 19, in d1d2
    d1, d2 = d1d2(sigma, S, K, r - div, T)
  File "c:\work\freelance\excel\greekcalculator\blackscholes.py", line 100, in getGreeks
    return bs.getGreeks(optType, S, K, r, T, sigma, div, cntSize)
  File "c:\work\freelance\excel\greekcalculator\GreekCalculator.py", line 49,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Q151" s="6" t="str">
        <f ca="1"/>
        <v>TypeError: can't multiply sequence by non-int of type 'numpy.float64'
    d1 = (1 / (sigma * sqrt(T))) * (log(S/K) + (r + sigma**2/2)* T)
  File "c:\work\freelance\excel\greekcalculator\blackscholes.py", line 19, in d1d2
    d1, d2 = d1d2(sigma, S, K, r - div, T)
  File "c:\work\freelance\excel\greekcalculator\blackscholes.py", line 100, in getGreeks
    return bs.getGreeks(optType, S, K, r, T, sigma, div, cntSize)
  File "c:\work\freelance\excel\greekcalculator\GreekCalculator.py", line 49,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R151" s="6" t="str">
        <f ca="1"/>
        <v>TypeError: can't multiply sequence by non-int of type 'numpy.float64'
    d1 = (1 / (sigma * sqrt(T))) * (log(S/K) + (r + sigma**2/2)* T)
  File "c:\work\freelance\excel\greekcalculator\blackscholes.py", line 19, in d1d2
    d1, d2 = d1d2(sigma, S, K, r - div, T)
  File "c:\work\freelance\excel\greekcalculator\blackscholes.py", line 100, in getGreeks
    return bs.getGreeks(optType, S, K, r, T, sigma, div, cntSize)
  File "c:\work\freelance\excel\greekcalculator\GreekCalculator.py", line 49,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</row>
    <row r="152" spans="1:44" x14ac:dyDescent="0.3">
      <c r="A152" t="s">
        <v>2370</v>
      </c>
      <c r="B152" t="s">
        <v>2371</v>
      </c>
      <c r="C152" t="s">
        <v>30</v>
      </c>
      <c r="D152" t="s">
        <v>1349</v>
      </c>
      <c r="E152" t="s">
        <v>2372</v>
      </c>
      <c r="F152" t="s">
        <v>2373</v>
      </c>
      <c r="G152" t="s">
        <v>2374</v>
      </c>
      <c r="H152" t="s">
        <v>161</v>
      </c>
      <c r="I152" t="s">
        <v>161</v>
      </c>
      <c r="J152" t="s">
        <v>1502</v>
      </c>
      <c r="K152" t="s">
        <v>314</v>
      </c>
      <c r="L152" t="s">
        <v>57</v>
      </c>
      <c r="M152" t="s">
        <v>37</v>
      </c>
      <c r="N152" t="s">
        <v>87</v>
      </c>
      <c r="O152" t="s">
        <v>87</v>
      </c>
      <c r="T152" t="s">
        <v>50</v>
      </c>
      <c r="U152" t="s">
        <v>87</v>
      </c>
      <c r="V152" t="s">
        <v>87</v>
      </c>
      <c r="W152" t="s">
        <v>88</v>
      </c>
      <c r="X152" t="s">
        <v>1549</v>
      </c>
      <c r="Y152" t="s">
        <v>2374</v>
      </c>
      <c r="Z152" t="s">
        <v>87</v>
      </c>
      <c r="AA152" t="s">
        <v>87</v>
      </c>
      <c r="AB152" t="s">
        <v>37</v>
      </c>
      <c r="AC152" t="s">
        <v>1013</v>
      </c>
      <c r="AD152" t="s">
        <v>37</v>
      </c>
      <c r="AE152" t="s">
        <v>1013</v>
      </c>
      <c r="AF152" t="s">
        <v>90</v>
      </c>
      <c r="AG152" t="s">
        <v>1270</v>
      </c>
      <c r="AH152" t="s">
        <v>50</v>
      </c>
      <c r="AI152" s="4">
        <f ca="1">data[[#This Row],[Expiry Date]]-TODAY()</f>
        <v>40</v>
      </c>
      <c r="AJ152" s="4">
        <f ca="1">data[[#This Row],[Maturity ( Days)]]/365</f>
        <v>0.1095890410958904</v>
      </c>
      <c r="AK152" s="4" t="str">
        <f>IF(data[[#This Row],[Option Type]]="put","p","c")</f>
        <v>p</v>
      </c>
      <c r="AL152" s="4">
        <f>(data[[#This Row],[Bid]]*data[[#This Row],[Bidsize]]+data[[#This Row],[Ask]]*data[[#This Row],[Asksize]])/(data[[#This Row],[Bidsize]]+data[[#This Row],[Asksize]])</f>
        <v>1387.25</v>
      </c>
      <c r="AM152" s="5">
        <f ca="1">impliedVol(data[[#This Row],[OptType]],Details!$B$4,VALUE(data[[#This Row],[Strike]]),VALUE(data[[#This Row],[Cnt Price]]),Details!$B$6,data[[#This Row],[T]],Details!$B$7)</f>
        <v>4.0076043972413856E+21</v>
      </c>
      <c r="AN152" s="7">
        <f t="array" aca="1" ref="AN152:AR152" ca="1">bsGreeks(data[[#This Row],[OptType]],Details!$B$4,VALUE(data[[#This Row],[Strike]]),Details!$B$6,data[[#This Row],[T]],AM152,Details!$B$7)</f>
        <v>0</v>
      </c>
      <c r="AO152" s="7">
        <f ca="1"/>
        <v>0</v>
      </c>
      <c r="AP152" s="6">
        <f ca="1"/>
        <v>0</v>
      </c>
      <c r="AQ152" s="6">
        <f ca="1"/>
        <v>15.051988778676785</v>
      </c>
      <c r="AR152" s="6">
        <f ca="1"/>
        <v>-601.42009934978421</v>
      </c>
    </row>
    <row r="153" spans="1:44" x14ac:dyDescent="0.3">
      <c r="A153" t="s">
        <v>2375</v>
      </c>
      <c r="B153" t="s">
        <v>2376</v>
      </c>
      <c r="C153" t="s">
        <v>30</v>
      </c>
      <c r="D153" t="s">
        <v>2377</v>
      </c>
      <c r="E153" t="s">
        <v>2378</v>
      </c>
      <c r="F153" t="s">
        <v>2379</v>
      </c>
      <c r="G153" t="s">
        <v>2380</v>
      </c>
      <c r="H153" t="s">
        <v>161</v>
      </c>
      <c r="I153" t="s">
        <v>161</v>
      </c>
      <c r="J153" t="s">
        <v>1502</v>
      </c>
      <c r="K153" t="s">
        <v>659</v>
      </c>
      <c r="L153" t="s">
        <v>57</v>
      </c>
      <c r="M153" t="s">
        <v>37</v>
      </c>
      <c r="N153" t="s">
        <v>87</v>
      </c>
      <c r="O153" t="s">
        <v>87</v>
      </c>
      <c r="T153" t="s">
        <v>50</v>
      </c>
      <c r="U153" t="s">
        <v>87</v>
      </c>
      <c r="V153" t="s">
        <v>87</v>
      </c>
      <c r="W153" t="s">
        <v>88</v>
      </c>
      <c r="X153" t="s">
        <v>1750</v>
      </c>
      <c r="Y153" t="s">
        <v>2380</v>
      </c>
      <c r="Z153" t="s">
        <v>87</v>
      </c>
      <c r="AA153" t="s">
        <v>87</v>
      </c>
      <c r="AB153" t="s">
        <v>37</v>
      </c>
      <c r="AC153" t="s">
        <v>1013</v>
      </c>
      <c r="AD153" t="s">
        <v>37</v>
      </c>
      <c r="AE153" t="s">
        <v>1013</v>
      </c>
      <c r="AF153" t="s">
        <v>90</v>
      </c>
      <c r="AG153" t="s">
        <v>1270</v>
      </c>
      <c r="AH153" t="s">
        <v>50</v>
      </c>
      <c r="AI153" s="4">
        <f ca="1">data[[#This Row],[Expiry Date]]-TODAY()</f>
        <v>40</v>
      </c>
      <c r="AJ153" s="4">
        <f ca="1">data[[#This Row],[Maturity ( Days)]]/365</f>
        <v>0.1095890410958904</v>
      </c>
      <c r="AK153" s="4" t="str">
        <f>IF(data[[#This Row],[Option Type]]="put","p","c")</f>
        <v>p</v>
      </c>
      <c r="AL153" s="4">
        <f>(data[[#This Row],[Bid]]*data[[#This Row],[Bidsize]]+data[[#This Row],[Ask]]*data[[#This Row],[Asksize]])/(data[[#This Row],[Bidsize]]+data[[#This Row],[Asksize]])</f>
        <v>1437.45</v>
      </c>
      <c r="AM153" s="5" t="str">
        <f ca="1">impliedVol(data[[#This Row],[OptType]],Details!$B$4,VALUE(data[[#This Row],[Strike]]),VALUE(data[[#This Row],[Cnt Price]]),Details!$B$6,data[[#This Row],[T]],Details!$B$7)</f>
        <v>Calculation Error : Vega is Zero</v>
      </c>
      <c r="AN153" s="7" t="str">
        <f t="array" aca="1" ref="AN153:AR153" ca="1">bsGreeks(data[[#This Row],[OptType]],Details!$B$4,VALUE(data[[#This Row],[Strike]]),Details!$B$6,data[[#This Row],[T]],AM153,Details!$B$7)</f>
        <v>TypeError: can't multiply sequence by non-int of type 'numpy.float64'
    d1 = (1 / (sigma * sqrt(T))) * (log(S/K) + (r + sigma**2/2)* T)
  File "c:\work\freelance\excel\greekcalculator\blackscholes.py", line 19, in d1d2
    d1, d2 = d1d2(sigma, S, K, r - div, T)
  File "c:\work\freelance\excel\greekcalculator\blackscholes.py", line 100, in getGreeks
    return bs.getGreeks(optType, S, K, r, T, sigma, div, cntSize)
  File "c:\work\freelance\excel\greekcalculator\GreekCalculator.py", line 49,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O153" s="7" t="str">
        <f ca="1"/>
        <v>TypeError: can't multiply sequence by non-int of type 'numpy.float64'
    d1 = (1 / (sigma * sqrt(T))) * (log(S/K) + (r + sigma**2/2)* T)
  File "c:\work\freelance\excel\greekcalculator\blackscholes.py", line 19, in d1d2
    d1, d2 = d1d2(sigma, S, K, r - div, T)
  File "c:\work\freelance\excel\greekcalculator\blackscholes.py", line 100, in getGreeks
    return bs.getGreeks(optType, S, K, r, T, sigma, div, cntSize)
  File "c:\work\freelance\excel\greekcalculator\GreekCalculator.py", line 49,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P153" s="6" t="str">
        <f ca="1"/>
        <v>TypeError: can't multiply sequence by non-int of type 'numpy.float64'
    d1 = (1 / (sigma * sqrt(T))) * (log(S/K) + (r + sigma**2/2)* T)
  File "c:\work\freelance\excel\greekcalculator\blackscholes.py", line 19, in d1d2
    d1, d2 = d1d2(sigma, S, K, r - div, T)
  File "c:\work\freelance\excel\greekcalculator\blackscholes.py", line 100, in getGreeks
    return bs.getGreeks(optType, S, K, r, T, sigma, div, cntSize)
  File "c:\work\freelance\excel\greekcalculator\GreekCalculator.py", line 49,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Q153" s="6" t="str">
        <f ca="1"/>
        <v>TypeError: can't multiply sequence by non-int of type 'numpy.float64'
    d1 = (1 / (sigma * sqrt(T))) * (log(S/K) + (r + sigma**2/2)* T)
  File "c:\work\freelance\excel\greekcalculator\blackscholes.py", line 19, in d1d2
    d1, d2 = d1d2(sigma, S, K, r - div, T)
  File "c:\work\freelance\excel\greekcalculator\blackscholes.py", line 100, in getGreeks
    return bs.getGreeks(optType, S, K, r, T, sigma, div, cntSize)
  File "c:\work\freelance\excel\greekcalculator\GreekCalculator.py", line 49,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R153" s="6" t="str">
        <f ca="1"/>
        <v>TypeError: can't multiply sequence by non-int of type 'numpy.float64'
    d1 = (1 / (sigma * sqrt(T))) * (log(S/K) + (r + sigma**2/2)* T)
  File "c:\work\freelance\excel\greekcalculator\blackscholes.py", line 19, in d1d2
    d1, d2 = d1d2(sigma, S, K, r - div, T)
  File "c:\work\freelance\excel\greekcalculator\blackscholes.py", line 100, in getGreeks
    return bs.getGreeks(optType, S, K, r, T, sigma, div, cntSize)
  File "c:\work\freelance\excel\greekcalculator\GreekCalculator.py", line 49,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</row>
    <row r="154" spans="1:44" x14ac:dyDescent="0.3">
      <c r="A154" t="s">
        <v>2381</v>
      </c>
      <c r="B154" t="s">
        <v>2382</v>
      </c>
      <c r="C154" t="s">
        <v>30</v>
      </c>
      <c r="D154" t="s">
        <v>2383</v>
      </c>
      <c r="E154" t="s">
        <v>2384</v>
      </c>
      <c r="F154" t="s">
        <v>2385</v>
      </c>
      <c r="G154" t="s">
        <v>2386</v>
      </c>
      <c r="H154" t="s">
        <v>161</v>
      </c>
      <c r="I154" t="s">
        <v>161</v>
      </c>
      <c r="J154" t="s">
        <v>1502</v>
      </c>
      <c r="K154" t="s">
        <v>158</v>
      </c>
      <c r="L154" t="s">
        <v>57</v>
      </c>
      <c r="M154" t="s">
        <v>37</v>
      </c>
      <c r="N154" t="s">
        <v>87</v>
      </c>
      <c r="O154" t="s">
        <v>87</v>
      </c>
      <c r="T154" t="s">
        <v>50</v>
      </c>
      <c r="U154" t="s">
        <v>87</v>
      </c>
      <c r="V154" t="s">
        <v>87</v>
      </c>
      <c r="W154" t="s">
        <v>88</v>
      </c>
      <c r="X154" t="s">
        <v>1750</v>
      </c>
      <c r="Y154" t="s">
        <v>2386</v>
      </c>
      <c r="Z154" t="s">
        <v>87</v>
      </c>
      <c r="AA154" t="s">
        <v>87</v>
      </c>
      <c r="AB154" t="s">
        <v>37</v>
      </c>
      <c r="AC154" t="s">
        <v>1013</v>
      </c>
      <c r="AD154" t="s">
        <v>37</v>
      </c>
      <c r="AE154" t="s">
        <v>1013</v>
      </c>
      <c r="AF154" t="s">
        <v>90</v>
      </c>
      <c r="AG154" t="s">
        <v>1270</v>
      </c>
      <c r="AH154" t="s">
        <v>50</v>
      </c>
      <c r="AI154" s="4">
        <f ca="1">data[[#This Row],[Expiry Date]]-TODAY()</f>
        <v>40</v>
      </c>
      <c r="AJ154" s="4">
        <f ca="1">data[[#This Row],[Maturity ( Days)]]/365</f>
        <v>0.1095890410958904</v>
      </c>
      <c r="AK154" s="4" t="str">
        <f>IF(data[[#This Row],[Option Type]]="put","p","c")</f>
        <v>p</v>
      </c>
      <c r="AL154" s="4">
        <f>(data[[#This Row],[Bid]]*data[[#This Row],[Bidsize]]+data[[#This Row],[Ask]]*data[[#This Row],[Asksize]])/(data[[#This Row],[Bidsize]]+data[[#This Row],[Asksize]])</f>
        <v>1636.95</v>
      </c>
      <c r="AM154" s="5">
        <f ca="1">impliedVol(data[[#This Row],[OptType]],Details!$B$4,VALUE(data[[#This Row],[Strike]]),VALUE(data[[#This Row],[Cnt Price]]),Details!$B$6,data[[#This Row],[T]],Details!$B$7)</f>
        <v>179.97599180758633</v>
      </c>
      <c r="AN154" s="7">
        <f t="array" aca="1" ref="AN154:AR154" ca="1">bsGreeks(data[[#This Row],[OptType]],Details!$B$4,VALUE(data[[#This Row],[Strike]]),Details!$B$6,data[[#This Row],[T]],AM154,Details!$B$7)</f>
        <v>0</v>
      </c>
      <c r="AO154" s="7">
        <f ca="1"/>
        <v>3.8177339304949017E-199</v>
      </c>
      <c r="AP154" s="6">
        <f ca="1"/>
        <v>1.2671587091348091E-192</v>
      </c>
      <c r="AQ154" s="6">
        <f ca="1"/>
        <v>15.736170086798456</v>
      </c>
      <c r="AR154" s="6">
        <f ca="1"/>
        <v>-628.75737659295623</v>
      </c>
    </row>
    <row r="155" spans="1:44" x14ac:dyDescent="0.3">
      <c r="A155" t="s">
        <v>2387</v>
      </c>
      <c r="B155" t="s">
        <v>2388</v>
      </c>
      <c r="C155" t="s">
        <v>30</v>
      </c>
      <c r="D155" t="s">
        <v>205</v>
      </c>
      <c r="E155" t="s">
        <v>2389</v>
      </c>
      <c r="F155" t="s">
        <v>2390</v>
      </c>
      <c r="G155" t="s">
        <v>2391</v>
      </c>
      <c r="H155" t="s">
        <v>161</v>
      </c>
      <c r="I155" t="s">
        <v>161</v>
      </c>
      <c r="J155" t="s">
        <v>1502</v>
      </c>
      <c r="K155" t="s">
        <v>484</v>
      </c>
      <c r="L155" t="s">
        <v>57</v>
      </c>
      <c r="M155" t="s">
        <v>37</v>
      </c>
      <c r="N155" t="s">
        <v>87</v>
      </c>
      <c r="O155" t="s">
        <v>87</v>
      </c>
      <c r="T155" t="s">
        <v>50</v>
      </c>
      <c r="U155" t="s">
        <v>87</v>
      </c>
      <c r="V155" t="s">
        <v>87</v>
      </c>
      <c r="W155" t="s">
        <v>88</v>
      </c>
      <c r="X155" t="s">
        <v>1519</v>
      </c>
      <c r="Y155" t="s">
        <v>2391</v>
      </c>
      <c r="Z155" t="s">
        <v>87</v>
      </c>
      <c r="AA155" t="s">
        <v>87</v>
      </c>
      <c r="AB155" t="s">
        <v>37</v>
      </c>
      <c r="AC155" t="s">
        <v>1013</v>
      </c>
      <c r="AD155" t="s">
        <v>37</v>
      </c>
      <c r="AE155" t="s">
        <v>1013</v>
      </c>
      <c r="AF155" t="s">
        <v>90</v>
      </c>
      <c r="AG155" t="s">
        <v>1270</v>
      </c>
      <c r="AH155" t="s">
        <v>50</v>
      </c>
      <c r="AI155" s="4">
        <f ca="1">data[[#This Row],[Expiry Date]]-TODAY()</f>
        <v>40</v>
      </c>
      <c r="AJ155" s="4">
        <f ca="1">data[[#This Row],[Maturity ( Days)]]/365</f>
        <v>0.1095890410958904</v>
      </c>
      <c r="AK155" s="4" t="str">
        <f>IF(data[[#This Row],[Option Type]]="put","p","c")</f>
        <v>p</v>
      </c>
      <c r="AL155" s="4">
        <f>(data[[#This Row],[Bid]]*data[[#This Row],[Bidsize]]+data[[#This Row],[Ask]]*data[[#This Row],[Asksize]])/(data[[#This Row],[Bidsize]]+data[[#This Row],[Asksize]])</f>
        <v>1687.1</v>
      </c>
      <c r="AM155" s="5">
        <f ca="1">impliedVol(data[[#This Row],[OptType]],Details!$B$4,VALUE(data[[#This Row],[Strike]]),VALUE(data[[#This Row],[Cnt Price]]),Details!$B$6,data[[#This Row],[T]],Details!$B$7)</f>
        <v>14284490.283333426</v>
      </c>
      <c r="AN155" s="7">
        <f t="array" aca="1" ref="AN155:AR155" ca="1">bsGreeks(data[[#This Row],[OptType]],Details!$B$4,VALUE(data[[#This Row],[Strike]]),Details!$B$6,data[[#This Row],[T]],AM155,Details!$B$7)</f>
        <v>0</v>
      </c>
      <c r="AO155" s="7">
        <f ca="1"/>
        <v>0</v>
      </c>
      <c r="AP155" s="6">
        <f ca="1"/>
        <v>0</v>
      </c>
      <c r="AQ155" s="6">
        <f ca="1"/>
        <v>15.873006348422793</v>
      </c>
      <c r="AR155" s="6">
        <f ca="1"/>
        <v>-634.22483204159073</v>
      </c>
    </row>
    <row r="156" spans="1:44" x14ac:dyDescent="0.3">
      <c r="A156" t="s">
        <v>2392</v>
      </c>
      <c r="B156" t="s">
        <v>2393</v>
      </c>
      <c r="C156" t="s">
        <v>30</v>
      </c>
      <c r="D156" t="s">
        <v>2394</v>
      </c>
      <c r="E156" t="s">
        <v>2395</v>
      </c>
      <c r="F156" t="s">
        <v>2396</v>
      </c>
      <c r="G156" t="s">
        <v>2397</v>
      </c>
      <c r="H156" t="s">
        <v>161</v>
      </c>
      <c r="I156" t="s">
        <v>161</v>
      </c>
      <c r="J156" t="s">
        <v>1502</v>
      </c>
      <c r="K156" t="s">
        <v>171</v>
      </c>
      <c r="L156" t="s">
        <v>57</v>
      </c>
      <c r="M156" t="s">
        <v>37</v>
      </c>
      <c r="N156" t="s">
        <v>87</v>
      </c>
      <c r="O156" t="s">
        <v>87</v>
      </c>
      <c r="T156" t="s">
        <v>50</v>
      </c>
      <c r="U156" t="s">
        <v>87</v>
      </c>
      <c r="V156" t="s">
        <v>87</v>
      </c>
      <c r="W156" t="s">
        <v>88</v>
      </c>
      <c r="X156" t="s">
        <v>2398</v>
      </c>
      <c r="Y156" t="s">
        <v>2397</v>
      </c>
      <c r="Z156" t="s">
        <v>87</v>
      </c>
      <c r="AA156" t="s">
        <v>87</v>
      </c>
      <c r="AB156" t="s">
        <v>37</v>
      </c>
      <c r="AC156" t="s">
        <v>1013</v>
      </c>
      <c r="AD156" t="s">
        <v>37</v>
      </c>
      <c r="AE156" t="s">
        <v>1013</v>
      </c>
      <c r="AF156" t="s">
        <v>90</v>
      </c>
      <c r="AG156" t="s">
        <v>1270</v>
      </c>
      <c r="AH156" t="s">
        <v>50</v>
      </c>
      <c r="AI156" s="4">
        <f ca="1">data[[#This Row],[Expiry Date]]-TODAY()</f>
        <v>40</v>
      </c>
      <c r="AJ156" s="4">
        <f ca="1">data[[#This Row],[Maturity ( Days)]]/365</f>
        <v>0.1095890410958904</v>
      </c>
      <c r="AK156" s="4" t="str">
        <f>IF(data[[#This Row],[Option Type]]="put","p","c")</f>
        <v>p</v>
      </c>
      <c r="AL156" s="4">
        <f>(data[[#This Row],[Bid]]*data[[#This Row],[Bidsize]]+data[[#This Row],[Ask]]*data[[#This Row],[Asksize]])/(data[[#This Row],[Bidsize]]+data[[#This Row],[Asksize]])</f>
        <v>1786.75</v>
      </c>
      <c r="AM156" s="5">
        <f ca="1">impliedVol(data[[#This Row],[OptType]],Details!$B$4,VALUE(data[[#This Row],[Strike]]),VALUE(data[[#This Row],[Cnt Price]]),Details!$B$6,data[[#This Row],[T]],Details!$B$7)</f>
        <v>40.553319018322796</v>
      </c>
      <c r="AN156" s="7">
        <f t="array" aca="1" ref="AN156:AR156" ca="1">bsGreeks(data[[#This Row],[OptType]],Details!$B$4,VALUE(data[[#This Row],[Strike]]),Details!$B$6,data[[#This Row],[T]],AM156,Details!$B$7)</f>
        <v>-1.1514456055294886E-11</v>
      </c>
      <c r="AO156" s="7">
        <f ca="1"/>
        <v>1.4270098752029977E-15</v>
      </c>
      <c r="AP156" s="6">
        <f ca="1"/>
        <v>1.0672450817777627E-9</v>
      </c>
      <c r="AQ156" s="6">
        <f ca="1"/>
        <v>16.146673461501834</v>
      </c>
      <c r="AR156" s="6">
        <f ca="1"/>
        <v>-645.15974293373131</v>
      </c>
    </row>
    <row r="157" spans="1:44" x14ac:dyDescent="0.3">
      <c r="A157" t="s">
        <v>2399</v>
      </c>
      <c r="B157" t="s">
        <v>2400</v>
      </c>
      <c r="C157" t="s">
        <v>30</v>
      </c>
      <c r="D157" t="s">
        <v>1351</v>
      </c>
      <c r="E157" t="s">
        <v>2401</v>
      </c>
      <c r="F157" t="s">
        <v>2402</v>
      </c>
      <c r="G157" t="s">
        <v>2403</v>
      </c>
      <c r="H157" t="s">
        <v>161</v>
      </c>
      <c r="I157" t="s">
        <v>161</v>
      </c>
      <c r="J157" t="s">
        <v>1502</v>
      </c>
      <c r="K157" t="s">
        <v>278</v>
      </c>
      <c r="L157" t="s">
        <v>57</v>
      </c>
      <c r="M157" t="s">
        <v>37</v>
      </c>
      <c r="N157" t="s">
        <v>87</v>
      </c>
      <c r="O157" t="s">
        <v>87</v>
      </c>
      <c r="T157" t="s">
        <v>50</v>
      </c>
      <c r="U157" t="s">
        <v>87</v>
      </c>
      <c r="V157" t="s">
        <v>87</v>
      </c>
      <c r="W157" t="s">
        <v>88</v>
      </c>
      <c r="X157" t="s">
        <v>2404</v>
      </c>
      <c r="Y157" t="s">
        <v>2403</v>
      </c>
      <c r="Z157" t="s">
        <v>87</v>
      </c>
      <c r="AA157" t="s">
        <v>87</v>
      </c>
      <c r="AB157" t="s">
        <v>37</v>
      </c>
      <c r="AC157" t="s">
        <v>1013</v>
      </c>
      <c r="AD157" t="s">
        <v>37</v>
      </c>
      <c r="AE157" t="s">
        <v>1013</v>
      </c>
      <c r="AF157" t="s">
        <v>90</v>
      </c>
      <c r="AG157" t="s">
        <v>1270</v>
      </c>
      <c r="AH157" t="s">
        <v>50</v>
      </c>
      <c r="AI157" s="4">
        <f ca="1">data[[#This Row],[Expiry Date]]-TODAY()</f>
        <v>40</v>
      </c>
      <c r="AJ157" s="4">
        <f ca="1">data[[#This Row],[Maturity ( Days)]]/365</f>
        <v>0.1095890410958904</v>
      </c>
      <c r="AK157" s="4" t="str">
        <f>IF(data[[#This Row],[Option Type]]="put","p","c")</f>
        <v>p</v>
      </c>
      <c r="AL157" s="4">
        <f>(data[[#This Row],[Bid]]*data[[#This Row],[Bidsize]]+data[[#This Row],[Ask]]*data[[#This Row],[Asksize]])/(data[[#This Row],[Bidsize]]+data[[#This Row],[Asksize]])</f>
        <v>1886.6</v>
      </c>
      <c r="AM157" s="5">
        <f ca="1">impliedVol(data[[#This Row],[OptType]],Details!$B$4,VALUE(data[[#This Row],[Strike]]),VALUE(data[[#This Row],[Cnt Price]]),Details!$B$6,data[[#This Row],[T]],Details!$B$7)</f>
        <v>25.280571237829111</v>
      </c>
      <c r="AN157" s="7">
        <f t="array" aca="1" ref="AN157:AR157" ca="1">bsGreeks(data[[#This Row],[OptType]],Details!$B$4,VALUE(data[[#This Row],[Strike]]),Details!$B$6,data[[#This Row],[T]],AM157,Details!$B$7)</f>
        <v>-1.7433351932161223E-5</v>
      </c>
      <c r="AO157" s="7">
        <f ca="1"/>
        <v>2.2119552963575727E-9</v>
      </c>
      <c r="AP157" s="6">
        <f ca="1"/>
        <v>1.0312738561998782E-3</v>
      </c>
      <c r="AQ157" s="6">
        <f ca="1"/>
        <v>13.16126036798752</v>
      </c>
      <c r="AR157" s="6">
        <f ca="1"/>
        <v>-656.08698210766477</v>
      </c>
    </row>
    <row r="158" spans="1:44" x14ac:dyDescent="0.3">
      <c r="A158" t="s">
        <v>2405</v>
      </c>
      <c r="B158" t="s">
        <v>2406</v>
      </c>
      <c r="C158" t="s">
        <v>30</v>
      </c>
      <c r="D158" t="s">
        <v>2407</v>
      </c>
      <c r="E158" t="s">
        <v>2408</v>
      </c>
      <c r="F158" t="s">
        <v>2409</v>
      </c>
      <c r="G158" t="s">
        <v>2410</v>
      </c>
      <c r="H158" t="s">
        <v>161</v>
      </c>
      <c r="I158" t="s">
        <v>161</v>
      </c>
      <c r="J158" t="s">
        <v>1502</v>
      </c>
      <c r="K158" t="s">
        <v>158</v>
      </c>
      <c r="L158" t="s">
        <v>57</v>
      </c>
      <c r="M158" t="s">
        <v>37</v>
      </c>
      <c r="N158" t="s">
        <v>87</v>
      </c>
      <c r="O158" t="s">
        <v>87</v>
      </c>
      <c r="T158" t="s">
        <v>50</v>
      </c>
      <c r="U158" t="s">
        <v>87</v>
      </c>
      <c r="V158" t="s">
        <v>87</v>
      </c>
      <c r="W158" t="s">
        <v>88</v>
      </c>
      <c r="X158" t="s">
        <v>1519</v>
      </c>
      <c r="Y158" t="s">
        <v>2410</v>
      </c>
      <c r="Z158" t="s">
        <v>87</v>
      </c>
      <c r="AA158" t="s">
        <v>87</v>
      </c>
      <c r="AB158" t="s">
        <v>37</v>
      </c>
      <c r="AC158" t="s">
        <v>1013</v>
      </c>
      <c r="AD158" t="s">
        <v>37</v>
      </c>
      <c r="AE158" t="s">
        <v>1013</v>
      </c>
      <c r="AF158" t="s">
        <v>90</v>
      </c>
      <c r="AG158" t="s">
        <v>1270</v>
      </c>
      <c r="AH158" t="s">
        <v>50</v>
      </c>
      <c r="AI158" s="4">
        <f ca="1">data[[#This Row],[Expiry Date]]-TODAY()</f>
        <v>40</v>
      </c>
      <c r="AJ158" s="4">
        <f ca="1">data[[#This Row],[Maturity ( Days)]]/365</f>
        <v>0.1095890410958904</v>
      </c>
      <c r="AK158" s="4" t="str">
        <f>IF(data[[#This Row],[Option Type]]="put","p","c")</f>
        <v>p</v>
      </c>
      <c r="AL158" s="4">
        <f>(data[[#This Row],[Bid]]*data[[#This Row],[Bidsize]]+data[[#This Row],[Ask]]*data[[#This Row],[Asksize]])/(data[[#This Row],[Bidsize]]+data[[#This Row],[Asksize]])</f>
        <v>1986.7</v>
      </c>
      <c r="AM158" s="5">
        <f ca="1">impliedVol(data[[#This Row],[OptType]],Details!$B$4,VALUE(data[[#This Row],[Strike]]),VALUE(data[[#This Row],[Cnt Price]]),Details!$B$6,data[[#This Row],[T]],Details!$B$7)</f>
        <v>0.35339820721276788</v>
      </c>
      <c r="AN158" s="7">
        <f t="array" aca="1" ref="AN158:AR158" ca="1">bsGreeks(data[[#This Row],[OptType]],Details!$B$4,VALUE(data[[#This Row],[Strike]]),Details!$B$6,data[[#This Row],[T]],AM158,Details!$B$7)</f>
        <v>-0.9995629174585634</v>
      </c>
      <c r="AO158" s="7">
        <f ca="1"/>
        <v>3.2674951418653197E-6</v>
      </c>
      <c r="AP158" s="6">
        <f ca="1"/>
        <v>2.1295609378213832E-2</v>
      </c>
      <c r="AQ158" s="6">
        <f ca="1"/>
        <v>15.748531435499631</v>
      </c>
      <c r="AR158" s="6">
        <f ca="1"/>
        <v>-666.83922501126608</v>
      </c>
    </row>
    <row r="159" spans="1:44" x14ac:dyDescent="0.3">
      <c r="A159" t="s">
        <v>2411</v>
      </c>
      <c r="B159" t="s">
        <v>2412</v>
      </c>
      <c r="C159" t="s">
        <v>30</v>
      </c>
      <c r="D159" t="s">
        <v>1352</v>
      </c>
      <c r="E159" t="s">
        <v>2413</v>
      </c>
      <c r="F159" t="s">
        <v>2414</v>
      </c>
      <c r="G159" t="s">
        <v>2415</v>
      </c>
      <c r="H159" t="s">
        <v>161</v>
      </c>
      <c r="I159" t="s">
        <v>161</v>
      </c>
      <c r="J159" t="s">
        <v>1502</v>
      </c>
      <c r="K159" t="s">
        <v>144</v>
      </c>
      <c r="L159" t="s">
        <v>57</v>
      </c>
      <c r="M159" t="s">
        <v>37</v>
      </c>
      <c r="N159" t="s">
        <v>87</v>
      </c>
      <c r="O159" t="s">
        <v>87</v>
      </c>
      <c r="T159" t="s">
        <v>50</v>
      </c>
      <c r="U159" t="s">
        <v>87</v>
      </c>
      <c r="V159" t="s">
        <v>87</v>
      </c>
      <c r="W159" t="s">
        <v>88</v>
      </c>
      <c r="X159" t="s">
        <v>1519</v>
      </c>
      <c r="Y159" t="s">
        <v>2415</v>
      </c>
      <c r="Z159" t="s">
        <v>87</v>
      </c>
      <c r="AA159" t="s">
        <v>87</v>
      </c>
      <c r="AB159" t="s">
        <v>37</v>
      </c>
      <c r="AC159" t="s">
        <v>1013</v>
      </c>
      <c r="AD159" t="s">
        <v>37</v>
      </c>
      <c r="AE159" t="s">
        <v>1013</v>
      </c>
      <c r="AF159" t="s">
        <v>90</v>
      </c>
      <c r="AG159" t="s">
        <v>1270</v>
      </c>
      <c r="AH159" t="s">
        <v>50</v>
      </c>
      <c r="AI159" s="4">
        <f ca="1">data[[#This Row],[Expiry Date]]-TODAY()</f>
        <v>40</v>
      </c>
      <c r="AJ159" s="4">
        <f ca="1">data[[#This Row],[Maturity ( Days)]]/365</f>
        <v>0.1095890410958904</v>
      </c>
      <c r="AK159" s="4" t="str">
        <f>IF(data[[#This Row],[Option Type]]="put","p","c")</f>
        <v>p</v>
      </c>
      <c r="AL159" s="4">
        <f>(data[[#This Row],[Bid]]*data[[#This Row],[Bidsize]]+data[[#This Row],[Ask]]*data[[#This Row],[Asksize]])/(data[[#This Row],[Bidsize]]+data[[#This Row],[Asksize]])</f>
        <v>2086.35</v>
      </c>
      <c r="AM159" s="5">
        <f ca="1">impliedVol(data[[#This Row],[OptType]],Details!$B$4,VALUE(data[[#This Row],[Strike]]),VALUE(data[[#This Row],[Cnt Price]]),Details!$B$6,data[[#This Row],[T]],Details!$B$7)</f>
        <v>2.1616581753767209E+20</v>
      </c>
      <c r="AN159" s="7">
        <f t="array" aca="1" ref="AN159:AR159" ca="1">bsGreeks(data[[#This Row],[OptType]],Details!$B$4,VALUE(data[[#This Row],[Strike]]),Details!$B$6,data[[#This Row],[T]],AM159,Details!$B$7)</f>
        <v>0</v>
      </c>
      <c r="AO159" s="7">
        <f ca="1"/>
        <v>0</v>
      </c>
      <c r="AP159" s="6">
        <f ca="1"/>
        <v>0</v>
      </c>
      <c r="AQ159" s="6">
        <f ca="1"/>
        <v>16.967696441417466</v>
      </c>
      <c r="AR159" s="6">
        <f ca="1"/>
        <v>-677.96447563066602</v>
      </c>
    </row>
    <row r="160" spans="1:44" x14ac:dyDescent="0.3">
      <c r="A160" t="s">
        <v>2416</v>
      </c>
      <c r="B160" t="s">
        <v>2417</v>
      </c>
      <c r="C160" t="s">
        <v>30</v>
      </c>
      <c r="D160" t="s">
        <v>1353</v>
      </c>
      <c r="E160" t="s">
        <v>2418</v>
      </c>
      <c r="F160" t="s">
        <v>2419</v>
      </c>
      <c r="G160" t="s">
        <v>2420</v>
      </c>
      <c r="H160" t="s">
        <v>161</v>
      </c>
      <c r="I160" t="s">
        <v>161</v>
      </c>
      <c r="J160" t="s">
        <v>1502</v>
      </c>
      <c r="K160" t="s">
        <v>137</v>
      </c>
      <c r="L160" t="s">
        <v>57</v>
      </c>
      <c r="M160" t="s">
        <v>37</v>
      </c>
      <c r="N160" t="s">
        <v>87</v>
      </c>
      <c r="O160" t="s">
        <v>87</v>
      </c>
      <c r="T160" t="s">
        <v>50</v>
      </c>
      <c r="U160" t="s">
        <v>87</v>
      </c>
      <c r="V160" t="s">
        <v>87</v>
      </c>
      <c r="W160" t="s">
        <v>88</v>
      </c>
      <c r="X160" t="s">
        <v>2039</v>
      </c>
      <c r="Y160" t="s">
        <v>2420</v>
      </c>
      <c r="Z160" t="s">
        <v>87</v>
      </c>
      <c r="AA160" t="s">
        <v>87</v>
      </c>
      <c r="AB160" t="s">
        <v>37</v>
      </c>
      <c r="AC160" t="s">
        <v>1013</v>
      </c>
      <c r="AD160" t="s">
        <v>37</v>
      </c>
      <c r="AE160" t="s">
        <v>1013</v>
      </c>
      <c r="AF160" t="s">
        <v>90</v>
      </c>
      <c r="AG160" t="s">
        <v>1270</v>
      </c>
      <c r="AH160" t="s">
        <v>50</v>
      </c>
      <c r="AI160" s="4">
        <f ca="1">data[[#This Row],[Expiry Date]]-TODAY()</f>
        <v>40</v>
      </c>
      <c r="AJ160" s="4">
        <f ca="1">data[[#This Row],[Maturity ( Days)]]/365</f>
        <v>0.1095890410958904</v>
      </c>
      <c r="AK160" s="4" t="str">
        <f>IF(data[[#This Row],[Option Type]]="put","p","c")</f>
        <v>p</v>
      </c>
      <c r="AL160" s="4">
        <f>(data[[#This Row],[Bid]]*data[[#This Row],[Bidsize]]+data[[#This Row],[Ask]]*data[[#This Row],[Asksize]])/(data[[#This Row],[Bidsize]]+data[[#This Row],[Asksize]])</f>
        <v>2286.35</v>
      </c>
      <c r="AM160" s="5">
        <f ca="1">impliedVol(data[[#This Row],[OptType]],Details!$B$4,VALUE(data[[#This Row],[Strike]]),VALUE(data[[#This Row],[Cnt Price]]),Details!$B$6,data[[#This Row],[T]],Details!$B$7)</f>
        <v>0.45520204171387346</v>
      </c>
      <c r="AN160" s="7">
        <f t="array" aca="1" ref="AN160:AR160" ca="1">bsGreeks(data[[#This Row],[OptType]],Details!$B$4,VALUE(data[[#This Row],[Strike]]),Details!$B$6,data[[#This Row],[T]],AM160,Details!$B$7)</f>
        <v>-0.99796384672915761</v>
      </c>
      <c r="AO160" s="7">
        <f ca="1"/>
        <v>1.0418802110750488E-5</v>
      </c>
      <c r="AP160" s="6">
        <f ca="1"/>
        <v>8.7464691798593855E-2</v>
      </c>
      <c r="AQ160" s="6">
        <f ca="1"/>
        <v>12.516373941297543</v>
      </c>
      <c r="AR160" s="6">
        <f ca="1"/>
        <v>-698.95908664433387</v>
      </c>
    </row>
    <row r="161" spans="1:44" x14ac:dyDescent="0.3">
      <c r="A161" t="s">
        <v>2421</v>
      </c>
      <c r="B161" t="s">
        <v>2422</v>
      </c>
      <c r="C161" t="s">
        <v>30</v>
      </c>
      <c r="D161" t="s">
        <v>1354</v>
      </c>
      <c r="E161" t="s">
        <v>2423</v>
      </c>
      <c r="F161" t="s">
        <v>2424</v>
      </c>
      <c r="G161" t="s">
        <v>2425</v>
      </c>
      <c r="H161" t="s">
        <v>161</v>
      </c>
      <c r="I161" t="s">
        <v>161</v>
      </c>
      <c r="J161" t="s">
        <v>1502</v>
      </c>
      <c r="K161" t="s">
        <v>128</v>
      </c>
      <c r="L161" t="s">
        <v>57</v>
      </c>
      <c r="M161" t="s">
        <v>37</v>
      </c>
      <c r="N161" t="s">
        <v>87</v>
      </c>
      <c r="O161" t="s">
        <v>87</v>
      </c>
      <c r="T161" t="s">
        <v>50</v>
      </c>
      <c r="U161" t="s">
        <v>87</v>
      </c>
      <c r="V161" t="s">
        <v>87</v>
      </c>
      <c r="W161" t="s">
        <v>88</v>
      </c>
      <c r="X161" t="s">
        <v>2426</v>
      </c>
      <c r="Y161" t="s">
        <v>2425</v>
      </c>
      <c r="Z161" t="s">
        <v>87</v>
      </c>
      <c r="AA161" t="s">
        <v>87</v>
      </c>
      <c r="AB161" t="s">
        <v>37</v>
      </c>
      <c r="AC161" t="s">
        <v>1013</v>
      </c>
      <c r="AD161" t="s">
        <v>37</v>
      </c>
      <c r="AE161" t="s">
        <v>1013</v>
      </c>
      <c r="AF161" t="s">
        <v>90</v>
      </c>
      <c r="AG161" t="s">
        <v>1270</v>
      </c>
      <c r="AH161" t="s">
        <v>50</v>
      </c>
      <c r="AI161" s="4">
        <f ca="1">data[[#This Row],[Expiry Date]]-TODAY()</f>
        <v>40</v>
      </c>
      <c r="AJ161" s="4">
        <f ca="1">data[[#This Row],[Maturity ( Days)]]/365</f>
        <v>0.1095890410958904</v>
      </c>
      <c r="AK161" s="4" t="str">
        <f>IF(data[[#This Row],[Option Type]]="put","p","c")</f>
        <v>p</v>
      </c>
      <c r="AL161" s="4">
        <f>(data[[#This Row],[Bid]]*data[[#This Row],[Bidsize]]+data[[#This Row],[Ask]]*data[[#This Row],[Asksize]])/(data[[#This Row],[Bidsize]]+data[[#This Row],[Asksize]])</f>
        <v>2485.85</v>
      </c>
      <c r="AM161" s="5">
        <f ca="1">impliedVol(data[[#This Row],[OptType]],Details!$B$4,VALUE(data[[#This Row],[Strike]]),VALUE(data[[#This Row],[Cnt Price]]),Details!$B$6,data[[#This Row],[T]],Details!$B$7)</f>
        <v>0.47544248345690987</v>
      </c>
      <c r="AN161" s="7">
        <f t="array" aca="1" ref="AN161:AR161" ca="1">bsGreeks(data[[#This Row],[OptType]],Details!$B$4,VALUE(data[[#This Row],[Strike]]),Details!$B$6,data[[#This Row],[T]],AM161,Details!$B$7)</f>
        <v>-0.99835453943347652</v>
      </c>
      <c r="AO161" s="7">
        <f ca="1"/>
        <v>8.2185265729802945E-6</v>
      </c>
      <c r="AP161" s="6">
        <f ca="1"/>
        <v>7.2061405584598767E-2</v>
      </c>
      <c r="AQ161" s="6">
        <f ca="1"/>
        <v>13.762073656680638</v>
      </c>
      <c r="AR161" s="6">
        <f ca="1"/>
        <v>-720.99764691377595</v>
      </c>
    </row>
    <row r="162" spans="1:44" x14ac:dyDescent="0.3">
      <c r="A162" t="s">
        <v>2427</v>
      </c>
      <c r="B162" t="s">
        <v>2428</v>
      </c>
      <c r="C162" t="s">
        <v>30</v>
      </c>
      <c r="D162" t="s">
        <v>2429</v>
      </c>
      <c r="E162" t="s">
        <v>2430</v>
      </c>
      <c r="F162" t="s">
        <v>2431</v>
      </c>
      <c r="G162" t="s">
        <v>2432</v>
      </c>
      <c r="H162" t="s">
        <v>161</v>
      </c>
      <c r="I162" t="s">
        <v>161</v>
      </c>
      <c r="J162" t="s">
        <v>1502</v>
      </c>
      <c r="K162" t="s">
        <v>158</v>
      </c>
      <c r="L162" t="s">
        <v>57</v>
      </c>
      <c r="M162" t="s">
        <v>37</v>
      </c>
      <c r="N162" t="s">
        <v>87</v>
      </c>
      <c r="O162" t="s">
        <v>87</v>
      </c>
      <c r="T162" t="s">
        <v>50</v>
      </c>
      <c r="U162" t="s">
        <v>87</v>
      </c>
      <c r="V162" t="s">
        <v>87</v>
      </c>
      <c r="W162" t="s">
        <v>88</v>
      </c>
      <c r="X162" t="s">
        <v>2433</v>
      </c>
      <c r="Y162" t="s">
        <v>2432</v>
      </c>
      <c r="Z162" t="s">
        <v>87</v>
      </c>
      <c r="AA162" t="s">
        <v>87</v>
      </c>
      <c r="AB162" t="s">
        <v>37</v>
      </c>
      <c r="AC162" t="s">
        <v>1013</v>
      </c>
      <c r="AD162" t="s">
        <v>37</v>
      </c>
      <c r="AE162" t="s">
        <v>1013</v>
      </c>
      <c r="AF162" t="s">
        <v>90</v>
      </c>
      <c r="AG162" t="s">
        <v>1270</v>
      </c>
      <c r="AH162" t="s">
        <v>50</v>
      </c>
      <c r="AI162" s="4">
        <f ca="1">data[[#This Row],[Expiry Date]]-TODAY()</f>
        <v>40</v>
      </c>
      <c r="AJ162" s="4">
        <f ca="1">data[[#This Row],[Maturity ( Days)]]/365</f>
        <v>0.1095890410958904</v>
      </c>
      <c r="AK162" s="4" t="str">
        <f>IF(data[[#This Row],[Option Type]]="put","p","c")</f>
        <v>p</v>
      </c>
      <c r="AL162" s="4">
        <f>(data[[#This Row],[Bid]]*data[[#This Row],[Bidsize]]+data[[#This Row],[Ask]]*data[[#This Row],[Asksize]])/(data[[#This Row],[Bidsize]]+data[[#This Row],[Asksize]])</f>
        <v>2585.65</v>
      </c>
      <c r="AM162" s="5">
        <f ca="1">impliedVol(data[[#This Row],[OptType]],Details!$B$4,VALUE(data[[#This Row],[Strike]]),VALUE(data[[#This Row],[Cnt Price]]),Details!$B$6,data[[#This Row],[T]],Details!$B$7)</f>
        <v>0.49148477741369562</v>
      </c>
      <c r="AN162" s="7">
        <f t="array" aca="1" ref="AN162:AR162" ca="1">bsGreeks(data[[#This Row],[OptType]],Details!$B$4,VALUE(data[[#This Row],[Strike]]),Details!$B$6,data[[#This Row],[T]],AM162,Details!$B$7)</f>
        <v>-0.99830756754397032</v>
      </c>
      <c r="AO162" s="7">
        <f ca="1"/>
        <v>8.1566943134200625E-6</v>
      </c>
      <c r="AP162" s="6">
        <f ca="1"/>
        <v>7.3932439617130627E-2</v>
      </c>
      <c r="AQ162" s="6">
        <f ca="1"/>
        <v>13.775818041178466</v>
      </c>
      <c r="AR162" s="6">
        <f ca="1"/>
        <v>-731.91352810860917</v>
      </c>
    </row>
    <row r="163" spans="1:44" x14ac:dyDescent="0.3">
      <c r="A163" t="s">
        <v>2434</v>
      </c>
      <c r="B163" t="s">
        <v>2435</v>
      </c>
      <c r="C163" t="s">
        <v>30</v>
      </c>
      <c r="D163" t="s">
        <v>1355</v>
      </c>
      <c r="E163" t="s">
        <v>2436</v>
      </c>
      <c r="F163" t="s">
        <v>2437</v>
      </c>
      <c r="G163" t="s">
        <v>2438</v>
      </c>
      <c r="H163" t="s">
        <v>161</v>
      </c>
      <c r="I163" t="s">
        <v>161</v>
      </c>
      <c r="J163" t="s">
        <v>1502</v>
      </c>
      <c r="K163" t="s">
        <v>158</v>
      </c>
      <c r="L163" t="s">
        <v>57</v>
      </c>
      <c r="M163" t="s">
        <v>37</v>
      </c>
      <c r="N163" t="s">
        <v>87</v>
      </c>
      <c r="O163" t="s">
        <v>87</v>
      </c>
      <c r="T163" t="s">
        <v>50</v>
      </c>
      <c r="U163" t="s">
        <v>87</v>
      </c>
      <c r="V163" t="s">
        <v>87</v>
      </c>
      <c r="W163" t="s">
        <v>88</v>
      </c>
      <c r="X163" t="s">
        <v>2439</v>
      </c>
      <c r="Y163" t="s">
        <v>2438</v>
      </c>
      <c r="Z163" t="s">
        <v>87</v>
      </c>
      <c r="AA163" t="s">
        <v>87</v>
      </c>
      <c r="AB163" t="s">
        <v>37</v>
      </c>
      <c r="AC163" t="s">
        <v>1013</v>
      </c>
      <c r="AD163" t="s">
        <v>37</v>
      </c>
      <c r="AE163" t="s">
        <v>1013</v>
      </c>
      <c r="AF163" t="s">
        <v>90</v>
      </c>
      <c r="AG163" t="s">
        <v>1270</v>
      </c>
      <c r="AH163" t="s">
        <v>50</v>
      </c>
      <c r="AI163" s="4">
        <f ca="1">data[[#This Row],[Expiry Date]]-TODAY()</f>
        <v>40</v>
      </c>
      <c r="AJ163" s="4">
        <f ca="1">data[[#This Row],[Maturity ( Days)]]/365</f>
        <v>0.1095890410958904</v>
      </c>
      <c r="AK163" s="4" t="str">
        <f>IF(data[[#This Row],[Option Type]]="put","p","c")</f>
        <v>p</v>
      </c>
      <c r="AL163" s="4">
        <f>(data[[#This Row],[Bid]]*data[[#This Row],[Bidsize]]+data[[#This Row],[Ask]]*data[[#This Row],[Asksize]])/(data[[#This Row],[Bidsize]]+data[[#This Row],[Asksize]])</f>
        <v>2685.55</v>
      </c>
      <c r="AM163" s="5">
        <f ca="1">impliedVol(data[[#This Row],[OptType]],Details!$B$4,VALUE(data[[#This Row],[Strike]]),VALUE(data[[#This Row],[Cnt Price]]),Details!$B$6,data[[#This Row],[T]],Details!$B$7)</f>
        <v>0.51896775308617848</v>
      </c>
      <c r="AN163" s="7">
        <f t="array" aca="1" ref="AN163:AR163" ca="1">bsGreeks(data[[#This Row],[OptType]],Details!$B$4,VALUE(data[[#This Row],[Strike]]),Details!$B$6,data[[#This Row],[T]],AM163,Details!$B$7)</f>
        <v>-0.99783202109125557</v>
      </c>
      <c r="AO163" s="7">
        <f ca="1"/>
        <v>9.6737686254855096E-6</v>
      </c>
      <c r="AP163" s="6">
        <f ca="1"/>
        <v>9.2586325484392815E-2</v>
      </c>
      <c r="AQ163" s="6">
        <f ca="1"/>
        <v>12.580388041115636</v>
      </c>
      <c r="AR163" s="6">
        <f ca="1"/>
        <v>-742.64780144204474</v>
      </c>
    </row>
    <row r="164" spans="1:44" x14ac:dyDescent="0.3">
      <c r="A164" t="s">
        <v>2440</v>
      </c>
      <c r="B164" t="s">
        <v>2441</v>
      </c>
      <c r="C164" t="s">
        <v>30</v>
      </c>
      <c r="D164" t="s">
        <v>2442</v>
      </c>
      <c r="E164" t="s">
        <v>2443</v>
      </c>
      <c r="F164" t="s">
        <v>2444</v>
      </c>
      <c r="G164" t="s">
        <v>2445</v>
      </c>
      <c r="H164" t="s">
        <v>161</v>
      </c>
      <c r="I164" t="s">
        <v>161</v>
      </c>
      <c r="J164" t="s">
        <v>1502</v>
      </c>
      <c r="K164" t="s">
        <v>158</v>
      </c>
      <c r="L164" t="s">
        <v>57</v>
      </c>
      <c r="M164" t="s">
        <v>37</v>
      </c>
      <c r="N164" t="s">
        <v>87</v>
      </c>
      <c r="O164" t="s">
        <v>87</v>
      </c>
      <c r="T164" t="s">
        <v>50</v>
      </c>
      <c r="U164" t="s">
        <v>87</v>
      </c>
      <c r="V164" t="s">
        <v>87</v>
      </c>
      <c r="W164" t="s">
        <v>88</v>
      </c>
      <c r="X164" t="s">
        <v>1385</v>
      </c>
      <c r="Y164" t="s">
        <v>2445</v>
      </c>
      <c r="Z164" t="s">
        <v>87</v>
      </c>
      <c r="AA164" t="s">
        <v>87</v>
      </c>
      <c r="AB164" t="s">
        <v>37</v>
      </c>
      <c r="AC164" t="s">
        <v>1013</v>
      </c>
      <c r="AD164" t="s">
        <v>37</v>
      </c>
      <c r="AE164" t="s">
        <v>1013</v>
      </c>
      <c r="AF164" t="s">
        <v>90</v>
      </c>
      <c r="AG164" t="s">
        <v>1270</v>
      </c>
      <c r="AH164" t="s">
        <v>50</v>
      </c>
      <c r="AI164" s="4">
        <f ca="1">data[[#This Row],[Expiry Date]]-TODAY()</f>
        <v>40</v>
      </c>
      <c r="AJ164" s="4">
        <f ca="1">data[[#This Row],[Maturity ( Days)]]/365</f>
        <v>0.1095890410958904</v>
      </c>
      <c r="AK164" s="4" t="str">
        <f>IF(data[[#This Row],[Option Type]]="put","p","c")</f>
        <v>p</v>
      </c>
      <c r="AL164" s="4">
        <f>(data[[#This Row],[Bid]]*data[[#This Row],[Bidsize]]+data[[#This Row],[Ask]]*data[[#This Row],[Asksize]])/(data[[#This Row],[Bidsize]]+data[[#This Row],[Asksize]])</f>
        <v>2785.45</v>
      </c>
      <c r="AM164" s="5">
        <f ca="1">impliedVol(data[[#This Row],[OptType]],Details!$B$4,VALUE(data[[#This Row],[Strike]]),VALUE(data[[#This Row],[Cnt Price]]),Details!$B$6,data[[#This Row],[T]],Details!$B$7)</f>
        <v>0.5440235648313233</v>
      </c>
      <c r="AN164" s="7">
        <f t="array" aca="1" ref="AN164:AR164" ca="1">bsGreeks(data[[#This Row],[OptType]],Details!$B$4,VALUE(data[[#This Row],[Strike]]),Details!$B$6,data[[#This Row],[T]],AM164,Details!$B$7)</f>
        <v>-0.9973986061793616</v>
      </c>
      <c r="AO164" s="7">
        <f ca="1"/>
        <v>1.0883213363965919E-5</v>
      </c>
      <c r="AP164" s="6">
        <f ca="1"/>
        <v>0.1091906961699004</v>
      </c>
      <c r="AQ164" s="6">
        <f ca="1"/>
        <v>11.430388602041463</v>
      </c>
      <c r="AR164" s="6">
        <f ca="1"/>
        <v>-753.40100545449639</v>
      </c>
    </row>
    <row r="165" spans="1:44" x14ac:dyDescent="0.3">
      <c r="A165" t="s">
        <v>2446</v>
      </c>
      <c r="B165" t="s">
        <v>2447</v>
      </c>
      <c r="C165" t="s">
        <v>30</v>
      </c>
      <c r="D165" t="s">
        <v>1357</v>
      </c>
      <c r="E165" t="s">
        <v>2448</v>
      </c>
      <c r="F165" t="s">
        <v>2449</v>
      </c>
      <c r="G165" t="s">
        <v>2450</v>
      </c>
      <c r="H165" t="s">
        <v>161</v>
      </c>
      <c r="I165" t="s">
        <v>161</v>
      </c>
      <c r="J165" t="s">
        <v>1502</v>
      </c>
      <c r="K165" t="s">
        <v>134</v>
      </c>
      <c r="L165" t="s">
        <v>57</v>
      </c>
      <c r="M165" t="s">
        <v>37</v>
      </c>
      <c r="N165" t="s">
        <v>87</v>
      </c>
      <c r="O165" t="s">
        <v>87</v>
      </c>
      <c r="T165" t="s">
        <v>50</v>
      </c>
      <c r="U165" t="s">
        <v>87</v>
      </c>
      <c r="V165" t="s">
        <v>87</v>
      </c>
      <c r="W165" t="s">
        <v>88</v>
      </c>
      <c r="X165" t="s">
        <v>1632</v>
      </c>
      <c r="Y165" t="s">
        <v>2450</v>
      </c>
      <c r="Z165" t="s">
        <v>87</v>
      </c>
      <c r="AA165" t="s">
        <v>87</v>
      </c>
      <c r="AB165" t="s">
        <v>37</v>
      </c>
      <c r="AC165" t="s">
        <v>1013</v>
      </c>
      <c r="AD165" t="s">
        <v>37</v>
      </c>
      <c r="AE165" t="s">
        <v>1013</v>
      </c>
      <c r="AF165" t="s">
        <v>90</v>
      </c>
      <c r="AG165" t="s">
        <v>1270</v>
      </c>
      <c r="AH165" t="s">
        <v>50</v>
      </c>
      <c r="AI165" s="4">
        <f ca="1">data[[#This Row],[Expiry Date]]-TODAY()</f>
        <v>40</v>
      </c>
      <c r="AJ165" s="4">
        <f ca="1">data[[#This Row],[Maturity ( Days)]]/365</f>
        <v>0.1095890410958904</v>
      </c>
      <c r="AK165" s="4" t="str">
        <f>IF(data[[#This Row],[Option Type]]="put","p","c")</f>
        <v>p</v>
      </c>
      <c r="AL165" s="4">
        <f>(data[[#This Row],[Bid]]*data[[#This Row],[Bidsize]]+data[[#This Row],[Ask]]*data[[#This Row],[Asksize]])/(data[[#This Row],[Bidsize]]+data[[#This Row],[Asksize]])</f>
        <v>2885.3</v>
      </c>
      <c r="AM165" s="5">
        <f ca="1">impliedVol(data[[#This Row],[OptType]],Details!$B$4,VALUE(data[[#This Row],[Strike]]),VALUE(data[[#This Row],[Cnt Price]]),Details!$B$6,data[[#This Row],[T]],Details!$B$7)</f>
        <v>0.56341042880894365</v>
      </c>
      <c r="AN165" s="7">
        <f t="array" aca="1" ref="AN165:AR165" ca="1">bsGreeks(data[[#This Row],[OptType]],Details!$B$4,VALUE(data[[#This Row],[Strike]]),Details!$B$6,data[[#This Row],[T]],AM165,Details!$B$7)</f>
        <v>-0.9971876464696886</v>
      </c>
      <c r="AO165" s="7">
        <f ca="1"/>
        <v>1.127519278520676E-5</v>
      </c>
      <c r="AP165" s="6">
        <f ca="1"/>
        <v>0.11715467869994768</v>
      </c>
      <c r="AQ165" s="6">
        <f ca="1"/>
        <v>10.87639591193175</v>
      </c>
      <c r="AR165" s="6">
        <f ca="1"/>
        <v>-764.24868340032833</v>
      </c>
    </row>
    <row r="166" spans="1:44" x14ac:dyDescent="0.3">
      <c r="A166" t="s">
        <v>2451</v>
      </c>
      <c r="B166" t="s">
        <v>2452</v>
      </c>
      <c r="C166" t="s">
        <v>30</v>
      </c>
      <c r="D166" t="s">
        <v>2453</v>
      </c>
      <c r="E166" t="s">
        <v>2454</v>
      </c>
      <c r="F166" t="s">
        <v>2455</v>
      </c>
      <c r="G166" t="s">
        <v>2456</v>
      </c>
      <c r="H166" t="s">
        <v>161</v>
      </c>
      <c r="I166" t="s">
        <v>161</v>
      </c>
      <c r="J166" t="s">
        <v>1502</v>
      </c>
      <c r="K166" t="s">
        <v>158</v>
      </c>
      <c r="L166" t="s">
        <v>57</v>
      </c>
      <c r="M166" t="s">
        <v>37</v>
      </c>
      <c r="N166" t="s">
        <v>87</v>
      </c>
      <c r="O166" t="s">
        <v>87</v>
      </c>
      <c r="T166" t="s">
        <v>50</v>
      </c>
      <c r="U166" t="s">
        <v>87</v>
      </c>
      <c r="V166" t="s">
        <v>87</v>
      </c>
      <c r="W166" t="s">
        <v>88</v>
      </c>
      <c r="X166" t="s">
        <v>1385</v>
      </c>
      <c r="Y166" t="s">
        <v>2456</v>
      </c>
      <c r="Z166" t="s">
        <v>87</v>
      </c>
      <c r="AA166" t="s">
        <v>87</v>
      </c>
      <c r="AB166" t="s">
        <v>37</v>
      </c>
      <c r="AC166" t="s">
        <v>1013</v>
      </c>
      <c r="AD166" t="s">
        <v>37</v>
      </c>
      <c r="AE166" t="s">
        <v>1013</v>
      </c>
      <c r="AF166" t="s">
        <v>90</v>
      </c>
      <c r="AG166" t="s">
        <v>1270</v>
      </c>
      <c r="AH166" t="s">
        <v>50</v>
      </c>
      <c r="AI166" s="4">
        <f ca="1">data[[#This Row],[Expiry Date]]-TODAY()</f>
        <v>40</v>
      </c>
      <c r="AJ166" s="4">
        <f ca="1">data[[#This Row],[Maturity ( Days)]]/365</f>
        <v>0.1095890410958904</v>
      </c>
      <c r="AK166" s="4" t="str">
        <f>IF(data[[#This Row],[Option Type]]="put","p","c")</f>
        <v>p</v>
      </c>
      <c r="AL166" s="4">
        <f>(data[[#This Row],[Bid]]*data[[#This Row],[Bidsize]]+data[[#This Row],[Ask]]*data[[#This Row],[Asksize]])/(data[[#This Row],[Bidsize]]+data[[#This Row],[Asksize]])</f>
        <v>2985.45</v>
      </c>
      <c r="AM166" s="5">
        <f ca="1">impliedVol(data[[#This Row],[OptType]],Details!$B$4,VALUE(data[[#This Row],[Strike]]),VALUE(data[[#This Row],[Cnt Price]]),Details!$B$6,data[[#This Row],[T]],Details!$B$7)</f>
        <v>0.60289315148300837</v>
      </c>
      <c r="AN166" s="7">
        <f t="array" aca="1" ref="AN166:AR166" ca="1">bsGreeks(data[[#This Row],[OptType]],Details!$B$4,VALUE(data[[#This Row],[Strike]]),Details!$B$6,data[[#This Row],[T]],AM166,Details!$B$7)</f>
        <v>-0.99592739662991703</v>
      </c>
      <c r="AO166" s="7">
        <f ca="1"/>
        <v>1.4696727645641232E-5</v>
      </c>
      <c r="AP166" s="6">
        <f ca="1"/>
        <v>0.163407421135006</v>
      </c>
      <c r="AQ166" s="6">
        <f ca="1"/>
        <v>7.0730275667668723</v>
      </c>
      <c r="AR166" s="6">
        <f ca="1"/>
        <v>-774.65777282204976</v>
      </c>
    </row>
    <row r="167" spans="1:44" x14ac:dyDescent="0.3">
      <c r="A167" t="s">
        <v>2457</v>
      </c>
      <c r="B167" t="s">
        <v>2458</v>
      </c>
      <c r="C167" t="s">
        <v>30</v>
      </c>
      <c r="D167" t="s">
        <v>1359</v>
      </c>
      <c r="E167" t="s">
        <v>2459</v>
      </c>
      <c r="F167" t="s">
        <v>2460</v>
      </c>
      <c r="G167" t="s">
        <v>2461</v>
      </c>
      <c r="H167" t="s">
        <v>161</v>
      </c>
      <c r="I167" t="s">
        <v>161</v>
      </c>
      <c r="J167" t="s">
        <v>1502</v>
      </c>
      <c r="K167" t="s">
        <v>509</v>
      </c>
      <c r="L167" t="s">
        <v>57</v>
      </c>
      <c r="M167" t="s">
        <v>37</v>
      </c>
      <c r="N167" t="s">
        <v>87</v>
      </c>
      <c r="O167" t="s">
        <v>87</v>
      </c>
      <c r="T167" t="s">
        <v>50</v>
      </c>
      <c r="U167" t="s">
        <v>87</v>
      </c>
      <c r="V167" t="s">
        <v>87</v>
      </c>
      <c r="W167" t="s">
        <v>88</v>
      </c>
      <c r="X167" t="s">
        <v>347</v>
      </c>
      <c r="Y167" t="s">
        <v>2461</v>
      </c>
      <c r="Z167" t="s">
        <v>87</v>
      </c>
      <c r="AA167" t="s">
        <v>87</v>
      </c>
      <c r="AB167" t="s">
        <v>37</v>
      </c>
      <c r="AC167" t="s">
        <v>1013</v>
      </c>
      <c r="AD167" t="s">
        <v>37</v>
      </c>
      <c r="AE167" t="s">
        <v>1013</v>
      </c>
      <c r="AF167" t="s">
        <v>90</v>
      </c>
      <c r="AG167" t="s">
        <v>1270</v>
      </c>
      <c r="AH167" t="s">
        <v>50</v>
      </c>
      <c r="AI167" s="4">
        <f ca="1">data[[#This Row],[Expiry Date]]-TODAY()</f>
        <v>40</v>
      </c>
      <c r="AJ167" s="4">
        <f ca="1">data[[#This Row],[Maturity ( Days)]]/365</f>
        <v>0.1095890410958904</v>
      </c>
      <c r="AK167" s="4" t="str">
        <f>IF(data[[#This Row],[Option Type]]="put","p","c")</f>
        <v>p</v>
      </c>
      <c r="AL167" s="4">
        <f>(data[[#This Row],[Bid]]*data[[#This Row],[Bidsize]]+data[[#This Row],[Ask]]*data[[#This Row],[Asksize]])/(data[[#This Row],[Bidsize]]+data[[#This Row],[Asksize]])</f>
        <v>3085.05</v>
      </c>
      <c r="AM167" s="5">
        <f ca="1">impliedVol(data[[#This Row],[OptType]],Details!$B$4,VALUE(data[[#This Row],[Strike]]),VALUE(data[[#This Row],[Cnt Price]]),Details!$B$6,data[[#This Row],[T]],Details!$B$7)</f>
        <v>0.60438848386036581</v>
      </c>
      <c r="AN167" s="7">
        <f t="array" aca="1" ref="AN167:AR167" ca="1">bsGreeks(data[[#This Row],[OptType]],Details!$B$4,VALUE(data[[#This Row],[Strike]]),Details!$B$6,data[[#This Row],[T]],AM167,Details!$B$7)</f>
        <v>-0.99662419395311141</v>
      </c>
      <c r="AO167" s="7">
        <f ca="1"/>
        <v>1.2389346799941891E-5</v>
      </c>
      <c r="AP167" s="6">
        <f ca="1"/>
        <v>0.13809417819267084</v>
      </c>
      <c r="AQ167" s="6">
        <f ca="1"/>
        <v>9.2358746853912219</v>
      </c>
      <c r="AR167" s="6">
        <f ca="1"/>
        <v>-785.88592541751143</v>
      </c>
    </row>
    <row r="168" spans="1:44" x14ac:dyDescent="0.3">
      <c r="A168" t="s">
        <v>2462</v>
      </c>
      <c r="B168" t="s">
        <v>2463</v>
      </c>
      <c r="C168" t="s">
        <v>30</v>
      </c>
      <c r="D168" t="s">
        <v>2464</v>
      </c>
      <c r="E168" t="s">
        <v>2465</v>
      </c>
      <c r="F168" t="s">
        <v>2466</v>
      </c>
      <c r="G168" t="s">
        <v>2467</v>
      </c>
      <c r="H168" t="s">
        <v>161</v>
      </c>
      <c r="I168" t="s">
        <v>161</v>
      </c>
      <c r="J168" t="s">
        <v>1502</v>
      </c>
      <c r="K168" t="s">
        <v>436</v>
      </c>
      <c r="L168" t="s">
        <v>57</v>
      </c>
      <c r="M168" t="s">
        <v>37</v>
      </c>
      <c r="N168" t="s">
        <v>87</v>
      </c>
      <c r="O168" t="s">
        <v>87</v>
      </c>
      <c r="T168" t="s">
        <v>50</v>
      </c>
      <c r="U168" t="s">
        <v>87</v>
      </c>
      <c r="V168" t="s">
        <v>87</v>
      </c>
      <c r="W168" t="s">
        <v>88</v>
      </c>
      <c r="X168" t="s">
        <v>2433</v>
      </c>
      <c r="Y168" t="s">
        <v>2467</v>
      </c>
      <c r="Z168" t="s">
        <v>87</v>
      </c>
      <c r="AA168" t="s">
        <v>87</v>
      </c>
      <c r="AB168" t="s">
        <v>37</v>
      </c>
      <c r="AC168" t="s">
        <v>1013</v>
      </c>
      <c r="AD168" t="s">
        <v>37</v>
      </c>
      <c r="AE168" t="s">
        <v>1013</v>
      </c>
      <c r="AF168" t="s">
        <v>90</v>
      </c>
      <c r="AG168" t="s">
        <v>1270</v>
      </c>
      <c r="AH168" t="s">
        <v>50</v>
      </c>
      <c r="AI168" s="4">
        <f ca="1">data[[#This Row],[Expiry Date]]-TODAY()</f>
        <v>40</v>
      </c>
      <c r="AJ168" s="4">
        <f ca="1">data[[#This Row],[Maturity ( Days)]]/365</f>
        <v>0.1095890410958904</v>
      </c>
      <c r="AK168" s="4" t="str">
        <f>IF(data[[#This Row],[Option Type]]="put","p","c")</f>
        <v>p</v>
      </c>
      <c r="AL168" s="4">
        <f>(data[[#This Row],[Bid]]*data[[#This Row],[Bidsize]]+data[[#This Row],[Ask]]*data[[#This Row],[Asksize]])/(data[[#This Row],[Bidsize]]+data[[#This Row],[Asksize]])</f>
        <v>3184.95</v>
      </c>
      <c r="AM168" s="5">
        <f ca="1">impliedVol(data[[#This Row],[OptType]],Details!$B$4,VALUE(data[[#This Row],[Strike]]),VALUE(data[[#This Row],[Cnt Price]]),Details!$B$6,data[[#This Row],[T]],Details!$B$7)</f>
        <v>0.62560668914902895</v>
      </c>
      <c r="AN168" s="7">
        <f t="array" aca="1" ref="AN168:AR168" ca="1">bsGreeks(data[[#This Row],[OptType]],Details!$B$4,VALUE(data[[#This Row],[Strike]]),Details!$B$6,data[[#This Row],[T]],AM168,Details!$B$7)</f>
        <v>-0.99628217559740928</v>
      </c>
      <c r="AO168" s="7">
        <f ca="1"/>
        <v>1.3052489290027414E-5</v>
      </c>
      <c r="AP168" s="6">
        <f ca="1"/>
        <v>0.15059325091112355</v>
      </c>
      <c r="AQ168" s="6">
        <f ca="1"/>
        <v>8.1623255773247099</v>
      </c>
      <c r="AR168" s="6">
        <f ca="1"/>
        <v>-796.68019588757966</v>
      </c>
    </row>
    <row r="169" spans="1:44" x14ac:dyDescent="0.3">
      <c r="A169" t="s">
        <v>2468</v>
      </c>
      <c r="B169" t="s">
        <v>2469</v>
      </c>
      <c r="C169" t="s">
        <v>58</v>
      </c>
      <c r="D169" t="s">
        <v>701</v>
      </c>
      <c r="E169" t="s">
        <v>2470</v>
      </c>
      <c r="F169" t="s">
        <v>2471</v>
      </c>
      <c r="G169" t="s">
        <v>2472</v>
      </c>
      <c r="H169" t="s">
        <v>125</v>
      </c>
      <c r="I169" t="s">
        <v>161</v>
      </c>
      <c r="J169" t="s">
        <v>1502</v>
      </c>
      <c r="K169" t="s">
        <v>168</v>
      </c>
      <c r="L169" t="s">
        <v>57</v>
      </c>
      <c r="M169" t="s">
        <v>37</v>
      </c>
      <c r="N169" t="s">
        <v>87</v>
      </c>
      <c r="O169" t="s">
        <v>87</v>
      </c>
      <c r="T169" t="s">
        <v>50</v>
      </c>
      <c r="U169" t="s">
        <v>87</v>
      </c>
      <c r="V169" t="s">
        <v>87</v>
      </c>
      <c r="W169" t="s">
        <v>88</v>
      </c>
      <c r="X169" t="s">
        <v>458</v>
      </c>
      <c r="Y169" t="s">
        <v>2472</v>
      </c>
      <c r="Z169" t="s">
        <v>87</v>
      </c>
      <c r="AA169" t="s">
        <v>87</v>
      </c>
      <c r="AB169" t="s">
        <v>37</v>
      </c>
      <c r="AC169" t="s">
        <v>1013</v>
      </c>
      <c r="AD169" t="s">
        <v>37</v>
      </c>
      <c r="AE169" t="s">
        <v>1013</v>
      </c>
      <c r="AF169" t="s">
        <v>90</v>
      </c>
      <c r="AG169" t="s">
        <v>1270</v>
      </c>
      <c r="AH169" t="s">
        <v>50</v>
      </c>
      <c r="AI169" s="4">
        <f ca="1">data[[#This Row],[Expiry Date]]-TODAY()</f>
        <v>40</v>
      </c>
      <c r="AJ169" s="4">
        <f ca="1">data[[#This Row],[Maturity ( Days)]]/365</f>
        <v>0.1095890410958904</v>
      </c>
      <c r="AK169" s="4" t="str">
        <f>IF(data[[#This Row],[Option Type]]="put","p","c")</f>
        <v>c</v>
      </c>
      <c r="AL169" s="4">
        <f>(data[[#This Row],[Bid]]*data[[#This Row],[Bidsize]]+data[[#This Row],[Ask]]*data[[#This Row],[Asksize]])/(data[[#This Row],[Bidsize]]+data[[#This Row],[Asksize]])</f>
        <v>186.02</v>
      </c>
      <c r="AM169" s="5">
        <f ca="1">impliedVol(data[[#This Row],[OptType]],Details!$B$4,VALUE(data[[#This Row],[Strike]]),VALUE(data[[#This Row],[Cnt Price]]),Details!$B$6,data[[#This Row],[T]],Details!$B$7)</f>
        <v>0.28295634330939051</v>
      </c>
      <c r="AN169" s="7">
        <f t="array" aca="1" ref="AN169:AR169" ca="1">bsGreeks(data[[#This Row],[OptType]],Details!$B$4,VALUE(data[[#This Row],[Strike]]),Details!$B$6,data[[#This Row],[T]],AM169,Details!$B$7)</f>
        <v>0.58032099963278927</v>
      </c>
      <c r="AO169" s="7">
        <f ca="1"/>
        <v>1.0165388537865514E-3</v>
      </c>
      <c r="AP169" s="6">
        <f ca="1"/>
        <v>5.3046190010962349</v>
      </c>
      <c r="AQ169" s="6">
        <f ca="1"/>
        <v>-193.63759679682235</v>
      </c>
      <c r="AR169" s="6">
        <f ca="1"/>
        <v>240.36234070263495</v>
      </c>
    </row>
    <row r="170" spans="1:44" x14ac:dyDescent="0.3">
      <c r="A170" t="s">
        <v>2473</v>
      </c>
      <c r="B170" t="s">
        <v>2474</v>
      </c>
      <c r="C170" t="s">
        <v>30</v>
      </c>
      <c r="D170" t="s">
        <v>1522</v>
      </c>
      <c r="E170" t="s">
        <v>87</v>
      </c>
      <c r="F170" t="s">
        <v>266</v>
      </c>
      <c r="G170" t="s">
        <v>2475</v>
      </c>
      <c r="H170" t="s">
        <v>87</v>
      </c>
      <c r="I170" t="s">
        <v>509</v>
      </c>
      <c r="J170" t="s">
        <v>1502</v>
      </c>
      <c r="K170" t="s">
        <v>117</v>
      </c>
      <c r="L170" t="s">
        <v>57</v>
      </c>
      <c r="M170" t="s">
        <v>37</v>
      </c>
      <c r="N170" t="s">
        <v>87</v>
      </c>
      <c r="O170" t="s">
        <v>87</v>
      </c>
      <c r="T170" t="s">
        <v>50</v>
      </c>
      <c r="U170" t="s">
        <v>87</v>
      </c>
      <c r="V170" t="s">
        <v>87</v>
      </c>
      <c r="W170" t="s">
        <v>88</v>
      </c>
      <c r="X170" t="s">
        <v>442</v>
      </c>
      <c r="Y170" t="s">
        <v>2475</v>
      </c>
      <c r="Z170" t="s">
        <v>87</v>
      </c>
      <c r="AA170" t="s">
        <v>87</v>
      </c>
      <c r="AB170" t="s">
        <v>37</v>
      </c>
      <c r="AC170" t="s">
        <v>1013</v>
      </c>
      <c r="AD170" t="s">
        <v>37</v>
      </c>
      <c r="AE170" t="s">
        <v>1013</v>
      </c>
      <c r="AF170" t="s">
        <v>90</v>
      </c>
      <c r="AG170" t="s">
        <v>1270</v>
      </c>
      <c r="AH170" t="s">
        <v>551</v>
      </c>
      <c r="AI170" s="4">
        <f ca="1">data[[#This Row],[Expiry Date]]-TODAY()</f>
        <v>40</v>
      </c>
      <c r="AJ170" s="4">
        <f ca="1">data[[#This Row],[Maturity ( Days)]]/365</f>
        <v>0.1095890410958904</v>
      </c>
      <c r="AK170" s="4" t="str">
        <f>IF(data[[#This Row],[Option Type]]="put","p","c")</f>
        <v>p</v>
      </c>
      <c r="AL170" s="4">
        <f>(data[[#This Row],[Bid]]*data[[#This Row],[Bidsize]]+data[[#This Row],[Ask]]*data[[#This Row],[Asksize]])/(data[[#This Row],[Bidsize]]+data[[#This Row],[Asksize]])</f>
        <v>0.2</v>
      </c>
      <c r="AM170" s="5" t="str">
        <f ca="1">impliedVol(data[[#This Row],[OptType]],Details!$B$4,VALUE(data[[#This Row],[Strike]]),VALUE(data[[#This Row],[Cnt Price]]),Details!$B$6,data[[#This Row],[T]],Details!$B$7)</f>
        <v>Calculation Error : Vega is Zero</v>
      </c>
      <c r="AN170" s="7" t="str">
        <f t="array" aca="1" ref="AN170:AR170" ca="1">bsGreeks(data[[#This Row],[OptType]],Details!$B$4,VALUE(data[[#This Row],[Strike]]),Details!$B$6,data[[#This Row],[T]],AM170,Details!$B$7)</f>
        <v>TypeError: can't multiply sequence by non-int of type 'numpy.float64'
    d1 = (1 / (sigma * sqrt(T))) * (log(S/K) + (r + sigma**2/2)* T)
  File "c:\work\freelance\excel\greekcalculator\blackscholes.py", line 19, in d1d2
    d1, d2 = d1d2(sigma, S, K, r - div, T)
  File "c:\work\freelance\excel\greekcalculator\blackscholes.py", line 100, in getGreeks
    return bs.getGreeks(optType, S, K, r, T, sigma, div, cntSize)
  File "c:\work\freelance\excel\greekcalculator\GreekCalculator.py", line 49,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O170" s="7" t="str">
        <f ca="1"/>
        <v>TypeError: can't multiply sequence by non-int of type 'numpy.float64'
    d1 = (1 / (sigma * sqrt(T))) * (log(S/K) + (r + sigma**2/2)* T)
  File "c:\work\freelance\excel\greekcalculator\blackscholes.py", line 19, in d1d2
    d1, d2 = d1d2(sigma, S, K, r - div, T)
  File "c:\work\freelance\excel\greekcalculator\blackscholes.py", line 100, in getGreeks
    return bs.getGreeks(optType, S, K, r, T, sigma, div, cntSize)
  File "c:\work\freelance\excel\greekcalculator\GreekCalculator.py", line 49,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P170" s="6" t="str">
        <f ca="1"/>
        <v>TypeError: can't multiply sequence by non-int of type 'numpy.float64'
    d1 = (1 / (sigma * sqrt(T))) * (log(S/K) + (r + sigma**2/2)* T)
  File "c:\work\freelance\excel\greekcalculator\blackscholes.py", line 19, in d1d2
    d1, d2 = d1d2(sigma, S, K, r - div, T)
  File "c:\work\freelance\excel\greekcalculator\blackscholes.py", line 100, in getGreeks
    return bs.getGreeks(optType, S, K, r, T, sigma, div, cntSize)
  File "c:\work\freelance\excel\greekcalculator\GreekCalculator.py", line 49,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Q170" s="6" t="str">
        <f ca="1"/>
        <v>TypeError: can't multiply sequence by non-int of type 'numpy.float64'
    d1 = (1 / (sigma * sqrt(T))) * (log(S/K) + (r + sigma**2/2)* T)
  File "c:\work\freelance\excel\greekcalculator\blackscholes.py", line 19, in d1d2
    d1, d2 = d1d2(sigma, S, K, r - div, T)
  File "c:\work\freelance\excel\greekcalculator\blackscholes.py", line 100, in getGreeks
    return bs.getGreeks(optType, S, K, r, T, sigma, div, cntSize)
  File "c:\work\freelance\excel\greekcalculator\GreekCalculator.py", line 49,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R170" s="6" t="str">
        <f ca="1"/>
        <v>TypeError: can't multiply sequence by non-int of type 'numpy.float64'
    d1 = (1 / (sigma * sqrt(T))) * (log(S/K) + (r + sigma**2/2)* T)
  File "c:\work\freelance\excel\greekcalculator\blackscholes.py", line 19, in d1d2
    d1, d2 = d1d2(sigma, S, K, r - div, T)
  File "c:\work\freelance\excel\greekcalculator\blackscholes.py", line 100, in getGreeks
    return bs.getGreeks(optType, S, K, r, T, sigma, div, cntSize)
  File "c:\work\freelance\excel\greekcalculator\GreekCalculator.py", line 49,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</row>
    <row r="171" spans="1:44" x14ac:dyDescent="0.3">
      <c r="A171" t="s">
        <v>2476</v>
      </c>
      <c r="B171" t="s">
        <v>2477</v>
      </c>
      <c r="C171" t="s">
        <v>30</v>
      </c>
      <c r="D171" t="s">
        <v>1534</v>
      </c>
      <c r="E171" t="s">
        <v>653</v>
      </c>
      <c r="F171" t="s">
        <v>655</v>
      </c>
      <c r="G171" t="s">
        <v>1152</v>
      </c>
      <c r="H171" t="s">
        <v>479</v>
      </c>
      <c r="I171" t="s">
        <v>143</v>
      </c>
      <c r="J171" t="s">
        <v>1502</v>
      </c>
      <c r="K171" t="s">
        <v>151</v>
      </c>
      <c r="L171" t="s">
        <v>57</v>
      </c>
      <c r="M171" t="s">
        <v>37</v>
      </c>
      <c r="N171" t="s">
        <v>87</v>
      </c>
      <c r="O171" t="s">
        <v>87</v>
      </c>
      <c r="T171" t="s">
        <v>50</v>
      </c>
      <c r="U171" t="s">
        <v>87</v>
      </c>
      <c r="V171" t="s">
        <v>87</v>
      </c>
      <c r="W171" t="s">
        <v>88</v>
      </c>
      <c r="X171" t="s">
        <v>1684</v>
      </c>
      <c r="Y171" t="s">
        <v>1152</v>
      </c>
      <c r="Z171" t="s">
        <v>87</v>
      </c>
      <c r="AA171" t="s">
        <v>87</v>
      </c>
      <c r="AB171" t="s">
        <v>37</v>
      </c>
      <c r="AC171" t="s">
        <v>1013</v>
      </c>
      <c r="AD171" t="s">
        <v>37</v>
      </c>
      <c r="AE171" t="s">
        <v>1013</v>
      </c>
      <c r="AF171" t="s">
        <v>90</v>
      </c>
      <c r="AG171" t="s">
        <v>1270</v>
      </c>
      <c r="AH171" t="s">
        <v>551</v>
      </c>
      <c r="AI171" s="4">
        <f ca="1">data[[#This Row],[Expiry Date]]-TODAY()</f>
        <v>40</v>
      </c>
      <c r="AJ171" s="4">
        <f ca="1">data[[#This Row],[Maturity ( Days)]]/365</f>
        <v>0.1095890410958904</v>
      </c>
      <c r="AK171" s="4" t="str">
        <f>IF(data[[#This Row],[Option Type]]="put","p","c")</f>
        <v>p</v>
      </c>
      <c r="AL171" s="4">
        <f>(data[[#This Row],[Bid]]*data[[#This Row],[Bidsize]]+data[[#This Row],[Ask]]*data[[#This Row],[Asksize]])/(data[[#This Row],[Bidsize]]+data[[#This Row],[Asksize]])</f>
        <v>0.25982658959537575</v>
      </c>
      <c r="AM171" s="5" t="str">
        <f ca="1">impliedVol(data[[#This Row],[OptType]],Details!$B$4,VALUE(data[[#This Row],[Strike]]),VALUE(data[[#This Row],[Cnt Price]]),Details!$B$6,data[[#This Row],[T]],Details!$B$7)</f>
        <v>Calculation Error : Vega is Zero</v>
      </c>
      <c r="AN171" s="7" t="str">
        <f t="array" aca="1" ref="AN171:AR171" ca="1">bsGreeks(data[[#This Row],[OptType]],Details!$B$4,VALUE(data[[#This Row],[Strike]]),Details!$B$6,data[[#This Row],[T]],AM171,Details!$B$7)</f>
        <v>TypeError: can't multiply sequence by non-int of type 'numpy.float64'
    d1 = (1 / (sigma * sqrt(T))) * (log(S/K) + (r + sigma**2/2)* T)
  File "c:\work\freelance\excel\greekcalculator\blackscholes.py", line 19, in d1d2
    d1, d2 = d1d2(sigma, S, K, r - div, T)
  File "c:\work\freelance\excel\greekcalculator\blackscholes.py", line 100, in getGreeks
    return bs.getGreeks(optType, S, K, r, T, sigma, div, cntSize)
  File "c:\work\freelance\excel\greekcalculator\GreekCalculator.py", line 49,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O171" s="7" t="str">
        <f ca="1"/>
        <v>TypeError: can't multiply sequence by non-int of type 'numpy.float64'
    d1 = (1 / (sigma * sqrt(T))) * (log(S/K) + (r + sigma**2/2)* T)
  File "c:\work\freelance\excel\greekcalculator\blackscholes.py", line 19, in d1d2
    d1, d2 = d1d2(sigma, S, K, r - div, T)
  File "c:\work\freelance\excel\greekcalculator\blackscholes.py", line 100, in getGreeks
    return bs.getGreeks(optType, S, K, r, T, sigma, div, cntSize)
  File "c:\work\freelance\excel\greekcalculator\GreekCalculator.py", line 49,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P171" s="6" t="str">
        <f ca="1"/>
        <v>TypeError: can't multiply sequence by non-int of type 'numpy.float64'
    d1 = (1 / (sigma * sqrt(T))) * (log(S/K) + (r + sigma**2/2)* T)
  File "c:\work\freelance\excel\greekcalculator\blackscholes.py", line 19, in d1d2
    d1, d2 = d1d2(sigma, S, K, r - div, T)
  File "c:\work\freelance\excel\greekcalculator\blackscholes.py", line 100, in getGreeks
    return bs.getGreeks(optType, S, K, r, T, sigma, div, cntSize)
  File "c:\work\freelance\excel\greekcalculator\GreekCalculator.py", line 49,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Q171" s="6" t="str">
        <f ca="1"/>
        <v>TypeError: can't multiply sequence by non-int of type 'numpy.float64'
    d1 = (1 / (sigma * sqrt(T))) * (log(S/K) + (r + sigma**2/2)* T)
  File "c:\work\freelance\excel\greekcalculator\blackscholes.py", line 19, in d1d2
    d1, d2 = d1d2(sigma, S, K, r - div, T)
  File "c:\work\freelance\excel\greekcalculator\blackscholes.py", line 100, in getGreeks
    return bs.getGreeks(optType, S, K, r, T, sigma, div, cntSize)
  File "c:\work\freelance\excel\greekcalculator\GreekCalculator.py", line 49,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R171" s="6" t="str">
        <f ca="1"/>
        <v>TypeError: can't multiply sequence by non-int of type 'numpy.float64'
    d1 = (1 / (sigma * sqrt(T))) * (log(S/K) + (r + sigma**2/2)* T)
  File "c:\work\freelance\excel\greekcalculator\blackscholes.py", line 19, in d1d2
    d1, d2 = d1d2(sigma, S, K, r - div, T)
  File "c:\work\freelance\excel\greekcalculator\blackscholes.py", line 100, in getGreeks
    return bs.getGreeks(optType, S, K, r, T, sigma, div, cntSize)
  File "c:\work\freelance\excel\greekcalculator\GreekCalculator.py", line 49,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</row>
    <row r="172" spans="1:44" x14ac:dyDescent="0.3">
      <c r="A172" t="s">
        <v>2478</v>
      </c>
      <c r="B172" t="s">
        <v>2479</v>
      </c>
      <c r="C172" t="s">
        <v>30</v>
      </c>
      <c r="D172" t="s">
        <v>2480</v>
      </c>
      <c r="E172" t="s">
        <v>655</v>
      </c>
      <c r="F172" t="s">
        <v>418</v>
      </c>
      <c r="G172" t="s">
        <v>2481</v>
      </c>
      <c r="H172" t="s">
        <v>2482</v>
      </c>
      <c r="I172" t="s">
        <v>2483</v>
      </c>
      <c r="J172" t="s">
        <v>1502</v>
      </c>
      <c r="K172" t="s">
        <v>649</v>
      </c>
      <c r="L172" t="s">
        <v>57</v>
      </c>
      <c r="M172" t="s">
        <v>37</v>
      </c>
      <c r="N172" t="s">
        <v>87</v>
      </c>
      <c r="O172" t="s">
        <v>87</v>
      </c>
      <c r="T172" t="s">
        <v>50</v>
      </c>
      <c r="U172" t="s">
        <v>87</v>
      </c>
      <c r="V172" t="s">
        <v>87</v>
      </c>
      <c r="W172" t="s">
        <v>88</v>
      </c>
      <c r="X172" t="s">
        <v>92</v>
      </c>
      <c r="Y172" t="s">
        <v>2481</v>
      </c>
      <c r="Z172" t="s">
        <v>87</v>
      </c>
      <c r="AA172" t="s">
        <v>87</v>
      </c>
      <c r="AB172" t="s">
        <v>37</v>
      </c>
      <c r="AC172" t="s">
        <v>1013</v>
      </c>
      <c r="AD172" t="s">
        <v>37</v>
      </c>
      <c r="AE172" t="s">
        <v>1013</v>
      </c>
      <c r="AF172" t="s">
        <v>90</v>
      </c>
      <c r="AG172" t="s">
        <v>1270</v>
      </c>
      <c r="AH172" t="s">
        <v>50</v>
      </c>
      <c r="AI172" s="4">
        <f ca="1">data[[#This Row],[Expiry Date]]-TODAY()</f>
        <v>40</v>
      </c>
      <c r="AJ172" s="4">
        <f ca="1">data[[#This Row],[Maturity ( Days)]]/365</f>
        <v>0.1095890410958904</v>
      </c>
      <c r="AK172" s="4" t="str">
        <f>IF(data[[#This Row],[Option Type]]="put","p","c")</f>
        <v>p</v>
      </c>
      <c r="AL172" s="4">
        <f>(data[[#This Row],[Bid]]*data[[#This Row],[Bidsize]]+data[[#This Row],[Ask]]*data[[#This Row],[Asksize]])/(data[[#This Row],[Bidsize]]+data[[#This Row],[Asksize]])</f>
        <v>0.52979797979797971</v>
      </c>
      <c r="AM172" s="5" t="str">
        <f ca="1">impliedVol(data[[#This Row],[OptType]],Details!$B$4,VALUE(data[[#This Row],[Strike]]),VALUE(data[[#This Row],[Cnt Price]]),Details!$B$6,data[[#This Row],[T]],Details!$B$7)</f>
        <v>Calculation Error : Vega is Zero</v>
      </c>
      <c r="AN172" s="7" t="str">
        <f t="array" aca="1" ref="AN172:AR172" ca="1">bsGreeks(data[[#This Row],[OptType]],Details!$B$4,VALUE(data[[#This Row],[Strike]]),Details!$B$6,data[[#This Row],[T]],AM172,Details!$B$7)</f>
        <v>TypeError: can't multiply sequence by non-int of type 'numpy.float64'
    d1 = (1 / (sigma * sqrt(T))) * (log(S/K) + (r + sigma**2/2)* T)
  File "c:\work\freelance\excel\greekcalculator\blackscholes.py", line 19, in d1d2
    d1, d2 = d1d2(sigma, S, K, r - div, T)
  File "c:\work\freelance\excel\greekcalculator\blackscholes.py", line 100, in getGreeks
    return bs.getGreeks(optType, S, K, r, T, sigma, div, cntSize)
  File "c:\work\freelance\excel\greekcalculator\GreekCalculator.py", line 49,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O172" s="7" t="str">
        <f ca="1"/>
        <v>TypeError: can't multiply sequence by non-int of type 'numpy.float64'
    d1 = (1 / (sigma * sqrt(T))) * (log(S/K) + (r + sigma**2/2)* T)
  File "c:\work\freelance\excel\greekcalculator\blackscholes.py", line 19, in d1d2
    d1, d2 = d1d2(sigma, S, K, r - div, T)
  File "c:\work\freelance\excel\greekcalculator\blackscholes.py", line 100, in getGreeks
    return bs.getGreeks(optType, S, K, r, T, sigma, div, cntSize)
  File "c:\work\freelance\excel\greekcalculator\GreekCalculator.py", line 49,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P172" s="6" t="str">
        <f ca="1"/>
        <v>TypeError: can't multiply sequence by non-int of type 'numpy.float64'
    d1 = (1 / (sigma * sqrt(T))) * (log(S/K) + (r + sigma**2/2)* T)
  File "c:\work\freelance\excel\greekcalculator\blackscholes.py", line 19, in d1d2
    d1, d2 = d1d2(sigma, S, K, r - div, T)
  File "c:\work\freelance\excel\greekcalculator\blackscholes.py", line 100, in getGreeks
    return bs.getGreeks(optType, S, K, r, T, sigma, div, cntSize)
  File "c:\work\freelance\excel\greekcalculator\GreekCalculator.py", line 49,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Q172" s="6" t="str">
        <f ca="1"/>
        <v>TypeError: can't multiply sequence by non-int of type 'numpy.float64'
    d1 = (1 / (sigma * sqrt(T))) * (log(S/K) + (r + sigma**2/2)* T)
  File "c:\work\freelance\excel\greekcalculator\blackscholes.py", line 19, in d1d2
    d1, d2 = d1d2(sigma, S, K, r - div, T)
  File "c:\work\freelance\excel\greekcalculator\blackscholes.py", line 100, in getGreeks
    return bs.getGreeks(optType, S, K, r, T, sigma, div, cntSize)
  File "c:\work\freelance\excel\greekcalculator\GreekCalculator.py", line 49,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R172" s="6" t="str">
        <f ca="1"/>
        <v>TypeError: can't multiply sequence by non-int of type 'numpy.float64'
    d1 = (1 / (sigma * sqrt(T))) * (log(S/K) + (r + sigma**2/2)* T)
  File "c:\work\freelance\excel\greekcalculator\blackscholes.py", line 19, in d1d2
    d1, d2 = d1d2(sigma, S, K, r - div, T)
  File "c:\work\freelance\excel\greekcalculator\blackscholes.py", line 100, in getGreeks
    return bs.getGreeks(optType, S, K, r, T, sigma, div, cntSize)
  File "c:\work\freelance\excel\greekcalculator\GreekCalculator.py", line 49,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</row>
    <row r="173" spans="1:44" x14ac:dyDescent="0.3">
      <c r="A173" t="s">
        <v>2484</v>
      </c>
      <c r="B173" t="s">
        <v>2485</v>
      </c>
      <c r="C173" t="s">
        <v>58</v>
      </c>
      <c r="D173" t="s">
        <v>1274</v>
      </c>
      <c r="E173" t="s">
        <v>2486</v>
      </c>
      <c r="F173" t="s">
        <v>2487</v>
      </c>
      <c r="G173" t="s">
        <v>2488</v>
      </c>
      <c r="H173" t="s">
        <v>87</v>
      </c>
      <c r="I173" t="s">
        <v>87</v>
      </c>
      <c r="J173" t="s">
        <v>1502</v>
      </c>
      <c r="K173" t="s">
        <v>88</v>
      </c>
      <c r="L173" t="s">
        <v>57</v>
      </c>
      <c r="M173" t="s">
        <v>37</v>
      </c>
      <c r="N173" t="s">
        <v>87</v>
      </c>
      <c r="O173" t="s">
        <v>87</v>
      </c>
      <c r="T173" t="s">
        <v>50</v>
      </c>
      <c r="U173" t="s">
        <v>87</v>
      </c>
      <c r="V173" t="s">
        <v>87</v>
      </c>
      <c r="W173" t="s">
        <v>88</v>
      </c>
      <c r="X173" t="s">
        <v>387</v>
      </c>
      <c r="Y173" t="s">
        <v>2488</v>
      </c>
      <c r="Z173" t="s">
        <v>87</v>
      </c>
      <c r="AA173" t="s">
        <v>87</v>
      </c>
      <c r="AB173" t="s">
        <v>37</v>
      </c>
      <c r="AC173" t="s">
        <v>1013</v>
      </c>
      <c r="AD173" t="s">
        <v>37</v>
      </c>
      <c r="AE173" t="s">
        <v>1013</v>
      </c>
      <c r="AF173" t="s">
        <v>90</v>
      </c>
      <c r="AG173" t="s">
        <v>1270</v>
      </c>
      <c r="AH173" t="s">
        <v>551</v>
      </c>
      <c r="AI173" s="4">
        <f ca="1">data[[#This Row],[Expiry Date]]-TODAY()</f>
        <v>40</v>
      </c>
      <c r="AJ173" s="4">
        <f ca="1">data[[#This Row],[Maturity ( Days)]]/365</f>
        <v>0.1095890410958904</v>
      </c>
      <c r="AK173" s="4" t="str">
        <f>IF(data[[#This Row],[Option Type]]="put","p","c")</f>
        <v>c</v>
      </c>
      <c r="AL173" s="4" t="e">
        <f>(data[[#This Row],[Bid]]*data[[#This Row],[Bidsize]]+data[[#This Row],[Ask]]*data[[#This Row],[Asksize]])/(data[[#This Row],[Bidsize]]+data[[#This Row],[Asksize]])</f>
        <v>#DIV/0!</v>
      </c>
      <c r="AM173" s="5" t="str">
        <f ca="1">impliedVol(data[[#This Row],[OptType]],Details!$B$4,VALUE(data[[#This Row],[Strike]]),VALUE(data[[#This Row],[Cnt Price]]),Details!$B$6,data[[#This Row],[T]],Details!$B$7)</f>
        <v>TypeError: unsupported operand type(s) for -: 'float' and 'NoneType'
    diffPrice = (priceCall(S, K, r, T, vol) - C ) if (opt == 'c') else (pricePut(S, K, r, T, vol) - C )
  File "c:\work\freelance\excel\greekcalculator\blackscholes.py", line 76, in impliedVol
    return bs.impliedVol(opt, S, K, C, r, T, div)
  File "c:\work\freelance\excel\greekcalculator\GreekCalculator.py", line 57, in impliedVol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N173" s="7" t="str">
        <f t="array" aca="1" ref="AN173:AR173" ca="1">bsGreeks(data[[#This Row],[OptType]],Details!$B$4,VALUE(data[[#This Row],[Strike]]),Details!$B$6,data[[#This Row],[T]],AM173,Details!$B$7)</f>
        <v>TypeError: can't multiply sequence by non-int of type 'numpy.float64'
    d1 = (1 / (sigma * sqrt(T))) * (log(S/K) + (r + sigma**2/2)* T)
  File "c:\work\freelance\excel\greekcalculator\blackscholes.py", line 19, in d1d2
    d1, d2 = d1d2(sigma, S, K, r - div, T)
  File "c:\work\freelance\excel\greekcalculator\blackscholes.py", line 100, in getGreeks
    return bs.getGreeks(optType, S, K, r, T, sigma, div, cntSize)
  File "c:\work\freelance\excel\greekcalculator\GreekCalculator.py", line 49,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O173" s="7" t="str">
        <f ca="1"/>
        <v>TypeError: can't multiply sequence by non-int of type 'numpy.float64'
    d1 = (1 / (sigma * sqrt(T))) * (log(S/K) + (r + sigma**2/2)* T)
  File "c:\work\freelance\excel\greekcalculator\blackscholes.py", line 19, in d1d2
    d1, d2 = d1d2(sigma, S, K, r - div, T)
  File "c:\work\freelance\excel\greekcalculator\blackscholes.py", line 100, in getGreeks
    return bs.getGreeks(optType, S, K, r, T, sigma, div, cntSize)
  File "c:\work\freelance\excel\greekcalculator\GreekCalculator.py", line 49,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P173" s="6" t="str">
        <f ca="1"/>
        <v>TypeError: can't multiply sequence by non-int of type 'numpy.float64'
    d1 = (1 / (sigma * sqrt(T))) * (log(S/K) + (r + sigma**2/2)* T)
  File "c:\work\freelance\excel\greekcalculator\blackscholes.py", line 19, in d1d2
    d1, d2 = d1d2(sigma, S, K, r - div, T)
  File "c:\work\freelance\excel\greekcalculator\blackscholes.py", line 100, in getGreeks
    return bs.getGreeks(optType, S, K, r, T, sigma, div, cntSize)
  File "c:\work\freelance\excel\greekcalculator\GreekCalculator.py", line 49,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Q173" s="6" t="str">
        <f ca="1"/>
        <v>TypeError: can't multiply sequence by non-int of type 'numpy.float64'
    d1 = (1 / (sigma * sqrt(T))) * (log(S/K) + (r + sigma**2/2)* T)
  File "c:\work\freelance\excel\greekcalculator\blackscholes.py", line 19, in d1d2
    d1, d2 = d1d2(sigma, S, K, r - div, T)
  File "c:\work\freelance\excel\greekcalculator\blackscholes.py", line 100, in getGreeks
    return bs.getGreeks(optType, S, K, r, T, sigma, div, cntSize)
  File "c:\work\freelance\excel\greekcalculator\GreekCalculator.py", line 49,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R173" s="6" t="str">
        <f ca="1"/>
        <v>TypeError: can't multiply sequence by non-int of type 'numpy.float64'
    d1 = (1 / (sigma * sqrt(T))) * (log(S/K) + (r + sigma**2/2)* T)
  File "c:\work\freelance\excel\greekcalculator\blackscholes.py", line 19, in d1d2
    d1, d2 = d1d2(sigma, S, K, r - div, T)
  File "c:\work\freelance\excel\greekcalculator\blackscholes.py", line 100, in getGreeks
    return bs.getGreeks(optType, S, K, r, T, sigma, div, cntSize)
  File "c:\work\freelance\excel\greekcalculator\GreekCalculator.py", line 49,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</row>
    <row r="174" spans="1:44" x14ac:dyDescent="0.3">
      <c r="A174" t="s">
        <v>2489</v>
      </c>
      <c r="B174" t="s">
        <v>2490</v>
      </c>
      <c r="C174" t="s">
        <v>30</v>
      </c>
      <c r="D174" t="s">
        <v>2491</v>
      </c>
      <c r="E174" t="s">
        <v>257</v>
      </c>
      <c r="F174" t="s">
        <v>751</v>
      </c>
      <c r="G174" t="s">
        <v>255</v>
      </c>
      <c r="H174" t="s">
        <v>90</v>
      </c>
      <c r="I174" t="s">
        <v>90</v>
      </c>
      <c r="J174" t="s">
        <v>1502</v>
      </c>
      <c r="K174" t="s">
        <v>2492</v>
      </c>
      <c r="L174" t="s">
        <v>57</v>
      </c>
      <c r="M174" t="s">
        <v>37</v>
      </c>
      <c r="N174" t="s">
        <v>87</v>
      </c>
      <c r="O174" t="s">
        <v>87</v>
      </c>
      <c r="T174" t="s">
        <v>50</v>
      </c>
      <c r="U174" t="s">
        <v>87</v>
      </c>
      <c r="V174" t="s">
        <v>87</v>
      </c>
      <c r="W174" t="s">
        <v>88</v>
      </c>
      <c r="X174" t="s">
        <v>458</v>
      </c>
      <c r="Y174" t="s">
        <v>255</v>
      </c>
      <c r="Z174" t="s">
        <v>87</v>
      </c>
      <c r="AA174" t="s">
        <v>87</v>
      </c>
      <c r="AB174" t="s">
        <v>37</v>
      </c>
      <c r="AC174" t="s">
        <v>1013</v>
      </c>
      <c r="AD174" t="s">
        <v>37</v>
      </c>
      <c r="AE174" t="s">
        <v>1013</v>
      </c>
      <c r="AF174" t="s">
        <v>90</v>
      </c>
      <c r="AG174" t="s">
        <v>1270</v>
      </c>
      <c r="AH174" t="s">
        <v>50</v>
      </c>
      <c r="AI174" s="4">
        <f ca="1">data[[#This Row],[Expiry Date]]-TODAY()</f>
        <v>40</v>
      </c>
      <c r="AJ174" s="4">
        <f ca="1">data[[#This Row],[Maturity ( Days)]]/365</f>
        <v>0.1095890410958904</v>
      </c>
      <c r="AK174" s="4" t="str">
        <f>IF(data[[#This Row],[Option Type]]="put","p","c")</f>
        <v>p</v>
      </c>
      <c r="AL174" s="4">
        <f>(data[[#This Row],[Bid]]*data[[#This Row],[Bidsize]]+data[[#This Row],[Ask]]*data[[#This Row],[Asksize]])/(data[[#This Row],[Bidsize]]+data[[#This Row],[Asksize]])</f>
        <v>0.8</v>
      </c>
      <c r="AM174" s="5" t="str">
        <f ca="1">impliedVol(data[[#This Row],[OptType]],Details!$B$4,VALUE(data[[#This Row],[Strike]]),VALUE(data[[#This Row],[Cnt Price]]),Details!$B$6,data[[#This Row],[T]],Details!$B$7)</f>
        <v>Calculation Error : Vega is Zero</v>
      </c>
      <c r="AN174" s="7" t="str">
        <f t="array" aca="1" ref="AN174:AR174" ca="1">bsGreeks(data[[#This Row],[OptType]],Details!$B$4,VALUE(data[[#This Row],[Strike]]),Details!$B$6,data[[#This Row],[T]],AM174,Details!$B$7)</f>
        <v>TypeError: can't multiply sequence by non-int of type 'numpy.float64'
    d1 = (1 / (sigma * sqrt(T))) * (log(S/K) + (r + sigma**2/2)* T)
  File "c:\work\freelance\excel\greekcalculator\blackscholes.py", line 19, in d1d2
    d1, d2 = d1d2(sigma, S, K, r - div, T)
  File "c:\work\freelance\excel\greekcalculator\blackscholes.py", line 100, in getGreeks
    return bs.getGreeks(optType, S, K, r, T, sigma, div, cntSize)
  File "c:\work\freelance\excel\greekcalculator\GreekCalculator.py", line 49,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O174" s="7" t="str">
        <f ca="1"/>
        <v>TypeError: can't multiply sequence by non-int of type 'numpy.float64'
    d1 = (1 / (sigma * sqrt(T))) * (log(S/K) + (r + sigma**2/2)* T)
  File "c:\work\freelance\excel\greekcalculator\blackscholes.py", line 19, in d1d2
    d1, d2 = d1d2(sigma, S, K, r - div, T)
  File "c:\work\freelance\excel\greekcalculator\blackscholes.py", line 100, in getGreeks
    return bs.getGreeks(optType, S, K, r, T, sigma, div, cntSize)
  File "c:\work\freelance\excel\greekcalculator\GreekCalculator.py", line 49,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P174" s="6" t="str">
        <f ca="1"/>
        <v>TypeError: can't multiply sequence by non-int of type 'numpy.float64'
    d1 = (1 / (sigma * sqrt(T))) * (log(S/K) + (r + sigma**2/2)* T)
  File "c:\work\freelance\excel\greekcalculator\blackscholes.py", line 19, in d1d2
    d1, d2 = d1d2(sigma, S, K, r - div, T)
  File "c:\work\freelance\excel\greekcalculator\blackscholes.py", line 100, in getGreeks
    return bs.getGreeks(optType, S, K, r, T, sigma, div, cntSize)
  File "c:\work\freelance\excel\greekcalculator\GreekCalculator.py", line 49,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Q174" s="6" t="str">
        <f ca="1"/>
        <v>TypeError: can't multiply sequence by non-int of type 'numpy.float64'
    d1 = (1 / (sigma * sqrt(T))) * (log(S/K) + (r + sigma**2/2)* T)
  File "c:\work\freelance\excel\greekcalculator\blackscholes.py", line 19, in d1d2
    d1, d2 = d1d2(sigma, S, K, r - div, T)
  File "c:\work\freelance\excel\greekcalculator\blackscholes.py", line 100, in getGreeks
    return bs.getGreeks(optType, S, K, r, T, sigma, div, cntSize)
  File "c:\work\freelance\excel\greekcalculator\GreekCalculator.py", line 49,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R174" s="6" t="str">
        <f ca="1"/>
        <v>TypeError: can't multiply sequence by non-int of type 'numpy.float64'
    d1 = (1 / (sigma * sqrt(T))) * (log(S/K) + (r + sigma**2/2)* T)
  File "c:\work\freelance\excel\greekcalculator\blackscholes.py", line 19, in d1d2
    d1, d2 = d1d2(sigma, S, K, r - div, T)
  File "c:\work\freelance\excel\greekcalculator\blackscholes.py", line 100, in getGreeks
    return bs.getGreeks(optType, S, K, r, T, sigma, div, cntSize)
  File "c:\work\freelance\excel\greekcalculator\GreekCalculator.py", line 49,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</row>
    <row r="175" spans="1:44" x14ac:dyDescent="0.3">
      <c r="A175" t="s">
        <v>2493</v>
      </c>
      <c r="B175" t="s">
        <v>2494</v>
      </c>
      <c r="C175" t="s">
        <v>58</v>
      </c>
      <c r="D175" t="s">
        <v>206</v>
      </c>
      <c r="E175" t="s">
        <v>2495</v>
      </c>
      <c r="F175" t="s">
        <v>2496</v>
      </c>
      <c r="G175" t="s">
        <v>2497</v>
      </c>
      <c r="H175" t="s">
        <v>87</v>
      </c>
      <c r="I175" t="s">
        <v>87</v>
      </c>
      <c r="J175" t="s">
        <v>1502</v>
      </c>
      <c r="K175" t="s">
        <v>88</v>
      </c>
      <c r="L175" t="s">
        <v>57</v>
      </c>
      <c r="M175" t="s">
        <v>37</v>
      </c>
      <c r="N175" t="s">
        <v>87</v>
      </c>
      <c r="O175" t="s">
        <v>87</v>
      </c>
      <c r="T175" t="s">
        <v>50</v>
      </c>
      <c r="U175" t="s">
        <v>87</v>
      </c>
      <c r="V175" t="s">
        <v>87</v>
      </c>
      <c r="W175" t="s">
        <v>88</v>
      </c>
      <c r="X175" t="s">
        <v>92</v>
      </c>
      <c r="Y175" t="s">
        <v>2497</v>
      </c>
      <c r="Z175" t="s">
        <v>87</v>
      </c>
      <c r="AA175" t="s">
        <v>87</v>
      </c>
      <c r="AB175" t="s">
        <v>37</v>
      </c>
      <c r="AC175" t="s">
        <v>1013</v>
      </c>
      <c r="AD175" t="s">
        <v>37</v>
      </c>
      <c r="AE175" t="s">
        <v>1013</v>
      </c>
      <c r="AF175" t="s">
        <v>90</v>
      </c>
      <c r="AG175" t="s">
        <v>1270</v>
      </c>
      <c r="AH175" t="s">
        <v>551</v>
      </c>
      <c r="AI175" s="4">
        <f ca="1">data[[#This Row],[Expiry Date]]-TODAY()</f>
        <v>40</v>
      </c>
      <c r="AJ175" s="4">
        <f ca="1">data[[#This Row],[Maturity ( Days)]]/365</f>
        <v>0.1095890410958904</v>
      </c>
      <c r="AK175" s="4" t="str">
        <f>IF(data[[#This Row],[Option Type]]="put","p","c")</f>
        <v>c</v>
      </c>
      <c r="AL175" s="4" t="e">
        <f>(data[[#This Row],[Bid]]*data[[#This Row],[Bidsize]]+data[[#This Row],[Ask]]*data[[#This Row],[Asksize]])/(data[[#This Row],[Bidsize]]+data[[#This Row],[Asksize]])</f>
        <v>#DIV/0!</v>
      </c>
      <c r="AM175" s="5" t="str">
        <f ca="1">impliedVol(data[[#This Row],[OptType]],Details!$B$4,VALUE(data[[#This Row],[Strike]]),VALUE(data[[#This Row],[Cnt Price]]),Details!$B$6,data[[#This Row],[T]],Details!$B$7)</f>
        <v>TypeError: unsupported operand type(s) for -: 'float' and 'NoneType'
    diffPrice = (priceCall(S, K, r, T, vol) - C ) if (opt == 'c') else (pricePut(S, K, r, T, vol) - C )
  File "c:\work\freelance\excel\greekcalculator\blackscholes.py", line 76, in impliedVol
    return bs.impliedVol(opt, S, K, C, r, T, div)
  File "c:\work\freelance\excel\greekcalculator\GreekCalculator.py", line 57, in impliedVol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N175" s="7" t="str">
        <f t="array" aca="1" ref="AN175:AR175" ca="1">bsGreeks(data[[#This Row],[OptType]],Details!$B$4,VALUE(data[[#This Row],[Strike]]),Details!$B$6,data[[#This Row],[T]],AM175,Details!$B$7)</f>
        <v>TypeError: can't multiply sequence by non-int of type 'numpy.float64'
    d1 = (1 / (sigma * sqrt(T))) * (log(S/K) + (r + sigma**2/2)* T)
  File "c:\work\freelance\excel\greekcalculator\blackscholes.py", line 19, in d1d2
    d1, d2 = d1d2(sigma, S, K, r - div, T)
  File "c:\work\freelance\excel\greekcalculator\blackscholes.py", line 100, in getGreeks
    return bs.getGreeks(optType, S, K, r, T, sigma, div, cntSize)
  File "c:\work\freelance\excel\greekcalculator\GreekCalculator.py", line 49,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O175" s="7" t="str">
        <f ca="1"/>
        <v>TypeError: can't multiply sequence by non-int of type 'numpy.float64'
    d1 = (1 / (sigma * sqrt(T))) * (log(S/K) + (r + sigma**2/2)* T)
  File "c:\work\freelance\excel\greekcalculator\blackscholes.py", line 19, in d1d2
    d1, d2 = d1d2(sigma, S, K, r - div, T)
  File "c:\work\freelance\excel\greekcalculator\blackscholes.py", line 100, in getGreeks
    return bs.getGreeks(optType, S, K, r, T, sigma, div, cntSize)
  File "c:\work\freelance\excel\greekcalculator\GreekCalculator.py", line 49,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P175" s="6" t="str">
        <f ca="1"/>
        <v>TypeError: can't multiply sequence by non-int of type 'numpy.float64'
    d1 = (1 / (sigma * sqrt(T))) * (log(S/K) + (r + sigma**2/2)* T)
  File "c:\work\freelance\excel\greekcalculator\blackscholes.py", line 19, in d1d2
    d1, d2 = d1d2(sigma, S, K, r - div, T)
  File "c:\work\freelance\excel\greekcalculator\blackscholes.py", line 100, in getGreeks
    return bs.getGreeks(optType, S, K, r, T, sigma, div, cntSize)
  File "c:\work\freelance\excel\greekcalculator\GreekCalculator.py", line 49,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Q175" s="6" t="str">
        <f ca="1"/>
        <v>TypeError: can't multiply sequence by non-int of type 'numpy.float64'
    d1 = (1 / (sigma * sqrt(T))) * (log(S/K) + (r + sigma**2/2)* T)
  File "c:\work\freelance\excel\greekcalculator\blackscholes.py", line 19, in d1d2
    d1, d2 = d1d2(sigma, S, K, r - div, T)
  File "c:\work\freelance\excel\greekcalculator\blackscholes.py", line 100, in getGreeks
    return bs.getGreeks(optType, S, K, r, T, sigma, div, cntSize)
  File "c:\work\freelance\excel\greekcalculator\GreekCalculator.py", line 49,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R175" s="6" t="str">
        <f ca="1"/>
        <v>TypeError: can't multiply sequence by non-int of type 'numpy.float64'
    d1 = (1 / (sigma * sqrt(T))) * (log(S/K) + (r + sigma**2/2)* T)
  File "c:\work\freelance\excel\greekcalculator\blackscholes.py", line 19, in d1d2
    d1, d2 = d1d2(sigma, S, K, r - div, T)
  File "c:\work\freelance\excel\greekcalculator\blackscholes.py", line 100, in getGreeks
    return bs.getGreeks(optType, S, K, r, T, sigma, div, cntSize)
  File "c:\work\freelance\excel\greekcalculator\GreekCalculator.py", line 49,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</row>
    <row r="176" spans="1:44" x14ac:dyDescent="0.3">
      <c r="A176" t="s">
        <v>2498</v>
      </c>
      <c r="B176" t="s">
        <v>2499</v>
      </c>
      <c r="C176" t="s">
        <v>58</v>
      </c>
      <c r="D176" t="s">
        <v>1277</v>
      </c>
      <c r="E176" t="s">
        <v>2500</v>
      </c>
      <c r="F176" t="s">
        <v>2501</v>
      </c>
      <c r="G176" t="s">
        <v>1543</v>
      </c>
      <c r="H176" t="s">
        <v>87</v>
      </c>
      <c r="I176" t="s">
        <v>87</v>
      </c>
      <c r="J176" t="s">
        <v>1502</v>
      </c>
      <c r="K176" t="s">
        <v>87</v>
      </c>
      <c r="L176" t="s">
        <v>57</v>
      </c>
      <c r="M176" t="s">
        <v>37</v>
      </c>
      <c r="N176" t="s">
        <v>87</v>
      </c>
      <c r="O176" t="s">
        <v>87</v>
      </c>
      <c r="T176" t="s">
        <v>50</v>
      </c>
      <c r="U176" t="s">
        <v>87</v>
      </c>
      <c r="V176" t="s">
        <v>87</v>
      </c>
      <c r="W176" t="s">
        <v>88</v>
      </c>
      <c r="X176" t="s">
        <v>458</v>
      </c>
      <c r="Y176" t="s">
        <v>1543</v>
      </c>
      <c r="Z176" t="s">
        <v>87</v>
      </c>
      <c r="AA176" t="s">
        <v>87</v>
      </c>
      <c r="AB176" t="s">
        <v>37</v>
      </c>
      <c r="AC176" t="s">
        <v>1013</v>
      </c>
      <c r="AD176" t="s">
        <v>37</v>
      </c>
      <c r="AE176" t="s">
        <v>1013</v>
      </c>
      <c r="AF176" t="s">
        <v>90</v>
      </c>
      <c r="AG176" t="s">
        <v>1270</v>
      </c>
      <c r="AH176" t="s">
        <v>551</v>
      </c>
      <c r="AI176" s="4">
        <f ca="1">data[[#This Row],[Expiry Date]]-TODAY()</f>
        <v>40</v>
      </c>
      <c r="AJ176" s="4">
        <f ca="1">data[[#This Row],[Maturity ( Days)]]/365</f>
        <v>0.1095890410958904</v>
      </c>
      <c r="AK176" s="4" t="str">
        <f>IF(data[[#This Row],[Option Type]]="put","p","c")</f>
        <v>c</v>
      </c>
      <c r="AL176" s="4" t="e">
        <f>(data[[#This Row],[Bid]]*data[[#This Row],[Bidsize]]+data[[#This Row],[Ask]]*data[[#This Row],[Asksize]])/(data[[#This Row],[Bidsize]]+data[[#This Row],[Asksize]])</f>
        <v>#DIV/0!</v>
      </c>
      <c r="AM176" s="5" t="str">
        <f ca="1">impliedVol(data[[#This Row],[OptType]],Details!$B$4,VALUE(data[[#This Row],[Strike]]),VALUE(data[[#This Row],[Cnt Price]]),Details!$B$6,data[[#This Row],[T]],Details!$B$7)</f>
        <v>TypeError: unsupported operand type(s) for -: 'float' and 'NoneType'
    diffPrice = (priceCall(S, K, r, T, vol) - C ) if (opt == 'c') else (pricePut(S, K, r, T, vol) - C )
  File "c:\work\freelance\excel\greekcalculator\blackscholes.py", line 76, in impliedVol
    return bs.impliedVol(opt, S, K, C, r, T, div)
  File "c:\work\freelance\excel\greekcalculator\GreekCalculator.py", line 57, in impliedVol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N176" s="7" t="str">
        <f t="array" aca="1" ref="AN176:AR176" ca="1">bsGreeks(data[[#This Row],[OptType]],Details!$B$4,VALUE(data[[#This Row],[Strike]]),Details!$B$6,data[[#This Row],[T]],AM176,Details!$B$7)</f>
        <v>TypeError: can't multiply sequence by non-int of type 'numpy.float64'
    d1 = (1 / (sigma * sqrt(T))) * (log(S/K) + (r + sigma**2/2)* T)
  File "c:\work\freelance\excel\greekcalculator\blackscholes.py", line 19, in d1d2
    d1, d2 = d1d2(sigma, S, K, r - div, T)
  File "c:\work\freelance\excel\greekcalculator\blackscholes.py", line 100, in getGreeks
    return bs.getGreeks(optType, S, K, r, T, sigma, div, cntSize)
  File "c:\work\freelance\excel\greekcalculator\GreekCalculator.py", line 49,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O176" s="7" t="str">
        <f ca="1"/>
        <v>TypeError: can't multiply sequence by non-int of type 'numpy.float64'
    d1 = (1 / (sigma * sqrt(T))) * (log(S/K) + (r + sigma**2/2)* T)
  File "c:\work\freelance\excel\greekcalculator\blackscholes.py", line 19, in d1d2
    d1, d2 = d1d2(sigma, S, K, r - div, T)
  File "c:\work\freelance\excel\greekcalculator\blackscholes.py", line 100, in getGreeks
    return bs.getGreeks(optType, S, K, r, T, sigma, div, cntSize)
  File "c:\work\freelance\excel\greekcalculator\GreekCalculator.py", line 49,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P176" s="6" t="str">
        <f ca="1"/>
        <v>TypeError: can't multiply sequence by non-int of type 'numpy.float64'
    d1 = (1 / (sigma * sqrt(T))) * (log(S/K) + (r + sigma**2/2)* T)
  File "c:\work\freelance\excel\greekcalculator\blackscholes.py", line 19, in d1d2
    d1, d2 = d1d2(sigma, S, K, r - div, T)
  File "c:\work\freelance\excel\greekcalculator\blackscholes.py", line 100, in getGreeks
    return bs.getGreeks(optType, S, K, r, T, sigma, div, cntSize)
  File "c:\work\freelance\excel\greekcalculator\GreekCalculator.py", line 49,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Q176" s="6" t="str">
        <f ca="1"/>
        <v>TypeError: can't multiply sequence by non-int of type 'numpy.float64'
    d1 = (1 / (sigma * sqrt(T))) * (log(S/K) + (r + sigma**2/2)* T)
  File "c:\work\freelance\excel\greekcalculator\blackscholes.py", line 19, in d1d2
    d1, d2 = d1d2(sigma, S, K, r - div, T)
  File "c:\work\freelance\excel\greekcalculator\blackscholes.py", line 100, in getGreeks
    return bs.getGreeks(optType, S, K, r, T, sigma, div, cntSize)
  File "c:\work\freelance\excel\greekcalculator\GreekCalculator.py", line 49,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R176" s="6" t="str">
        <f ca="1"/>
        <v>TypeError: can't multiply sequence by non-int of type 'numpy.float64'
    d1 = (1 / (sigma * sqrt(T))) * (log(S/K) + (r + sigma**2/2)* T)
  File "c:\work\freelance\excel\greekcalculator\blackscholes.py", line 19, in d1d2
    d1, d2 = d1d2(sigma, S, K, r - div, T)
  File "c:\work\freelance\excel\greekcalculator\blackscholes.py", line 100, in getGreeks
    return bs.getGreeks(optType, S, K, r, T, sigma, div, cntSize)
  File "c:\work\freelance\excel\greekcalculator\GreekCalculator.py", line 49,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</row>
    <row r="177" spans="1:44" x14ac:dyDescent="0.3">
      <c r="A177" t="s">
        <v>2502</v>
      </c>
      <c r="B177" t="s">
        <v>2503</v>
      </c>
      <c r="C177" t="s">
        <v>30</v>
      </c>
      <c r="D177" t="s">
        <v>2504</v>
      </c>
      <c r="E177" t="s">
        <v>658</v>
      </c>
      <c r="F177" t="s">
        <v>429</v>
      </c>
      <c r="G177" t="s">
        <v>369</v>
      </c>
      <c r="H177" t="s">
        <v>2505</v>
      </c>
      <c r="I177" t="s">
        <v>2506</v>
      </c>
      <c r="J177" t="s">
        <v>1502</v>
      </c>
      <c r="K177" t="s">
        <v>2507</v>
      </c>
      <c r="L177" t="s">
        <v>57</v>
      </c>
      <c r="M177" t="s">
        <v>37</v>
      </c>
      <c r="N177" t="s">
        <v>87</v>
      </c>
      <c r="O177" t="s">
        <v>87</v>
      </c>
      <c r="T177" t="s">
        <v>50</v>
      </c>
      <c r="U177" t="s">
        <v>87</v>
      </c>
      <c r="V177" t="s">
        <v>87</v>
      </c>
      <c r="W177" t="s">
        <v>88</v>
      </c>
      <c r="X177" t="s">
        <v>100</v>
      </c>
      <c r="Y177" t="s">
        <v>369</v>
      </c>
      <c r="Z177" t="s">
        <v>87</v>
      </c>
      <c r="AA177" t="s">
        <v>87</v>
      </c>
      <c r="AB177" t="s">
        <v>37</v>
      </c>
      <c r="AC177" t="s">
        <v>1013</v>
      </c>
      <c r="AD177" t="s">
        <v>37</v>
      </c>
      <c r="AE177" t="s">
        <v>1013</v>
      </c>
      <c r="AF177" t="s">
        <v>90</v>
      </c>
      <c r="AG177" t="s">
        <v>1270</v>
      </c>
      <c r="AH177" t="s">
        <v>50</v>
      </c>
      <c r="AI177" s="4">
        <f ca="1">data[[#This Row],[Expiry Date]]-TODAY()</f>
        <v>40</v>
      </c>
      <c r="AJ177" s="4">
        <f ca="1">data[[#This Row],[Maturity ( Days)]]/365</f>
        <v>0.1095890410958904</v>
      </c>
      <c r="AK177" s="4" t="str">
        <f>IF(data[[#This Row],[Option Type]]="put","p","c")</f>
        <v>p</v>
      </c>
      <c r="AL177" s="4">
        <f>(data[[#This Row],[Bid]]*data[[#This Row],[Bidsize]]+data[[#This Row],[Ask]]*data[[#This Row],[Asksize]])/(data[[#This Row],[Bidsize]]+data[[#This Row],[Asksize]])</f>
        <v>1.6976833976833976</v>
      </c>
      <c r="AM177" s="5">
        <f ca="1">impliedVol(data[[#This Row],[OptType]],Details!$B$4,VALUE(data[[#This Row],[Strike]]),VALUE(data[[#This Row],[Cnt Price]]),Details!$B$6,data[[#This Row],[T]],Details!$B$7)</f>
        <v>0.75341383940844697</v>
      </c>
      <c r="AN177" s="7">
        <f t="array" aca="1" ref="AN177:AR177" ca="1">bsGreeks(data[[#This Row],[OptType]],Details!$B$4,VALUE(data[[#This Row],[Strike]]),Details!$B$6,data[[#This Row],[T]],AM177,Details!$B$7)</f>
        <v>-4.943090109577386E-3</v>
      </c>
      <c r="AO177" s="7">
        <f ca="1"/>
        <v>1.3981537991266176E-5</v>
      </c>
      <c r="AP177" s="6">
        <f ca="1"/>
        <v>0.19426712815112218</v>
      </c>
      <c r="AQ177" s="6">
        <f ca="1"/>
        <v>-18.235200955335017</v>
      </c>
      <c r="AR177" s="6">
        <f ca="1"/>
        <v>-2.4070369479133364</v>
      </c>
    </row>
    <row r="178" spans="1:44" x14ac:dyDescent="0.3">
      <c r="A178" t="s">
        <v>2508</v>
      </c>
      <c r="B178" t="s">
        <v>2509</v>
      </c>
      <c r="C178" t="s">
        <v>30</v>
      </c>
      <c r="D178" t="s">
        <v>2510</v>
      </c>
      <c r="E178" t="s">
        <v>369</v>
      </c>
      <c r="F178" t="s">
        <v>491</v>
      </c>
      <c r="G178" t="s">
        <v>419</v>
      </c>
      <c r="H178" t="s">
        <v>2511</v>
      </c>
      <c r="I178" t="s">
        <v>2512</v>
      </c>
      <c r="J178" t="s">
        <v>1502</v>
      </c>
      <c r="K178" t="s">
        <v>2513</v>
      </c>
      <c r="L178" t="s">
        <v>57</v>
      </c>
      <c r="M178" t="s">
        <v>37</v>
      </c>
      <c r="N178" t="s">
        <v>87</v>
      </c>
      <c r="O178" t="s">
        <v>87</v>
      </c>
      <c r="T178" t="s">
        <v>50</v>
      </c>
      <c r="U178" t="s">
        <v>87</v>
      </c>
      <c r="V178" t="s">
        <v>87</v>
      </c>
      <c r="W178" t="s">
        <v>88</v>
      </c>
      <c r="X178" t="s">
        <v>387</v>
      </c>
      <c r="Y178" t="s">
        <v>419</v>
      </c>
      <c r="Z178" t="s">
        <v>87</v>
      </c>
      <c r="AA178" t="s">
        <v>87</v>
      </c>
      <c r="AB178" t="s">
        <v>37</v>
      </c>
      <c r="AC178" t="s">
        <v>1013</v>
      </c>
      <c r="AD178" t="s">
        <v>37</v>
      </c>
      <c r="AE178" t="s">
        <v>1013</v>
      </c>
      <c r="AF178" t="s">
        <v>90</v>
      </c>
      <c r="AG178" t="s">
        <v>1270</v>
      </c>
      <c r="AH178" t="s">
        <v>50</v>
      </c>
      <c r="AI178" s="4">
        <f ca="1">data[[#This Row],[Expiry Date]]-TODAY()</f>
        <v>40</v>
      </c>
      <c r="AJ178" s="4">
        <f ca="1">data[[#This Row],[Maturity ( Days)]]/365</f>
        <v>0.1095890410958904</v>
      </c>
      <c r="AK178" s="4" t="str">
        <f>IF(data[[#This Row],[Option Type]]="put","p","c")</f>
        <v>p</v>
      </c>
      <c r="AL178" s="4">
        <f>(data[[#This Row],[Bid]]*data[[#This Row],[Bidsize]]+data[[#This Row],[Ask]]*data[[#This Row],[Asksize]])/(data[[#This Row],[Bidsize]]+data[[#This Row],[Asksize]])</f>
        <v>2.2459016393442623</v>
      </c>
      <c r="AM178" s="5">
        <f ca="1">impliedVol(data[[#This Row],[OptType]],Details!$B$4,VALUE(data[[#This Row],[Strike]]),VALUE(data[[#This Row],[Cnt Price]]),Details!$B$6,data[[#This Row],[T]],Details!$B$7)</f>
        <v>0.70314575844431038</v>
      </c>
      <c r="AN178" s="7">
        <f t="array" aca="1" ref="AN178:AR178" ca="1">bsGreeks(data[[#This Row],[OptType]],Details!$B$4,VALUE(data[[#This Row],[Strike]]),Details!$B$6,data[[#This Row],[T]],AM178,Details!$B$7)</f>
        <v>-6.818202452985811E-3</v>
      </c>
      <c r="AO178" s="7">
        <f ca="1"/>
        <v>1.9928008406186015E-5</v>
      </c>
      <c r="AP178" s="6">
        <f ca="1"/>
        <v>0.25841638006409551</v>
      </c>
      <c r="AQ178" s="6">
        <f ca="1"/>
        <v>-22.630216336613945</v>
      </c>
      <c r="AR178" s="6">
        <f ca="1"/>
        <v>-3.309625333667094</v>
      </c>
    </row>
    <row r="179" spans="1:44" x14ac:dyDescent="0.3">
      <c r="A179" t="s">
        <v>2514</v>
      </c>
      <c r="B179" t="s">
        <v>2515</v>
      </c>
      <c r="C179" t="s">
        <v>30</v>
      </c>
      <c r="D179" t="s">
        <v>2510</v>
      </c>
      <c r="E179" t="s">
        <v>746</v>
      </c>
      <c r="F179" t="s">
        <v>491</v>
      </c>
      <c r="G179" t="s">
        <v>2516</v>
      </c>
      <c r="H179" t="s">
        <v>98</v>
      </c>
      <c r="I179" t="s">
        <v>430</v>
      </c>
      <c r="J179" t="s">
        <v>1502</v>
      </c>
      <c r="K179" t="s">
        <v>847</v>
      </c>
      <c r="L179" t="s">
        <v>57</v>
      </c>
      <c r="M179" t="s">
        <v>37</v>
      </c>
      <c r="N179" t="s">
        <v>87</v>
      </c>
      <c r="O179" t="s">
        <v>87</v>
      </c>
      <c r="T179" t="s">
        <v>50</v>
      </c>
      <c r="U179" t="s">
        <v>87</v>
      </c>
      <c r="V179" t="s">
        <v>87</v>
      </c>
      <c r="W179" t="s">
        <v>88</v>
      </c>
      <c r="X179" t="s">
        <v>133</v>
      </c>
      <c r="Y179" t="s">
        <v>2516</v>
      </c>
      <c r="Z179" t="s">
        <v>87</v>
      </c>
      <c r="AA179" t="s">
        <v>87</v>
      </c>
      <c r="AB179" t="s">
        <v>37</v>
      </c>
      <c r="AC179" t="s">
        <v>1013</v>
      </c>
      <c r="AD179" t="s">
        <v>37</v>
      </c>
      <c r="AE179" t="s">
        <v>1013</v>
      </c>
      <c r="AF179" t="s">
        <v>90</v>
      </c>
      <c r="AG179" t="s">
        <v>1270</v>
      </c>
      <c r="AH179" t="s">
        <v>551</v>
      </c>
      <c r="AI179" s="4">
        <f ca="1">data[[#This Row],[Expiry Date]]-TODAY()</f>
        <v>40</v>
      </c>
      <c r="AJ179" s="4">
        <f ca="1">data[[#This Row],[Maturity ( Days)]]/365</f>
        <v>0.1095890410958904</v>
      </c>
      <c r="AK179" s="4" t="str">
        <f>IF(data[[#This Row],[Option Type]]="put","p","c")</f>
        <v>p</v>
      </c>
      <c r="AL179" s="4">
        <f>(data[[#This Row],[Bid]]*data[[#This Row],[Bidsize]]+data[[#This Row],[Ask]]*data[[#This Row],[Asksize]])/(data[[#This Row],[Bidsize]]+data[[#This Row],[Asksize]])</f>
        <v>2.2922222222222226</v>
      </c>
      <c r="AM179" s="5">
        <f ca="1">impliedVol(data[[#This Row],[OptType]],Details!$B$4,VALUE(data[[#This Row],[Strike]]),VALUE(data[[#This Row],[Cnt Price]]),Details!$B$6,data[[#This Row],[T]],Details!$B$7)</f>
        <v>0.70494641163935934</v>
      </c>
      <c r="AN179" s="7">
        <f t="array" aca="1" ref="AN179:AR179" ca="1">bsGreeks(data[[#This Row],[OptType]],Details!$B$4,VALUE(data[[#This Row],[Strike]]),Details!$B$6,data[[#This Row],[T]],AM179,Details!$B$7)</f>
        <v>-6.9275969568208806E-3</v>
      </c>
      <c r="AO179" s="7">
        <f ca="1"/>
        <v>2.0158496196682347E-5</v>
      </c>
      <c r="AP179" s="6">
        <f ca="1"/>
        <v>0.26207465015704001</v>
      </c>
      <c r="AQ179" s="6">
        <f ca="1"/>
        <v>-23.009384467674341</v>
      </c>
      <c r="AR179" s="6">
        <f ca="1"/>
        <v>-3.3638539063239232</v>
      </c>
    </row>
    <row r="180" spans="1:44" x14ac:dyDescent="0.3">
      <c r="A180" t="s">
        <v>2517</v>
      </c>
      <c r="B180" t="s">
        <v>2518</v>
      </c>
      <c r="C180" t="s">
        <v>58</v>
      </c>
      <c r="D180" t="s">
        <v>1279</v>
      </c>
      <c r="E180" t="s">
        <v>2519</v>
      </c>
      <c r="F180" t="s">
        <v>2520</v>
      </c>
      <c r="G180" t="s">
        <v>2521</v>
      </c>
      <c r="H180" t="s">
        <v>87</v>
      </c>
      <c r="I180" t="s">
        <v>87</v>
      </c>
      <c r="J180" t="s">
        <v>1502</v>
      </c>
      <c r="K180" t="s">
        <v>88</v>
      </c>
      <c r="L180" t="s">
        <v>57</v>
      </c>
      <c r="M180" t="s">
        <v>37</v>
      </c>
      <c r="N180" t="s">
        <v>87</v>
      </c>
      <c r="O180" t="s">
        <v>87</v>
      </c>
      <c r="T180" t="s">
        <v>50</v>
      </c>
      <c r="U180" t="s">
        <v>87</v>
      </c>
      <c r="V180" t="s">
        <v>87</v>
      </c>
      <c r="W180" t="s">
        <v>88</v>
      </c>
      <c r="X180" t="s">
        <v>2522</v>
      </c>
      <c r="Y180" t="s">
        <v>2521</v>
      </c>
      <c r="Z180" t="s">
        <v>87</v>
      </c>
      <c r="AA180" t="s">
        <v>87</v>
      </c>
      <c r="AB180" t="s">
        <v>37</v>
      </c>
      <c r="AC180" t="s">
        <v>1013</v>
      </c>
      <c r="AD180" t="s">
        <v>37</v>
      </c>
      <c r="AE180" t="s">
        <v>1013</v>
      </c>
      <c r="AF180" t="s">
        <v>90</v>
      </c>
      <c r="AG180" t="s">
        <v>1270</v>
      </c>
      <c r="AH180" t="s">
        <v>551</v>
      </c>
      <c r="AI180" s="4">
        <f ca="1">data[[#This Row],[Expiry Date]]-TODAY()</f>
        <v>40</v>
      </c>
      <c r="AJ180" s="4">
        <f ca="1">data[[#This Row],[Maturity ( Days)]]/365</f>
        <v>0.1095890410958904</v>
      </c>
      <c r="AK180" s="4" t="str">
        <f>IF(data[[#This Row],[Option Type]]="put","p","c")</f>
        <v>c</v>
      </c>
      <c r="AL180" s="4" t="e">
        <f>(data[[#This Row],[Bid]]*data[[#This Row],[Bidsize]]+data[[#This Row],[Ask]]*data[[#This Row],[Asksize]])/(data[[#This Row],[Bidsize]]+data[[#This Row],[Asksize]])</f>
        <v>#DIV/0!</v>
      </c>
      <c r="AM180" s="5" t="str">
        <f ca="1">impliedVol(data[[#This Row],[OptType]],Details!$B$4,VALUE(data[[#This Row],[Strike]]),VALUE(data[[#This Row],[Cnt Price]]),Details!$B$6,data[[#This Row],[T]],Details!$B$7)</f>
        <v>TypeError: unsupported operand type(s) for -: 'float' and 'NoneType'
    diffPrice = (priceCall(S, K, r, T, vol) - C ) if (opt == 'c') else (pricePut(S, K, r, T, vol) - C )
  File "c:\work\freelance\excel\greekcalculator\blackscholes.py", line 76, in impliedVol
    return bs.impliedVol(opt, S, K, C, r, T, div)
  File "c:\work\freelance\excel\greekcalculator\GreekCalculator.py", line 57, in impliedVol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N180" s="7" t="str">
        <f t="array" aca="1" ref="AN180:AR180" ca="1">bsGreeks(data[[#This Row],[OptType]],Details!$B$4,VALUE(data[[#This Row],[Strike]]),Details!$B$6,data[[#This Row],[T]],AM180,Details!$B$7)</f>
        <v>TypeError: can't multiply sequence by non-int of type 'numpy.float64'
    d1 = (1 / (sigma * sqrt(T))) * (log(S/K) + (r + sigma**2/2)* T)
  File "c:\work\freelance\excel\greekcalculator\blackscholes.py", line 19, in d1d2
    d1, d2 = d1d2(sigma, S, K, r - div, T)
  File "c:\work\freelance\excel\greekcalculator\blackscholes.py", line 100, in getGreeks
    return bs.getGreeks(optType, S, K, r, T, sigma, div, cntSize)
  File "c:\work\freelance\excel\greekcalculator\GreekCalculator.py", line 49,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O180" s="7" t="str">
        <f ca="1"/>
        <v>TypeError: can't multiply sequence by non-int of type 'numpy.float64'
    d1 = (1 / (sigma * sqrt(T))) * (log(S/K) + (r + sigma**2/2)* T)
  File "c:\work\freelance\excel\greekcalculator\blackscholes.py", line 19, in d1d2
    d1, d2 = d1d2(sigma, S, K, r - div, T)
  File "c:\work\freelance\excel\greekcalculator\blackscholes.py", line 100, in getGreeks
    return bs.getGreeks(optType, S, K, r, T, sigma, div, cntSize)
  File "c:\work\freelance\excel\greekcalculator\GreekCalculator.py", line 49,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P180" s="6" t="str">
        <f ca="1"/>
        <v>TypeError: can't multiply sequence by non-int of type 'numpy.float64'
    d1 = (1 / (sigma * sqrt(T))) * (log(S/K) + (r + sigma**2/2)* T)
  File "c:\work\freelance\excel\greekcalculator\blackscholes.py", line 19, in d1d2
    d1, d2 = d1d2(sigma, S, K, r - div, T)
  File "c:\work\freelance\excel\greekcalculator\blackscholes.py", line 100, in getGreeks
    return bs.getGreeks(optType, S, K, r, T, sigma, div, cntSize)
  File "c:\work\freelance\excel\greekcalculator\GreekCalculator.py", line 49,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Q180" s="6" t="str">
        <f ca="1"/>
        <v>TypeError: can't multiply sequence by non-int of type 'numpy.float64'
    d1 = (1 / (sigma * sqrt(T))) * (log(S/K) + (r + sigma**2/2)* T)
  File "c:\work\freelance\excel\greekcalculator\blackscholes.py", line 19, in d1d2
    d1, d2 = d1d2(sigma, S, K, r - div, T)
  File "c:\work\freelance\excel\greekcalculator\blackscholes.py", line 100, in getGreeks
    return bs.getGreeks(optType, S, K, r, T, sigma, div, cntSize)
  File "c:\work\freelance\excel\greekcalculator\GreekCalculator.py", line 49,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R180" s="6" t="str">
        <f ca="1"/>
        <v>TypeError: can't multiply sequence by non-int of type 'numpy.float64'
    d1 = (1 / (sigma * sqrt(T))) * (log(S/K) + (r + sigma**2/2)* T)
  File "c:\work\freelance\excel\greekcalculator\blackscholes.py", line 19, in d1d2
    d1, d2 = d1d2(sigma, S, K, r - div, T)
  File "c:\work\freelance\excel\greekcalculator\blackscholes.py", line 100, in getGreeks
    return bs.getGreeks(optType, S, K, r, T, sigma, div, cntSize)
  File "c:\work\freelance\excel\greekcalculator\GreekCalculator.py", line 49,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</row>
    <row r="181" spans="1:44" x14ac:dyDescent="0.3">
      <c r="A181" t="s">
        <v>2523</v>
      </c>
      <c r="B181" t="s">
        <v>2524</v>
      </c>
      <c r="C181" t="s">
        <v>30</v>
      </c>
      <c r="D181" t="s">
        <v>2525</v>
      </c>
      <c r="E181" t="s">
        <v>158</v>
      </c>
      <c r="F181" t="s">
        <v>492</v>
      </c>
      <c r="G181" t="s">
        <v>902</v>
      </c>
      <c r="H181" t="s">
        <v>2526</v>
      </c>
      <c r="I181" t="s">
        <v>2527</v>
      </c>
      <c r="J181" t="s">
        <v>1502</v>
      </c>
      <c r="K181" t="s">
        <v>2528</v>
      </c>
      <c r="L181" t="s">
        <v>57</v>
      </c>
      <c r="M181" t="s">
        <v>37</v>
      </c>
      <c r="N181" t="s">
        <v>87</v>
      </c>
      <c r="O181" t="s">
        <v>87</v>
      </c>
      <c r="T181" t="s">
        <v>50</v>
      </c>
      <c r="U181" t="s">
        <v>87</v>
      </c>
      <c r="V181" t="s">
        <v>87</v>
      </c>
      <c r="W181" t="s">
        <v>88</v>
      </c>
      <c r="X181" t="s">
        <v>170</v>
      </c>
      <c r="Y181" t="s">
        <v>902</v>
      </c>
      <c r="Z181" t="s">
        <v>87</v>
      </c>
      <c r="AA181" t="s">
        <v>87</v>
      </c>
      <c r="AB181" t="s">
        <v>37</v>
      </c>
      <c r="AC181" t="s">
        <v>1013</v>
      </c>
      <c r="AD181" t="s">
        <v>37</v>
      </c>
      <c r="AE181" t="s">
        <v>1013</v>
      </c>
      <c r="AF181" t="s">
        <v>90</v>
      </c>
      <c r="AG181" t="s">
        <v>1270</v>
      </c>
      <c r="AH181" t="s">
        <v>50</v>
      </c>
      <c r="AI181" s="4">
        <f ca="1">data[[#This Row],[Expiry Date]]-TODAY()</f>
        <v>40</v>
      </c>
      <c r="AJ181" s="4">
        <f ca="1">data[[#This Row],[Maturity ( Days)]]/365</f>
        <v>0.1095890410958904</v>
      </c>
      <c r="AK181" s="4" t="str">
        <f>IF(data[[#This Row],[Option Type]]="put","p","c")</f>
        <v>p</v>
      </c>
      <c r="AL181" s="4">
        <f>(data[[#This Row],[Bid]]*data[[#This Row],[Bidsize]]+data[[#This Row],[Ask]]*data[[#This Row],[Asksize]])/(data[[#This Row],[Bidsize]]+data[[#This Row],[Asksize]])</f>
        <v>3.2526690391459074</v>
      </c>
      <c r="AM181" s="5">
        <f ca="1">impliedVol(data[[#This Row],[OptType]],Details!$B$4,VALUE(data[[#This Row],[Strike]]),VALUE(data[[#This Row],[Cnt Price]]),Details!$B$6,data[[#This Row],[T]],Details!$B$7)</f>
        <v>0.6389743578723619</v>
      </c>
      <c r="AN181" s="7">
        <f t="array" aca="1" ref="AN181:AR181" ca="1">bsGreeks(data[[#This Row],[OptType]],Details!$B$4,VALUE(data[[#This Row],[Strike]]),Details!$B$6,data[[#This Row],[T]],AM181,Details!$B$7)</f>
        <v>-1.0447141513886593E-2</v>
      </c>
      <c r="AO181" s="7">
        <f ca="1"/>
        <v>3.1891498579326821E-5</v>
      </c>
      <c r="AP181" s="6">
        <f ca="1"/>
        <v>0.37581069635968156</v>
      </c>
      <c r="AQ181" s="6">
        <f ca="1"/>
        <v>-29.890274357795661</v>
      </c>
      <c r="AR181" s="6">
        <f ca="1"/>
        <v>-5.050479821869529</v>
      </c>
    </row>
    <row r="182" spans="1:44" x14ac:dyDescent="0.3">
      <c r="A182" t="s">
        <v>2529</v>
      </c>
      <c r="B182" t="s">
        <v>2530</v>
      </c>
      <c r="C182" t="s">
        <v>30</v>
      </c>
      <c r="D182" t="s">
        <v>2531</v>
      </c>
      <c r="E182" t="s">
        <v>488</v>
      </c>
      <c r="F182" t="s">
        <v>343</v>
      </c>
      <c r="G182" t="s">
        <v>437</v>
      </c>
      <c r="H182" t="s">
        <v>274</v>
      </c>
      <c r="I182" t="s">
        <v>227</v>
      </c>
      <c r="J182" t="s">
        <v>1502</v>
      </c>
      <c r="K182" t="s">
        <v>115</v>
      </c>
      <c r="L182" t="s">
        <v>57</v>
      </c>
      <c r="M182" t="s">
        <v>37</v>
      </c>
      <c r="N182" t="s">
        <v>87</v>
      </c>
      <c r="O182" t="s">
        <v>87</v>
      </c>
      <c r="T182" t="s">
        <v>50</v>
      </c>
      <c r="U182" t="s">
        <v>87</v>
      </c>
      <c r="V182" t="s">
        <v>87</v>
      </c>
      <c r="W182" t="s">
        <v>88</v>
      </c>
      <c r="X182" t="s">
        <v>133</v>
      </c>
      <c r="Y182" t="s">
        <v>437</v>
      </c>
      <c r="Z182" t="s">
        <v>87</v>
      </c>
      <c r="AA182" t="s">
        <v>87</v>
      </c>
      <c r="AB182" t="s">
        <v>37</v>
      </c>
      <c r="AC182" t="s">
        <v>1013</v>
      </c>
      <c r="AD182" t="s">
        <v>37</v>
      </c>
      <c r="AE182" t="s">
        <v>1013</v>
      </c>
      <c r="AF182" t="s">
        <v>90</v>
      </c>
      <c r="AG182" t="s">
        <v>1270</v>
      </c>
      <c r="AH182" t="s">
        <v>551</v>
      </c>
      <c r="AI182" s="4">
        <f ca="1">data[[#This Row],[Expiry Date]]-TODAY()</f>
        <v>40</v>
      </c>
      <c r="AJ182" s="4">
        <f ca="1">data[[#This Row],[Maturity ( Days)]]/365</f>
        <v>0.1095890410958904</v>
      </c>
      <c r="AK182" s="4" t="str">
        <f>IF(data[[#This Row],[Option Type]]="put","p","c")</f>
        <v>p</v>
      </c>
      <c r="AL182" s="4">
        <f>(data[[#This Row],[Bid]]*data[[#This Row],[Bidsize]]+data[[#This Row],[Ask]]*data[[#This Row],[Asksize]])/(data[[#This Row],[Bidsize]]+data[[#This Row],[Asksize]])</f>
        <v>3.9336956521739128</v>
      </c>
      <c r="AM182" s="5">
        <f ca="1">impliedVol(data[[#This Row],[OptType]],Details!$B$4,VALUE(data[[#This Row],[Strike]]),VALUE(data[[#This Row],[Cnt Price]]),Details!$B$6,data[[#This Row],[T]],Details!$B$7)</f>
        <v>0.60833398756218626</v>
      </c>
      <c r="AN182" s="7">
        <f t="array" aca="1" ref="AN182:AR182" ca="1">bsGreeks(data[[#This Row],[OptType]],Details!$B$4,VALUE(data[[#This Row],[Strike]]),Details!$B$6,data[[#This Row],[T]],AM182,Details!$B$7)</f>
        <v>-1.2985517000260849E-2</v>
      </c>
      <c r="AO182" s="7">
        <f ca="1"/>
        <v>4.045947733859471E-5</v>
      </c>
      <c r="AP182" s="6">
        <f ca="1"/>
        <v>0.45391353068051843</v>
      </c>
      <c r="AQ182" s="6">
        <f ca="1"/>
        <v>-34.359565915929323</v>
      </c>
      <c r="AR182" s="6">
        <f ca="1"/>
        <v>-6.2656337875813186</v>
      </c>
    </row>
    <row r="183" spans="1:44" x14ac:dyDescent="0.3">
      <c r="A183" t="s">
        <v>2532</v>
      </c>
      <c r="B183" t="s">
        <v>2533</v>
      </c>
      <c r="C183" t="s">
        <v>30</v>
      </c>
      <c r="D183" t="s">
        <v>1613</v>
      </c>
      <c r="E183" t="s">
        <v>180</v>
      </c>
      <c r="F183" t="s">
        <v>239</v>
      </c>
      <c r="G183" t="s">
        <v>902</v>
      </c>
      <c r="H183" t="s">
        <v>1387</v>
      </c>
      <c r="I183" t="s">
        <v>2534</v>
      </c>
      <c r="J183" t="s">
        <v>1502</v>
      </c>
      <c r="K183" t="s">
        <v>2535</v>
      </c>
      <c r="L183" t="s">
        <v>57</v>
      </c>
      <c r="M183" t="s">
        <v>37</v>
      </c>
      <c r="N183" t="s">
        <v>87</v>
      </c>
      <c r="O183" t="s">
        <v>87</v>
      </c>
      <c r="T183" t="s">
        <v>50</v>
      </c>
      <c r="U183" t="s">
        <v>87</v>
      </c>
      <c r="V183" t="s">
        <v>87</v>
      </c>
      <c r="W183" t="s">
        <v>88</v>
      </c>
      <c r="X183" t="s">
        <v>94</v>
      </c>
      <c r="Y183" t="s">
        <v>902</v>
      </c>
      <c r="Z183" t="s">
        <v>87</v>
      </c>
      <c r="AA183" t="s">
        <v>87</v>
      </c>
      <c r="AB183" t="s">
        <v>37</v>
      </c>
      <c r="AC183" t="s">
        <v>1013</v>
      </c>
      <c r="AD183" t="s">
        <v>37</v>
      </c>
      <c r="AE183" t="s">
        <v>1013</v>
      </c>
      <c r="AF183" t="s">
        <v>90</v>
      </c>
      <c r="AG183" t="s">
        <v>1270</v>
      </c>
      <c r="AH183" t="s">
        <v>50</v>
      </c>
      <c r="AI183" s="4">
        <f ca="1">data[[#This Row],[Expiry Date]]-TODAY()</f>
        <v>40</v>
      </c>
      <c r="AJ183" s="4">
        <f ca="1">data[[#This Row],[Maturity ( Days)]]/365</f>
        <v>0.1095890410958904</v>
      </c>
      <c r="AK183" s="4" t="str">
        <f>IF(data[[#This Row],[Option Type]]="put","p","c")</f>
        <v>p</v>
      </c>
      <c r="AL183" s="4">
        <f>(data[[#This Row],[Bid]]*data[[#This Row],[Bidsize]]+data[[#This Row],[Ask]]*data[[#This Row],[Asksize]])/(data[[#This Row],[Bidsize]]+data[[#This Row],[Asksize]])</f>
        <v>4.2592592592592595</v>
      </c>
      <c r="AM183" s="5">
        <f ca="1">impliedVol(data[[#This Row],[OptType]],Details!$B$4,VALUE(data[[#This Row],[Strike]]),VALUE(data[[#This Row],[Cnt Price]]),Details!$B$6,data[[#This Row],[T]],Details!$B$7)</f>
        <v>0.59184938966439737</v>
      </c>
      <c r="AN183" s="7">
        <f t="array" aca="1" ref="AN183:AR183" ca="1">bsGreeks(data[[#This Row],[OptType]],Details!$B$4,VALUE(data[[#This Row],[Strike]]),Details!$B$6,data[[#This Row],[T]],AM183,Details!$B$7)</f>
        <v>-1.4312616129293798E-2</v>
      </c>
      <c r="AO183" s="7">
        <f ca="1"/>
        <v>4.5229072210770841E-5</v>
      </c>
      <c r="AP183" s="6">
        <f ca="1"/>
        <v>0.49367332653386498</v>
      </c>
      <c r="AQ183" s="6">
        <f ca="1"/>
        <v>-36.349903237395964</v>
      </c>
      <c r="AR183" s="6">
        <f ca="1"/>
        <v>-6.8975923686952507</v>
      </c>
    </row>
    <row r="184" spans="1:44" x14ac:dyDescent="0.3">
      <c r="A184" t="s">
        <v>2536</v>
      </c>
      <c r="B184" t="s">
        <v>2537</v>
      </c>
      <c r="C184" t="s">
        <v>30</v>
      </c>
      <c r="D184" t="s">
        <v>1288</v>
      </c>
      <c r="E184" t="s">
        <v>902</v>
      </c>
      <c r="F184" t="s">
        <v>954</v>
      </c>
      <c r="G184" t="s">
        <v>2538</v>
      </c>
      <c r="H184" t="s">
        <v>112</v>
      </c>
      <c r="I184" t="s">
        <v>480</v>
      </c>
      <c r="J184" t="s">
        <v>1502</v>
      </c>
      <c r="K184" t="s">
        <v>2539</v>
      </c>
      <c r="L184" t="s">
        <v>57</v>
      </c>
      <c r="M184" t="s">
        <v>37</v>
      </c>
      <c r="N184" t="s">
        <v>87</v>
      </c>
      <c r="O184" t="s">
        <v>87</v>
      </c>
      <c r="T184" t="s">
        <v>50</v>
      </c>
      <c r="U184" t="s">
        <v>87</v>
      </c>
      <c r="V184" t="s">
        <v>87</v>
      </c>
      <c r="W184" t="s">
        <v>88</v>
      </c>
      <c r="X184" t="s">
        <v>404</v>
      </c>
      <c r="Y184" t="s">
        <v>2538</v>
      </c>
      <c r="Z184" t="s">
        <v>87</v>
      </c>
      <c r="AA184" t="s">
        <v>87</v>
      </c>
      <c r="AB184" t="s">
        <v>37</v>
      </c>
      <c r="AC184" t="s">
        <v>1013</v>
      </c>
      <c r="AD184" t="s">
        <v>37</v>
      </c>
      <c r="AE184" t="s">
        <v>1013</v>
      </c>
      <c r="AF184" t="s">
        <v>90</v>
      </c>
      <c r="AG184" t="s">
        <v>1270</v>
      </c>
      <c r="AH184" t="s">
        <v>551</v>
      </c>
      <c r="AI184" s="4">
        <f ca="1">data[[#This Row],[Expiry Date]]-TODAY()</f>
        <v>40</v>
      </c>
      <c r="AJ184" s="4">
        <f ca="1">data[[#This Row],[Maturity ( Days)]]/365</f>
        <v>0.1095890410958904</v>
      </c>
      <c r="AK184" s="4" t="str">
        <f>IF(data[[#This Row],[Option Type]]="put","p","c")</f>
        <v>p</v>
      </c>
      <c r="AL184" s="4">
        <f>(data[[#This Row],[Bid]]*data[[#This Row],[Bidsize]]+data[[#This Row],[Ask]]*data[[#This Row],[Asksize]])/(data[[#This Row],[Bidsize]]+data[[#This Row],[Asksize]])</f>
        <v>5.4148148148148145</v>
      </c>
      <c r="AM184" s="5">
        <f ca="1">impliedVol(data[[#This Row],[OptType]],Details!$B$4,VALUE(data[[#This Row],[Strike]]),VALUE(data[[#This Row],[Cnt Price]]),Details!$B$6,data[[#This Row],[T]],Details!$B$7)</f>
        <v>0.55468884295665843</v>
      </c>
      <c r="AN184" s="7">
        <f t="array" aca="1" ref="AN184:AR184" ca="1">bsGreeks(data[[#This Row],[OptType]],Details!$B$4,VALUE(data[[#This Row],[Strike]]),Details!$B$6,data[[#This Row],[T]],AM184,Details!$B$7)</f>
        <v>-1.8842333702659309E-2</v>
      </c>
      <c r="AO184" s="7">
        <f ca="1"/>
        <v>6.106821551134799E-5</v>
      </c>
      <c r="AP184" s="6">
        <f ca="1"/>
        <v>0.62470565825121882</v>
      </c>
      <c r="AQ184" s="6">
        <f ca="1"/>
        <v>-43.087921967042291</v>
      </c>
      <c r="AR184" s="6">
        <f ca="1"/>
        <v>-9.0594814965427855</v>
      </c>
    </row>
    <row r="185" spans="1:44" x14ac:dyDescent="0.3">
      <c r="A185" t="s">
        <v>2540</v>
      </c>
      <c r="B185" t="s">
        <v>2541</v>
      </c>
      <c r="C185" t="s">
        <v>58</v>
      </c>
      <c r="D185" t="s">
        <v>302</v>
      </c>
      <c r="E185" t="s">
        <v>2542</v>
      </c>
      <c r="F185" t="s">
        <v>2543</v>
      </c>
      <c r="G185" t="s">
        <v>2544</v>
      </c>
      <c r="H185" t="s">
        <v>137</v>
      </c>
      <c r="I185" t="s">
        <v>137</v>
      </c>
      <c r="J185" t="s">
        <v>1502</v>
      </c>
      <c r="K185" t="s">
        <v>88</v>
      </c>
      <c r="L185" t="s">
        <v>57</v>
      </c>
      <c r="M185" t="s">
        <v>37</v>
      </c>
      <c r="N185" t="s">
        <v>87</v>
      </c>
      <c r="O185" t="s">
        <v>87</v>
      </c>
      <c r="T185" t="s">
        <v>50</v>
      </c>
      <c r="U185" t="s">
        <v>87</v>
      </c>
      <c r="V185" t="s">
        <v>87</v>
      </c>
      <c r="W185" t="s">
        <v>88</v>
      </c>
      <c r="X185" t="s">
        <v>411</v>
      </c>
      <c r="Y185" t="s">
        <v>2544</v>
      </c>
      <c r="Z185" t="s">
        <v>87</v>
      </c>
      <c r="AA185" t="s">
        <v>87</v>
      </c>
      <c r="AB185" t="s">
        <v>37</v>
      </c>
      <c r="AC185" t="s">
        <v>1013</v>
      </c>
      <c r="AD185" t="s">
        <v>37</v>
      </c>
      <c r="AE185" t="s">
        <v>1013</v>
      </c>
      <c r="AF185" t="s">
        <v>90</v>
      </c>
      <c r="AG185" t="s">
        <v>1270</v>
      </c>
      <c r="AH185" t="s">
        <v>551</v>
      </c>
      <c r="AI185" s="4">
        <f ca="1">data[[#This Row],[Expiry Date]]-TODAY()</f>
        <v>40</v>
      </c>
      <c r="AJ185" s="4">
        <f ca="1">data[[#This Row],[Maturity ( Days)]]/365</f>
        <v>0.1095890410958904</v>
      </c>
      <c r="AK185" s="4" t="str">
        <f>IF(data[[#This Row],[Option Type]]="put","p","c")</f>
        <v>c</v>
      </c>
      <c r="AL185" s="4">
        <f>(data[[#This Row],[Bid]]*data[[#This Row],[Bidsize]]+data[[#This Row],[Ask]]*data[[#This Row],[Asksize]])/(data[[#This Row],[Bidsize]]+data[[#This Row],[Asksize]])</f>
        <v>1215.25</v>
      </c>
      <c r="AM185" s="5">
        <f ca="1">impliedVol(data[[#This Row],[OptType]],Details!$B$4,VALUE(data[[#This Row],[Strike]]),VALUE(data[[#This Row],[Cnt Price]]),Details!$B$6,data[[#This Row],[T]],Details!$B$7)</f>
        <v>0.57815537349493185</v>
      </c>
      <c r="AN185" s="7">
        <f t="array" aca="1" ref="AN185:AR185" ca="1">bsGreeks(data[[#This Row],[OptType]],Details!$B$4,VALUE(data[[#This Row],[Strike]]),Details!$B$6,data[[#This Row],[T]],AM185,Details!$B$7)</f>
        <v>0.97197560118473458</v>
      </c>
      <c r="AO185" s="7">
        <f ca="1"/>
        <v>8.1847046160926892E-5</v>
      </c>
      <c r="AP185" s="6">
        <f ca="1"/>
        <v>0.87268669819167233</v>
      </c>
      <c r="AQ185" s="6">
        <f ca="1"/>
        <v>-70.665516157580754</v>
      </c>
      <c r="AR185" s="6">
        <f ca="1"/>
        <v>303.54529190134082</v>
      </c>
    </row>
    <row r="186" spans="1:44" x14ac:dyDescent="0.3">
      <c r="A186" t="s">
        <v>2545</v>
      </c>
      <c r="B186" t="s">
        <v>2546</v>
      </c>
      <c r="C186" t="s">
        <v>30</v>
      </c>
      <c r="D186" t="s">
        <v>1292</v>
      </c>
      <c r="E186" t="s">
        <v>435</v>
      </c>
      <c r="F186" t="s">
        <v>349</v>
      </c>
      <c r="G186" t="s">
        <v>1189</v>
      </c>
      <c r="H186" t="s">
        <v>278</v>
      </c>
      <c r="I186" t="s">
        <v>90</v>
      </c>
      <c r="J186" t="s">
        <v>1502</v>
      </c>
      <c r="K186" t="s">
        <v>2547</v>
      </c>
      <c r="L186" t="s">
        <v>57</v>
      </c>
      <c r="M186" t="s">
        <v>37</v>
      </c>
      <c r="N186" t="s">
        <v>87</v>
      </c>
      <c r="O186" t="s">
        <v>87</v>
      </c>
      <c r="T186" t="s">
        <v>50</v>
      </c>
      <c r="U186" t="s">
        <v>87</v>
      </c>
      <c r="V186" t="s">
        <v>87</v>
      </c>
      <c r="W186" t="s">
        <v>88</v>
      </c>
      <c r="X186" t="s">
        <v>458</v>
      </c>
      <c r="Y186" t="s">
        <v>1189</v>
      </c>
      <c r="Z186" t="s">
        <v>87</v>
      </c>
      <c r="AA186" t="s">
        <v>87</v>
      </c>
      <c r="AB186" t="s">
        <v>37</v>
      </c>
      <c r="AC186" t="s">
        <v>1013</v>
      </c>
      <c r="AD186" t="s">
        <v>37</v>
      </c>
      <c r="AE186" t="s">
        <v>1013</v>
      </c>
      <c r="AF186" t="s">
        <v>90</v>
      </c>
      <c r="AG186" t="s">
        <v>1270</v>
      </c>
      <c r="AH186" t="s">
        <v>50</v>
      </c>
      <c r="AI186" s="4">
        <f ca="1">data[[#This Row],[Expiry Date]]-TODAY()</f>
        <v>40</v>
      </c>
      <c r="AJ186" s="4">
        <f ca="1">data[[#This Row],[Maturity ( Days)]]/365</f>
        <v>0.1095890410958904</v>
      </c>
      <c r="AK186" s="4" t="str">
        <f>IF(data[[#This Row],[Option Type]]="put","p","c")</f>
        <v>p</v>
      </c>
      <c r="AL186" s="4">
        <f>(data[[#This Row],[Bid]]*data[[#This Row],[Bidsize]]+data[[#This Row],[Ask]]*data[[#This Row],[Asksize]])/(data[[#This Row],[Bidsize]]+data[[#This Row],[Asksize]])</f>
        <v>6.5666666666666664</v>
      </c>
      <c r="AM186" s="5">
        <f ca="1">impliedVol(data[[#This Row],[OptType]],Details!$B$4,VALUE(data[[#This Row],[Strike]]),VALUE(data[[#This Row],[Cnt Price]]),Details!$B$6,data[[#This Row],[T]],Details!$B$7)</f>
        <v>0.51382604056938164</v>
      </c>
      <c r="AN186" s="7">
        <f t="array" aca="1" ref="AN186:AR186" ca="1">bsGreeks(data[[#This Row],[OptType]],Details!$B$4,VALUE(data[[#This Row],[Strike]]),Details!$B$6,data[[#This Row],[T]],AM186,Details!$B$7)</f>
        <v>-2.4013700967544405E-2</v>
      </c>
      <c r="AO186" s="7">
        <f ca="1"/>
        <v>8.0931243760447714E-5</v>
      </c>
      <c r="AP186" s="6">
        <f ca="1"/>
        <v>0.76690771124944457</v>
      </c>
      <c r="AQ186" s="6">
        <f ca="1"/>
        <v>-48.969097019428354</v>
      </c>
      <c r="AR186" s="6">
        <f ca="1"/>
        <v>-11.509263185149242</v>
      </c>
    </row>
    <row r="187" spans="1:44" x14ac:dyDescent="0.3">
      <c r="A187" t="s">
        <v>2548</v>
      </c>
      <c r="B187" t="s">
        <v>2549</v>
      </c>
      <c r="C187" t="s">
        <v>58</v>
      </c>
      <c r="D187" t="s">
        <v>96</v>
      </c>
      <c r="E187" t="s">
        <v>2550</v>
      </c>
      <c r="F187" t="s">
        <v>2551</v>
      </c>
      <c r="G187" t="s">
        <v>2552</v>
      </c>
      <c r="H187" t="s">
        <v>137</v>
      </c>
      <c r="I187" t="s">
        <v>137</v>
      </c>
      <c r="J187" t="s">
        <v>1502</v>
      </c>
      <c r="K187" t="s">
        <v>171</v>
      </c>
      <c r="L187" t="s">
        <v>57</v>
      </c>
      <c r="M187" t="s">
        <v>37</v>
      </c>
      <c r="N187" t="s">
        <v>87</v>
      </c>
      <c r="O187" t="s">
        <v>87</v>
      </c>
      <c r="T187" t="s">
        <v>50</v>
      </c>
      <c r="U187" t="s">
        <v>87</v>
      </c>
      <c r="V187" t="s">
        <v>87</v>
      </c>
      <c r="W187" t="s">
        <v>88</v>
      </c>
      <c r="X187" t="s">
        <v>514</v>
      </c>
      <c r="Y187" t="s">
        <v>2552</v>
      </c>
      <c r="Z187" t="s">
        <v>87</v>
      </c>
      <c r="AA187" t="s">
        <v>87</v>
      </c>
      <c r="AB187" t="s">
        <v>37</v>
      </c>
      <c r="AC187" t="s">
        <v>1013</v>
      </c>
      <c r="AD187" t="s">
        <v>37</v>
      </c>
      <c r="AE187" t="s">
        <v>1013</v>
      </c>
      <c r="AF187" t="s">
        <v>90</v>
      </c>
      <c r="AG187" t="s">
        <v>1270</v>
      </c>
      <c r="AH187" t="s">
        <v>551</v>
      </c>
      <c r="AI187" s="4">
        <f ca="1">data[[#This Row],[Expiry Date]]-TODAY()</f>
        <v>40</v>
      </c>
      <c r="AJ187" s="4">
        <f ca="1">data[[#This Row],[Maturity ( Days)]]/365</f>
        <v>0.1095890410958904</v>
      </c>
      <c r="AK187" s="4" t="str">
        <f>IF(data[[#This Row],[Option Type]]="put","p","c")</f>
        <v>c</v>
      </c>
      <c r="AL187" s="4">
        <f>(data[[#This Row],[Bid]]*data[[#This Row],[Bidsize]]+data[[#This Row],[Ask]]*data[[#This Row],[Asksize]])/(data[[#This Row],[Bidsize]]+data[[#This Row],[Asksize]])</f>
        <v>1116.6499999999999</v>
      </c>
      <c r="AM187" s="5">
        <f ca="1">impliedVol(data[[#This Row],[OptType]],Details!$B$4,VALUE(data[[#This Row],[Strike]]),VALUE(data[[#This Row],[Cnt Price]]),Details!$B$6,data[[#This Row],[T]],Details!$B$7)</f>
        <v>0.54226391992106049</v>
      </c>
      <c r="AN187" s="7">
        <f t="array" aca="1" ref="AN187:AR187" ca="1">bsGreeks(data[[#This Row],[OptType]],Details!$B$4,VALUE(data[[#This Row],[Strike]]),Details!$B$6,data[[#This Row],[T]],AM187,Details!$B$7)</f>
        <v>0.96682046462612303</v>
      </c>
      <c r="AO187" s="7">
        <f ca="1"/>
        <v>1.0036513086264471E-4</v>
      </c>
      <c r="AP187" s="6">
        <f ca="1"/>
        <v>1.003700969948464</v>
      </c>
      <c r="AQ187" s="6">
        <f ca="1"/>
        <v>-75.843269156768685</v>
      </c>
      <c r="AR187" s="6">
        <f ca="1"/>
        <v>312.03451123645931</v>
      </c>
    </row>
    <row r="188" spans="1:44" x14ac:dyDescent="0.3">
      <c r="A188" t="s">
        <v>2553</v>
      </c>
      <c r="B188" t="s">
        <v>2554</v>
      </c>
      <c r="C188" t="s">
        <v>30</v>
      </c>
      <c r="D188" t="s">
        <v>1293</v>
      </c>
      <c r="E188" t="s">
        <v>171</v>
      </c>
      <c r="F188" t="s">
        <v>250</v>
      </c>
      <c r="G188" t="s">
        <v>667</v>
      </c>
      <c r="H188" t="s">
        <v>2555</v>
      </c>
      <c r="I188" t="s">
        <v>278</v>
      </c>
      <c r="J188" t="s">
        <v>1502</v>
      </c>
      <c r="K188" t="s">
        <v>1439</v>
      </c>
      <c r="L188" t="s">
        <v>57</v>
      </c>
      <c r="M188" t="s">
        <v>37</v>
      </c>
      <c r="N188" t="s">
        <v>87</v>
      </c>
      <c r="O188" t="s">
        <v>87</v>
      </c>
      <c r="T188" t="s">
        <v>50</v>
      </c>
      <c r="U188" t="s">
        <v>87</v>
      </c>
      <c r="V188" t="s">
        <v>87</v>
      </c>
      <c r="W188" t="s">
        <v>88</v>
      </c>
      <c r="X188" t="s">
        <v>458</v>
      </c>
      <c r="Y188" t="s">
        <v>667</v>
      </c>
      <c r="Z188" t="s">
        <v>87</v>
      </c>
      <c r="AA188" t="s">
        <v>87</v>
      </c>
      <c r="AB188" t="s">
        <v>37</v>
      </c>
      <c r="AC188" t="s">
        <v>1013</v>
      </c>
      <c r="AD188" t="s">
        <v>37</v>
      </c>
      <c r="AE188" t="s">
        <v>1013</v>
      </c>
      <c r="AF188" t="s">
        <v>90</v>
      </c>
      <c r="AG188" t="s">
        <v>1270</v>
      </c>
      <c r="AH188" t="s">
        <v>50</v>
      </c>
      <c r="AI188" s="4">
        <f ca="1">data[[#This Row],[Expiry Date]]-TODAY()</f>
        <v>40</v>
      </c>
      <c r="AJ188" s="4">
        <f ca="1">data[[#This Row],[Maturity ( Days)]]/365</f>
        <v>0.1095890410958904</v>
      </c>
      <c r="AK188" s="4" t="str">
        <f>IF(data[[#This Row],[Option Type]]="put","p","c")</f>
        <v>p</v>
      </c>
      <c r="AL188" s="4">
        <f>(data[[#This Row],[Bid]]*data[[#This Row],[Bidsize]]+data[[#This Row],[Ask]]*data[[#This Row],[Asksize]])/(data[[#This Row],[Bidsize]]+data[[#This Row],[Asksize]])</f>
        <v>7.2777777777777777</v>
      </c>
      <c r="AM188" s="5">
        <f ca="1">impliedVol(data[[#This Row],[OptType]],Details!$B$4,VALUE(data[[#This Row],[Strike]]),VALUE(data[[#This Row],[Cnt Price]]),Details!$B$6,data[[#This Row],[T]],Details!$B$7)</f>
        <v>0.49977244741090043</v>
      </c>
      <c r="AN188" s="7">
        <f t="array" aca="1" ref="AN188:AR188" ca="1">bsGreeks(data[[#This Row],[OptType]],Details!$B$4,VALUE(data[[#This Row],[Strike]]),Details!$B$6,data[[#This Row],[T]],AM188,Details!$B$7)</f>
        <v>-2.6973327464912211E-2</v>
      </c>
      <c r="AO188" s="7">
        <f ca="1"/>
        <v>9.1713600035537717E-5</v>
      </c>
      <c r="AP188" s="6">
        <f ca="1"/>
        <v>0.84531160304851538</v>
      </c>
      <c r="AQ188" s="6">
        <f ca="1"/>
        <v>-52.484652349350505</v>
      </c>
      <c r="AR188" s="6">
        <f ca="1"/>
        <v>-12.916986067422844</v>
      </c>
    </row>
    <row r="189" spans="1:44" x14ac:dyDescent="0.3">
      <c r="A189" t="s">
        <v>2556</v>
      </c>
      <c r="B189" t="s">
        <v>2557</v>
      </c>
      <c r="C189" t="s">
        <v>30</v>
      </c>
      <c r="D189" t="s">
        <v>1295</v>
      </c>
      <c r="E189" t="s">
        <v>741</v>
      </c>
      <c r="F189" t="s">
        <v>1435</v>
      </c>
      <c r="G189" t="s">
        <v>775</v>
      </c>
      <c r="H189" t="s">
        <v>90</v>
      </c>
      <c r="I189" t="s">
        <v>90</v>
      </c>
      <c r="J189" t="s">
        <v>1502</v>
      </c>
      <c r="K189" t="s">
        <v>2558</v>
      </c>
      <c r="L189" t="s">
        <v>57</v>
      </c>
      <c r="M189" t="s">
        <v>37</v>
      </c>
      <c r="N189" t="s">
        <v>87</v>
      </c>
      <c r="O189" t="s">
        <v>87</v>
      </c>
      <c r="T189" t="s">
        <v>50</v>
      </c>
      <c r="U189" t="s">
        <v>87</v>
      </c>
      <c r="V189" t="s">
        <v>87</v>
      </c>
      <c r="W189" t="s">
        <v>88</v>
      </c>
      <c r="X189" t="s">
        <v>94</v>
      </c>
      <c r="Y189" t="s">
        <v>775</v>
      </c>
      <c r="Z189" t="s">
        <v>87</v>
      </c>
      <c r="AA189" t="s">
        <v>87</v>
      </c>
      <c r="AB189" t="s">
        <v>37</v>
      </c>
      <c r="AC189" t="s">
        <v>1013</v>
      </c>
      <c r="AD189" t="s">
        <v>37</v>
      </c>
      <c r="AE189" t="s">
        <v>1013</v>
      </c>
      <c r="AF189" t="s">
        <v>90</v>
      </c>
      <c r="AG189" t="s">
        <v>1270</v>
      </c>
      <c r="AH189" t="s">
        <v>50</v>
      </c>
      <c r="AI189" s="4">
        <f ca="1">data[[#This Row],[Expiry Date]]-TODAY()</f>
        <v>40</v>
      </c>
      <c r="AJ189" s="4">
        <f ca="1">data[[#This Row],[Maturity ( Days)]]/365</f>
        <v>0.1095890410958904</v>
      </c>
      <c r="AK189" s="4" t="str">
        <f>IF(data[[#This Row],[Option Type]]="put","p","c")</f>
        <v>p</v>
      </c>
      <c r="AL189" s="4">
        <f>(data[[#This Row],[Bid]]*data[[#This Row],[Bidsize]]+data[[#This Row],[Ask]]*data[[#This Row],[Asksize]])/(data[[#This Row],[Bidsize]]+data[[#This Row],[Asksize]])</f>
        <v>8.1</v>
      </c>
      <c r="AM189" s="5">
        <f ca="1">impliedVol(data[[#This Row],[OptType]],Details!$B$4,VALUE(data[[#This Row],[Strike]]),VALUE(data[[#This Row],[Cnt Price]]),Details!$B$6,data[[#This Row],[T]],Details!$B$7)</f>
        <v>0.48610015738735379</v>
      </c>
      <c r="AN189" s="7">
        <f t="array" aca="1" ref="AN189:AR189" ca="1">bsGreeks(data[[#This Row],[OptType]],Details!$B$4,VALUE(data[[#This Row],[Strike]]),Details!$B$6,data[[#This Row],[T]],AM189,Details!$B$7)</f>
        <v>-3.0395921542975213E-2</v>
      </c>
      <c r="AO189" s="7">
        <f ca="1"/>
        <v>1.0414237181422689E-4</v>
      </c>
      <c r="AP189" s="6">
        <f ca="1"/>
        <v>0.93360679845510408</v>
      </c>
      <c r="AQ189" s="6">
        <f ca="1"/>
        <v>-56.364280199354326</v>
      </c>
      <c r="AR189" s="6">
        <f ca="1"/>
        <v>-14.544902004610943</v>
      </c>
    </row>
    <row r="190" spans="1:44" x14ac:dyDescent="0.3">
      <c r="A190" t="s">
        <v>2559</v>
      </c>
      <c r="B190" t="s">
        <v>2560</v>
      </c>
      <c r="C190" t="s">
        <v>58</v>
      </c>
      <c r="D190" t="s">
        <v>103</v>
      </c>
      <c r="E190" t="s">
        <v>2561</v>
      </c>
      <c r="F190" t="s">
        <v>2562</v>
      </c>
      <c r="G190" t="s">
        <v>2563</v>
      </c>
      <c r="H190" t="s">
        <v>137</v>
      </c>
      <c r="I190" t="s">
        <v>137</v>
      </c>
      <c r="J190" t="s">
        <v>1502</v>
      </c>
      <c r="K190" t="s">
        <v>88</v>
      </c>
      <c r="L190" t="s">
        <v>57</v>
      </c>
      <c r="M190" t="s">
        <v>37</v>
      </c>
      <c r="N190" t="s">
        <v>87</v>
      </c>
      <c r="O190" t="s">
        <v>87</v>
      </c>
      <c r="T190" t="s">
        <v>50</v>
      </c>
      <c r="U190" t="s">
        <v>87</v>
      </c>
      <c r="V190" t="s">
        <v>87</v>
      </c>
      <c r="W190" t="s">
        <v>88</v>
      </c>
      <c r="X190" t="s">
        <v>2564</v>
      </c>
      <c r="Y190" t="s">
        <v>2563</v>
      </c>
      <c r="Z190" t="s">
        <v>87</v>
      </c>
      <c r="AA190" t="s">
        <v>87</v>
      </c>
      <c r="AB190" t="s">
        <v>37</v>
      </c>
      <c r="AC190" t="s">
        <v>1013</v>
      </c>
      <c r="AD190" t="s">
        <v>37</v>
      </c>
      <c r="AE190" t="s">
        <v>1013</v>
      </c>
      <c r="AF190" t="s">
        <v>90</v>
      </c>
      <c r="AG190" t="s">
        <v>1270</v>
      </c>
      <c r="AH190" t="s">
        <v>551</v>
      </c>
      <c r="AI190" s="4">
        <f ca="1">data[[#This Row],[Expiry Date]]-TODAY()</f>
        <v>40</v>
      </c>
      <c r="AJ190" s="4">
        <f ca="1">data[[#This Row],[Maturity ( Days)]]/365</f>
        <v>0.1095890410958904</v>
      </c>
      <c r="AK190" s="4" t="str">
        <f>IF(data[[#This Row],[Option Type]]="put","p","c")</f>
        <v>c</v>
      </c>
      <c r="AL190" s="4">
        <f>(data[[#This Row],[Bid]]*data[[#This Row],[Bidsize]]+data[[#This Row],[Ask]]*data[[#This Row],[Asksize]])/(data[[#This Row],[Bidsize]]+data[[#This Row],[Asksize]])</f>
        <v>920.70000000000016</v>
      </c>
      <c r="AM190" s="5">
        <f ca="1">impliedVol(data[[#This Row],[OptType]],Details!$B$4,VALUE(data[[#This Row],[Strike]]),VALUE(data[[#This Row],[Cnt Price]]),Details!$B$6,data[[#This Row],[T]],Details!$B$7)</f>
        <v>0.47639280170722592</v>
      </c>
      <c r="AN190" s="7">
        <f t="array" aca="1" ref="AN190:AR190" ca="1">bsGreeks(data[[#This Row],[OptType]],Details!$B$4,VALUE(data[[#This Row],[Strike]]),Details!$B$6,data[[#This Row],[T]],AM190,Details!$B$7)</f>
        <v>0.95127134951710624</v>
      </c>
      <c r="AO190" s="7">
        <f ca="1"/>
        <v>1.5608818522815774E-4</v>
      </c>
      <c r="AP190" s="6">
        <f ca="1"/>
        <v>1.3713427076464111</v>
      </c>
      <c r="AQ190" s="6">
        <f ca="1"/>
        <v>-89.834227377870732</v>
      </c>
      <c r="AR190" s="6">
        <f ca="1"/>
        <v>326.52209355708993</v>
      </c>
    </row>
    <row r="191" spans="1:44" x14ac:dyDescent="0.3">
      <c r="A191" t="s">
        <v>2565</v>
      </c>
      <c r="B191" t="s">
        <v>2566</v>
      </c>
      <c r="C191" t="s">
        <v>58</v>
      </c>
      <c r="D191" t="s">
        <v>1305</v>
      </c>
      <c r="E191" t="s">
        <v>2567</v>
      </c>
      <c r="F191" t="s">
        <v>2568</v>
      </c>
      <c r="G191" t="s">
        <v>2569</v>
      </c>
      <c r="H191" t="s">
        <v>137</v>
      </c>
      <c r="I191" t="s">
        <v>137</v>
      </c>
      <c r="J191" t="s">
        <v>1502</v>
      </c>
      <c r="K191" t="s">
        <v>88</v>
      </c>
      <c r="L191" t="s">
        <v>57</v>
      </c>
      <c r="M191" t="s">
        <v>37</v>
      </c>
      <c r="N191" t="s">
        <v>87</v>
      </c>
      <c r="O191" t="s">
        <v>87</v>
      </c>
      <c r="T191" t="s">
        <v>50</v>
      </c>
      <c r="U191" t="s">
        <v>87</v>
      </c>
      <c r="V191" t="s">
        <v>87</v>
      </c>
      <c r="W191" t="s">
        <v>88</v>
      </c>
      <c r="X191" t="s">
        <v>1370</v>
      </c>
      <c r="Y191" t="s">
        <v>2569</v>
      </c>
      <c r="Z191" t="s">
        <v>87</v>
      </c>
      <c r="AA191" t="s">
        <v>87</v>
      </c>
      <c r="AB191" t="s">
        <v>37</v>
      </c>
      <c r="AC191" t="s">
        <v>1013</v>
      </c>
      <c r="AD191" t="s">
        <v>37</v>
      </c>
      <c r="AE191" t="s">
        <v>1013</v>
      </c>
      <c r="AF191" t="s">
        <v>90</v>
      </c>
      <c r="AG191" t="s">
        <v>1270</v>
      </c>
      <c r="AH191" t="s">
        <v>551</v>
      </c>
      <c r="AI191" s="4">
        <f ca="1">data[[#This Row],[Expiry Date]]-TODAY()</f>
        <v>40</v>
      </c>
      <c r="AJ191" s="4">
        <f ca="1">data[[#This Row],[Maturity ( Days)]]/365</f>
        <v>0.1095890410958904</v>
      </c>
      <c r="AK191" s="4" t="str">
        <f>IF(data[[#This Row],[Option Type]]="put","p","c")</f>
        <v>c</v>
      </c>
      <c r="AL191" s="4">
        <f>(data[[#This Row],[Bid]]*data[[#This Row],[Bidsize]]+data[[#This Row],[Ask]]*data[[#This Row],[Asksize]])/(data[[#This Row],[Bidsize]]+data[[#This Row],[Asksize]])</f>
        <v>847.84999999999991</v>
      </c>
      <c r="AM191" s="5">
        <f ca="1">impliedVol(data[[#This Row],[OptType]],Details!$B$4,VALUE(data[[#This Row],[Strike]]),VALUE(data[[#This Row],[Cnt Price]]),Details!$B$6,data[[#This Row],[T]],Details!$B$7)</f>
        <v>0.45357151125557471</v>
      </c>
      <c r="AN191" s="7">
        <f t="array" aca="1" ref="AN191:AR191" ca="1">bsGreeks(data[[#This Row],[OptType]],Details!$B$4,VALUE(data[[#This Row],[Strike]]),Details!$B$6,data[[#This Row],[T]],AM191,Details!$B$7)</f>
        <v>0.94279276445673754</v>
      </c>
      <c r="AO191" s="7">
        <f ca="1"/>
        <v>1.8618936849799749E-4</v>
      </c>
      <c r="AP191" s="6">
        <f ca="1"/>
        <v>1.5574403680102886</v>
      </c>
      <c r="AQ191" s="6">
        <f ca="1"/>
        <v>-96.577791117711101</v>
      </c>
      <c r="AR191" s="6">
        <f ca="1"/>
        <v>330.69613229221312</v>
      </c>
    </row>
    <row r="192" spans="1:44" x14ac:dyDescent="0.3">
      <c r="A192" t="s">
        <v>2570</v>
      </c>
      <c r="B192" t="s">
        <v>2571</v>
      </c>
      <c r="C192" t="s">
        <v>58</v>
      </c>
      <c r="D192" t="s">
        <v>208</v>
      </c>
      <c r="E192" t="s">
        <v>2572</v>
      </c>
      <c r="F192" t="s">
        <v>2573</v>
      </c>
      <c r="G192" t="s">
        <v>2574</v>
      </c>
      <c r="H192" t="s">
        <v>137</v>
      </c>
      <c r="I192" t="s">
        <v>137</v>
      </c>
      <c r="J192" t="s">
        <v>1502</v>
      </c>
      <c r="K192" t="s">
        <v>88</v>
      </c>
      <c r="L192" t="s">
        <v>57</v>
      </c>
      <c r="M192" t="s">
        <v>37</v>
      </c>
      <c r="N192" t="s">
        <v>87</v>
      </c>
      <c r="O192" t="s">
        <v>87</v>
      </c>
      <c r="T192" t="s">
        <v>50</v>
      </c>
      <c r="U192" t="s">
        <v>87</v>
      </c>
      <c r="V192" t="s">
        <v>87</v>
      </c>
      <c r="W192" t="s">
        <v>88</v>
      </c>
      <c r="X192" t="s">
        <v>1370</v>
      </c>
      <c r="Y192" t="s">
        <v>2574</v>
      </c>
      <c r="Z192" t="s">
        <v>87</v>
      </c>
      <c r="AA192" t="s">
        <v>87</v>
      </c>
      <c r="AB192" t="s">
        <v>37</v>
      </c>
      <c r="AC192" t="s">
        <v>1013</v>
      </c>
      <c r="AD192" t="s">
        <v>37</v>
      </c>
      <c r="AE192" t="s">
        <v>1013</v>
      </c>
      <c r="AF192" t="s">
        <v>90</v>
      </c>
      <c r="AG192" t="s">
        <v>1270</v>
      </c>
      <c r="AH192" t="s">
        <v>551</v>
      </c>
      <c r="AI192" s="4">
        <f ca="1">data[[#This Row],[Expiry Date]]-TODAY()</f>
        <v>40</v>
      </c>
      <c r="AJ192" s="4">
        <f ca="1">data[[#This Row],[Maturity ( Days)]]/365</f>
        <v>0.1095890410958904</v>
      </c>
      <c r="AK192" s="4" t="str">
        <f>IF(data[[#This Row],[Option Type]]="put","p","c")</f>
        <v>c</v>
      </c>
      <c r="AL192" s="4">
        <f>(data[[#This Row],[Bid]]*data[[#This Row],[Bidsize]]+data[[#This Row],[Ask]]*data[[#This Row],[Asksize]])/(data[[#This Row],[Bidsize]]+data[[#This Row],[Asksize]])</f>
        <v>823.65000000000009</v>
      </c>
      <c r="AM192" s="5">
        <f ca="1">impliedVol(data[[#This Row],[OptType]],Details!$B$4,VALUE(data[[#This Row],[Strike]]),VALUE(data[[#This Row],[Cnt Price]]),Details!$B$6,data[[#This Row],[T]],Details!$B$7)</f>
        <v>0.44604985701699756</v>
      </c>
      <c r="AN192" s="7">
        <f t="array" aca="1" ref="AN192:AR192" ca="1">bsGreeks(data[[#This Row],[OptType]],Details!$B$4,VALUE(data[[#This Row],[Strike]]),Details!$B$6,data[[#This Row],[T]],AM192,Details!$B$7)</f>
        <v>0.93958121696452856</v>
      </c>
      <c r="AO192" s="7">
        <f ca="1"/>
        <v>1.9762114366184369E-4</v>
      </c>
      <c r="AP192" s="6">
        <f ca="1"/>
        <v>1.6256520358391016</v>
      </c>
      <c r="AQ192" s="6">
        <f ca="1"/>
        <v>-98.946960623096828</v>
      </c>
      <c r="AR192" s="6">
        <f ca="1"/>
        <v>331.90520308946611</v>
      </c>
    </row>
    <row r="193" spans="1:44" x14ac:dyDescent="0.3">
      <c r="A193" t="s">
        <v>2575</v>
      </c>
      <c r="B193" t="s">
        <v>2576</v>
      </c>
      <c r="C193" t="s">
        <v>30</v>
      </c>
      <c r="D193" t="s">
        <v>2577</v>
      </c>
      <c r="E193" t="s">
        <v>2578</v>
      </c>
      <c r="F193" t="s">
        <v>862</v>
      </c>
      <c r="G193" t="s">
        <v>2579</v>
      </c>
      <c r="H193" t="s">
        <v>762</v>
      </c>
      <c r="I193" t="s">
        <v>2580</v>
      </c>
      <c r="J193" t="s">
        <v>1502</v>
      </c>
      <c r="K193" t="s">
        <v>430</v>
      </c>
      <c r="L193" t="s">
        <v>57</v>
      </c>
      <c r="M193" t="s">
        <v>37</v>
      </c>
      <c r="N193" t="s">
        <v>87</v>
      </c>
      <c r="O193" t="s">
        <v>87</v>
      </c>
      <c r="T193" t="s">
        <v>50</v>
      </c>
      <c r="U193" t="s">
        <v>87</v>
      </c>
      <c r="V193" t="s">
        <v>87</v>
      </c>
      <c r="W193" t="s">
        <v>88</v>
      </c>
      <c r="X193" t="s">
        <v>404</v>
      </c>
      <c r="Y193" t="s">
        <v>2579</v>
      </c>
      <c r="Z193" t="s">
        <v>87</v>
      </c>
      <c r="AA193" t="s">
        <v>87</v>
      </c>
      <c r="AB193" t="s">
        <v>37</v>
      </c>
      <c r="AC193" t="s">
        <v>1013</v>
      </c>
      <c r="AD193" t="s">
        <v>37</v>
      </c>
      <c r="AE193" t="s">
        <v>1013</v>
      </c>
      <c r="AF193" t="s">
        <v>90</v>
      </c>
      <c r="AG193" t="s">
        <v>1270</v>
      </c>
      <c r="AH193" t="s">
        <v>50</v>
      </c>
      <c r="AI193" s="4">
        <f ca="1">data[[#This Row],[Expiry Date]]-TODAY()</f>
        <v>40</v>
      </c>
      <c r="AJ193" s="4">
        <f ca="1">data[[#This Row],[Maturity ( Days)]]/365</f>
        <v>0.1095890410958904</v>
      </c>
      <c r="AK193" s="4" t="str">
        <f>IF(data[[#This Row],[Option Type]]="put","p","c")</f>
        <v>p</v>
      </c>
      <c r="AL193" s="4">
        <f>(data[[#This Row],[Bid]]*data[[#This Row],[Bidsize]]+data[[#This Row],[Ask]]*data[[#This Row],[Asksize]])/(data[[#This Row],[Bidsize]]+data[[#This Row],[Asksize]])</f>
        <v>13.622676579925651</v>
      </c>
      <c r="AM193" s="5">
        <f ca="1">impliedVol(data[[#This Row],[OptType]],Details!$B$4,VALUE(data[[#This Row],[Strike]]),VALUE(data[[#This Row],[Cnt Price]]),Details!$B$6,data[[#This Row],[T]],Details!$B$7)</f>
        <v>0.42301456906471907</v>
      </c>
      <c r="AN193" s="7">
        <f t="array" aca="1" ref="AN193:AR193" ca="1">bsGreeks(data[[#This Row],[OptType]],Details!$B$4,VALUE(data[[#This Row],[Strike]]),Details!$B$6,data[[#This Row],[T]],AM193,Details!$B$7)</f>
        <v>-5.4103792846811993E-2</v>
      </c>
      <c r="AO193" s="7">
        <f ca="1"/>
        <v>1.9104109051921826E-4</v>
      </c>
      <c r="AP193" s="6">
        <f ca="1"/>
        <v>1.4903658587418251</v>
      </c>
      <c r="AQ193" s="6">
        <f ca="1"/>
        <v>-78.160043263529531</v>
      </c>
      <c r="AR193" s="6">
        <f ca="1"/>
        <v>-25.802334850040523</v>
      </c>
    </row>
    <row r="194" spans="1:44" x14ac:dyDescent="0.3">
      <c r="A194" t="s">
        <v>2581</v>
      </c>
      <c r="B194" t="s">
        <v>2582</v>
      </c>
      <c r="C194" t="s">
        <v>30</v>
      </c>
      <c r="D194" t="s">
        <v>2583</v>
      </c>
      <c r="E194" t="s">
        <v>862</v>
      </c>
      <c r="F194" t="s">
        <v>2584</v>
      </c>
      <c r="G194" t="s">
        <v>2585</v>
      </c>
      <c r="H194" t="s">
        <v>184</v>
      </c>
      <c r="I194" t="s">
        <v>160</v>
      </c>
      <c r="J194" t="s">
        <v>1502</v>
      </c>
      <c r="K194" t="s">
        <v>2586</v>
      </c>
      <c r="L194" t="s">
        <v>57</v>
      </c>
      <c r="M194" t="s">
        <v>37</v>
      </c>
      <c r="N194" t="s">
        <v>87</v>
      </c>
      <c r="O194" t="s">
        <v>87</v>
      </c>
      <c r="T194" t="s">
        <v>50</v>
      </c>
      <c r="U194" t="s">
        <v>87</v>
      </c>
      <c r="V194" t="s">
        <v>87</v>
      </c>
      <c r="W194" t="s">
        <v>88</v>
      </c>
      <c r="X194" t="s">
        <v>411</v>
      </c>
      <c r="Y194" t="s">
        <v>2585</v>
      </c>
      <c r="Z194" t="s">
        <v>87</v>
      </c>
      <c r="AA194" t="s">
        <v>87</v>
      </c>
      <c r="AB194" t="s">
        <v>37</v>
      </c>
      <c r="AC194" t="s">
        <v>1013</v>
      </c>
      <c r="AD194" t="s">
        <v>37</v>
      </c>
      <c r="AE194" t="s">
        <v>1013</v>
      </c>
      <c r="AF194" t="s">
        <v>90</v>
      </c>
      <c r="AG194" t="s">
        <v>1270</v>
      </c>
      <c r="AH194" t="s">
        <v>551</v>
      </c>
      <c r="AI194" s="4">
        <f ca="1">data[[#This Row],[Expiry Date]]-TODAY()</f>
        <v>40</v>
      </c>
      <c r="AJ194" s="4">
        <f ca="1">data[[#This Row],[Maturity ( Days)]]/365</f>
        <v>0.1095890410958904</v>
      </c>
      <c r="AK194" s="4" t="str">
        <f>IF(data[[#This Row],[Option Type]]="put","p","c")</f>
        <v>p</v>
      </c>
      <c r="AL194" s="4">
        <f>(data[[#This Row],[Bid]]*data[[#This Row],[Bidsize]]+data[[#This Row],[Ask]]*data[[#This Row],[Asksize]])/(data[[#This Row],[Bidsize]]+data[[#This Row],[Asksize]])</f>
        <v>14.252173913043478</v>
      </c>
      <c r="AM194" s="5">
        <f ca="1">impliedVol(data[[#This Row],[OptType]],Details!$B$4,VALUE(data[[#This Row],[Strike]]),VALUE(data[[#This Row],[Cnt Price]]),Details!$B$6,data[[#This Row],[T]],Details!$B$7)</f>
        <v>0.42244998834609837</v>
      </c>
      <c r="AN194" s="7">
        <f t="array" aca="1" ref="AN194:AR194" ca="1">bsGreeks(data[[#This Row],[OptType]],Details!$B$4,VALUE(data[[#This Row],[Strike]]),Details!$B$6,data[[#This Row],[T]],AM194,Details!$B$7)</f>
        <v>-5.6291294017839277E-2</v>
      </c>
      <c r="AO194" s="7">
        <f ca="1"/>
        <v>1.9738032924756938E-4</v>
      </c>
      <c r="AP194" s="6">
        <f ca="1"/>
        <v>1.5377649256754449</v>
      </c>
      <c r="AQ194" s="6">
        <f ca="1"/>
        <v>-80.531505954292967</v>
      </c>
      <c r="AR194" s="6">
        <f ca="1"/>
        <v>-26.854191099405107</v>
      </c>
    </row>
    <row r="195" spans="1:44" x14ac:dyDescent="0.3">
      <c r="A195" t="s">
        <v>2587</v>
      </c>
      <c r="B195" t="s">
        <v>2588</v>
      </c>
      <c r="C195" t="s">
        <v>30</v>
      </c>
      <c r="D195" t="s">
        <v>2589</v>
      </c>
      <c r="E195" t="s">
        <v>737</v>
      </c>
      <c r="F195" t="s">
        <v>904</v>
      </c>
      <c r="G195" t="s">
        <v>405</v>
      </c>
      <c r="H195" t="s">
        <v>187</v>
      </c>
      <c r="I195" t="s">
        <v>160</v>
      </c>
      <c r="J195" t="s">
        <v>1502</v>
      </c>
      <c r="K195" t="s">
        <v>768</v>
      </c>
      <c r="L195" t="s">
        <v>57</v>
      </c>
      <c r="M195" t="s">
        <v>37</v>
      </c>
      <c r="N195" t="s">
        <v>87</v>
      </c>
      <c r="O195" t="s">
        <v>87</v>
      </c>
      <c r="T195" t="s">
        <v>50</v>
      </c>
      <c r="U195" t="s">
        <v>87</v>
      </c>
      <c r="V195" t="s">
        <v>87</v>
      </c>
      <c r="W195" t="s">
        <v>88</v>
      </c>
      <c r="X195" t="s">
        <v>458</v>
      </c>
      <c r="Y195" t="s">
        <v>405</v>
      </c>
      <c r="Z195" t="s">
        <v>87</v>
      </c>
      <c r="AA195" t="s">
        <v>87</v>
      </c>
      <c r="AB195" t="s">
        <v>37</v>
      </c>
      <c r="AC195" t="s">
        <v>1013</v>
      </c>
      <c r="AD195" t="s">
        <v>37</v>
      </c>
      <c r="AE195" t="s">
        <v>1013</v>
      </c>
      <c r="AF195" t="s">
        <v>90</v>
      </c>
      <c r="AG195" t="s">
        <v>1270</v>
      </c>
      <c r="AH195" t="s">
        <v>551</v>
      </c>
      <c r="AI195" s="4">
        <f ca="1">data[[#This Row],[Expiry Date]]-TODAY()</f>
        <v>40</v>
      </c>
      <c r="AJ195" s="4">
        <f ca="1">data[[#This Row],[Maturity ( Days)]]/365</f>
        <v>0.1095890410958904</v>
      </c>
      <c r="AK195" s="4" t="str">
        <f>IF(data[[#This Row],[Option Type]]="put","p","c")</f>
        <v>p</v>
      </c>
      <c r="AL195" s="4">
        <f>(data[[#This Row],[Bid]]*data[[#This Row],[Bidsize]]+data[[#This Row],[Ask]]*data[[#This Row],[Asksize]])/(data[[#This Row],[Bidsize]]+data[[#This Row],[Asksize]])</f>
        <v>15.755555555555556</v>
      </c>
      <c r="AM195" s="5">
        <f ca="1">impliedVol(data[[#This Row],[OptType]],Details!$B$4,VALUE(data[[#This Row],[Strike]]),VALUE(data[[#This Row],[Cnt Price]]),Details!$B$6,data[[#This Row],[T]],Details!$B$7)</f>
        <v>0.4126880229794298</v>
      </c>
      <c r="AN195" s="7">
        <f t="array" aca="1" ref="AN195:AR195" ca="1">bsGreeks(data[[#This Row],[OptType]],Details!$B$4,VALUE(data[[#This Row],[Strike]]),Details!$B$6,data[[#This Row],[T]],AM195,Details!$B$7)</f>
        <v>-6.2602017613308636E-2</v>
      </c>
      <c r="AO195" s="7">
        <f ca="1"/>
        <v>2.1960153589227962E-4</v>
      </c>
      <c r="AP195" s="6">
        <f ca="1"/>
        <v>1.6713523551996172</v>
      </c>
      <c r="AQ195" s="6">
        <f ca="1"/>
        <v>-85.4712084196955</v>
      </c>
      <c r="AR195" s="6">
        <f ca="1"/>
        <v>-29.854423948197969</v>
      </c>
    </row>
    <row r="196" spans="1:44" x14ac:dyDescent="0.3">
      <c r="A196" t="s">
        <v>2590</v>
      </c>
      <c r="B196" t="s">
        <v>2591</v>
      </c>
      <c r="C196" t="s">
        <v>30</v>
      </c>
      <c r="D196" t="s">
        <v>2589</v>
      </c>
      <c r="E196" t="s">
        <v>2592</v>
      </c>
      <c r="F196" t="s">
        <v>155</v>
      </c>
      <c r="G196" t="s">
        <v>775</v>
      </c>
      <c r="H196" t="s">
        <v>289</v>
      </c>
      <c r="I196" t="s">
        <v>289</v>
      </c>
      <c r="J196" t="s">
        <v>1502</v>
      </c>
      <c r="K196" t="s">
        <v>141</v>
      </c>
      <c r="L196" t="s">
        <v>57</v>
      </c>
      <c r="M196" t="s">
        <v>37</v>
      </c>
      <c r="N196" t="s">
        <v>87</v>
      </c>
      <c r="O196" t="s">
        <v>87</v>
      </c>
      <c r="T196" t="s">
        <v>50</v>
      </c>
      <c r="U196" t="s">
        <v>87</v>
      </c>
      <c r="V196" t="s">
        <v>87</v>
      </c>
      <c r="W196" t="s">
        <v>88</v>
      </c>
      <c r="X196" t="s">
        <v>387</v>
      </c>
      <c r="Y196" t="s">
        <v>775</v>
      </c>
      <c r="Z196" t="s">
        <v>87</v>
      </c>
      <c r="AA196" t="s">
        <v>87</v>
      </c>
      <c r="AB196" t="s">
        <v>37</v>
      </c>
      <c r="AC196" t="s">
        <v>1013</v>
      </c>
      <c r="AD196" t="s">
        <v>37</v>
      </c>
      <c r="AE196" t="s">
        <v>1013</v>
      </c>
      <c r="AF196" t="s">
        <v>90</v>
      </c>
      <c r="AG196" t="s">
        <v>1270</v>
      </c>
      <c r="AH196" t="s">
        <v>50</v>
      </c>
      <c r="AI196" s="4">
        <f ca="1">data[[#This Row],[Expiry Date]]-TODAY()</f>
        <v>40</v>
      </c>
      <c r="AJ196" s="4">
        <f ca="1">data[[#This Row],[Maturity ( Days)]]/365</f>
        <v>0.1095890410958904</v>
      </c>
      <c r="AK196" s="4" t="str">
        <f>IF(data[[#This Row],[Option Type]]="put","p","c")</f>
        <v>p</v>
      </c>
      <c r="AL196" s="4">
        <f>(data[[#This Row],[Bid]]*data[[#This Row],[Bidsize]]+data[[#This Row],[Ask]]*data[[#This Row],[Asksize]])/(data[[#This Row],[Bidsize]]+data[[#This Row],[Asksize]])</f>
        <v>15.55</v>
      </c>
      <c r="AM196" s="5">
        <f ca="1">impliedVol(data[[#This Row],[OptType]],Details!$B$4,VALUE(data[[#This Row],[Strike]]),VALUE(data[[#This Row],[Cnt Price]]),Details!$B$6,data[[#This Row],[T]],Details!$B$7)</f>
        <v>0.41143878994429961</v>
      </c>
      <c r="AN196" s="7">
        <f t="array" aca="1" ref="AN196:AR196" ca="1">bsGreeks(data[[#This Row],[OptType]],Details!$B$4,VALUE(data[[#This Row],[Strike]]),Details!$B$6,data[[#This Row],[T]],AM196,Details!$B$7)</f>
        <v>-6.2081439868929222E-2</v>
      </c>
      <c r="AO196" s="7">
        <f ca="1"/>
        <v>2.1883854806718081E-4</v>
      </c>
      <c r="AP196" s="6">
        <f ca="1"/>
        <v>1.6605036638816821</v>
      </c>
      <c r="AQ196" s="6">
        <f ca="1"/>
        <v>-84.658691053884937</v>
      </c>
      <c r="AR196" s="6">
        <f ca="1"/>
        <v>-29.597994734034337</v>
      </c>
    </row>
    <row r="197" spans="1:44" x14ac:dyDescent="0.3">
      <c r="A197" t="s">
        <v>2593</v>
      </c>
      <c r="B197" t="s">
        <v>2594</v>
      </c>
      <c r="C197" t="s">
        <v>30</v>
      </c>
      <c r="D197" t="s">
        <v>2595</v>
      </c>
      <c r="E197" t="s">
        <v>1005</v>
      </c>
      <c r="F197" t="s">
        <v>820</v>
      </c>
      <c r="G197" t="s">
        <v>2596</v>
      </c>
      <c r="H197" t="s">
        <v>2597</v>
      </c>
      <c r="I197" t="s">
        <v>530</v>
      </c>
      <c r="J197" t="s">
        <v>1502</v>
      </c>
      <c r="K197" t="s">
        <v>163</v>
      </c>
      <c r="L197" t="s">
        <v>57</v>
      </c>
      <c r="M197" t="s">
        <v>37</v>
      </c>
      <c r="N197" t="s">
        <v>87</v>
      </c>
      <c r="O197" t="s">
        <v>87</v>
      </c>
      <c r="T197" t="s">
        <v>50</v>
      </c>
      <c r="U197" t="s">
        <v>87</v>
      </c>
      <c r="V197" t="s">
        <v>87</v>
      </c>
      <c r="W197" t="s">
        <v>88</v>
      </c>
      <c r="X197" t="s">
        <v>94</v>
      </c>
      <c r="Y197" t="s">
        <v>2596</v>
      </c>
      <c r="Z197" t="s">
        <v>87</v>
      </c>
      <c r="AA197" t="s">
        <v>87</v>
      </c>
      <c r="AB197" t="s">
        <v>37</v>
      </c>
      <c r="AC197" t="s">
        <v>1013</v>
      </c>
      <c r="AD197" t="s">
        <v>37</v>
      </c>
      <c r="AE197" t="s">
        <v>1013</v>
      </c>
      <c r="AF197" t="s">
        <v>90</v>
      </c>
      <c r="AG197" t="s">
        <v>1270</v>
      </c>
      <c r="AH197" t="s">
        <v>50</v>
      </c>
      <c r="AI197" s="4">
        <f ca="1">data[[#This Row],[Expiry Date]]-TODAY()</f>
        <v>40</v>
      </c>
      <c r="AJ197" s="4">
        <f ca="1">data[[#This Row],[Maturity ( Days)]]/365</f>
        <v>0.1095890410958904</v>
      </c>
      <c r="AK197" s="4" t="str">
        <f>IF(data[[#This Row],[Option Type]]="put","p","c")</f>
        <v>p</v>
      </c>
      <c r="AL197" s="4">
        <f>(data[[#This Row],[Bid]]*data[[#This Row],[Bidsize]]+data[[#This Row],[Ask]]*data[[#This Row],[Asksize]])/(data[[#This Row],[Bidsize]]+data[[#This Row],[Asksize]])</f>
        <v>16.282403433476397</v>
      </c>
      <c r="AM197" s="5">
        <f ca="1">impliedVol(data[[#This Row],[OptType]],Details!$B$4,VALUE(data[[#This Row],[Strike]]),VALUE(data[[#This Row],[Cnt Price]]),Details!$B$6,data[[#This Row],[T]],Details!$B$7)</f>
        <v>0.40613624674206056</v>
      </c>
      <c r="AN197" s="7">
        <f t="array" aca="1" ref="AN197:AR197" ca="1">bsGreeks(data[[#This Row],[OptType]],Details!$B$4,VALUE(data[[#This Row],[Strike]]),Details!$B$6,data[[#This Row],[T]],AM197,Details!$B$7)</f>
        <v>-6.5305257815477691E-2</v>
      </c>
      <c r="AO197" s="7">
        <f ca="1"/>
        <v>2.3060190336632899E-4</v>
      </c>
      <c r="AP197" s="6">
        <f ca="1"/>
        <v>1.7272110910148983</v>
      </c>
      <c r="AQ197" s="6">
        <f ca="1"/>
        <v>-86.906356595926013</v>
      </c>
      <c r="AR197" s="6">
        <f ca="1"/>
        <v>-31.126755132668507</v>
      </c>
    </row>
    <row r="198" spans="1:44" x14ac:dyDescent="0.3">
      <c r="A198" t="s">
        <v>2598</v>
      </c>
      <c r="B198" t="s">
        <v>2599</v>
      </c>
      <c r="C198" t="s">
        <v>58</v>
      </c>
      <c r="D198" t="s">
        <v>120</v>
      </c>
      <c r="E198" t="s">
        <v>2600</v>
      </c>
      <c r="F198" t="s">
        <v>2601</v>
      </c>
      <c r="G198" t="s">
        <v>2602</v>
      </c>
      <c r="H198" t="s">
        <v>137</v>
      </c>
      <c r="I198" t="s">
        <v>137</v>
      </c>
      <c r="J198" t="s">
        <v>1502</v>
      </c>
      <c r="K198" t="s">
        <v>136</v>
      </c>
      <c r="L198" t="s">
        <v>57</v>
      </c>
      <c r="M198" t="s">
        <v>37</v>
      </c>
      <c r="N198" t="s">
        <v>87</v>
      </c>
      <c r="O198" t="s">
        <v>87</v>
      </c>
      <c r="T198" t="s">
        <v>50</v>
      </c>
      <c r="U198" t="s">
        <v>87</v>
      </c>
      <c r="V198" t="s">
        <v>87</v>
      </c>
      <c r="W198" t="s">
        <v>88</v>
      </c>
      <c r="X198" t="s">
        <v>2603</v>
      </c>
      <c r="Y198" t="s">
        <v>2602</v>
      </c>
      <c r="Z198" t="s">
        <v>87</v>
      </c>
      <c r="AA198" t="s">
        <v>87</v>
      </c>
      <c r="AB198" t="s">
        <v>37</v>
      </c>
      <c r="AC198" t="s">
        <v>1013</v>
      </c>
      <c r="AD198" t="s">
        <v>37</v>
      </c>
      <c r="AE198" t="s">
        <v>1013</v>
      </c>
      <c r="AF198" t="s">
        <v>90</v>
      </c>
      <c r="AG198" t="s">
        <v>1270</v>
      </c>
      <c r="AH198" t="s">
        <v>551</v>
      </c>
      <c r="AI198" s="4">
        <f ca="1">data[[#This Row],[Expiry Date]]-TODAY()</f>
        <v>40</v>
      </c>
      <c r="AJ198" s="4">
        <f ca="1">data[[#This Row],[Maturity ( Days)]]/365</f>
        <v>0.1095890410958904</v>
      </c>
      <c r="AK198" s="4" t="str">
        <f>IF(data[[#This Row],[Option Type]]="put","p","c")</f>
        <v>c</v>
      </c>
      <c r="AL198" s="4">
        <f>(data[[#This Row],[Bid]]*data[[#This Row],[Bidsize]]+data[[#This Row],[Ask]]*data[[#This Row],[Asksize]])/(data[[#This Row],[Bidsize]]+data[[#This Row],[Asksize]])</f>
        <v>727.75</v>
      </c>
      <c r="AM198" s="5">
        <f ca="1">impliedVol(data[[#This Row],[OptType]],Details!$B$4,VALUE(data[[#This Row],[Strike]]),VALUE(data[[#This Row],[Cnt Price]]),Details!$B$6,data[[#This Row],[T]],Details!$B$7)</f>
        <v>0.41839619724401567</v>
      </c>
      <c r="AN198" s="7">
        <f t="array" aca="1" ref="AN198:AR198" ca="1">bsGreeks(data[[#This Row],[OptType]],Details!$B$4,VALUE(data[[#This Row],[Strike]]),Details!$B$6,data[[#This Row],[T]],AM198,Details!$B$7)</f>
        <v>0.92347007403259518</v>
      </c>
      <c r="AO198" s="7">
        <f ca="1"/>
        <v>2.5285728910825778E-4</v>
      </c>
      <c r="AP198" s="6">
        <f ca="1"/>
        <v>1.9510750965333361</v>
      </c>
      <c r="AQ198" s="6">
        <f ca="1"/>
        <v>-110.4288848944244</v>
      </c>
      <c r="AR198" s="6">
        <f ca="1"/>
        <v>335.17587377308121</v>
      </c>
    </row>
    <row r="199" spans="1:44" x14ac:dyDescent="0.3">
      <c r="A199" t="s">
        <v>2604</v>
      </c>
      <c r="B199" t="s">
        <v>2605</v>
      </c>
      <c r="C199" t="s">
        <v>30</v>
      </c>
      <c r="D199" t="s">
        <v>2606</v>
      </c>
      <c r="E199" t="s">
        <v>1468</v>
      </c>
      <c r="F199" t="s">
        <v>677</v>
      </c>
      <c r="G199" t="s">
        <v>2607</v>
      </c>
      <c r="H199" t="s">
        <v>104</v>
      </c>
      <c r="I199" t="s">
        <v>136</v>
      </c>
      <c r="J199" t="s">
        <v>1502</v>
      </c>
      <c r="K199" t="s">
        <v>108</v>
      </c>
      <c r="L199" t="s">
        <v>57</v>
      </c>
      <c r="M199" t="s">
        <v>37</v>
      </c>
      <c r="N199" t="s">
        <v>87</v>
      </c>
      <c r="O199" t="s">
        <v>87</v>
      </c>
      <c r="T199" t="s">
        <v>50</v>
      </c>
      <c r="U199" t="s">
        <v>87</v>
      </c>
      <c r="V199" t="s">
        <v>87</v>
      </c>
      <c r="W199" t="s">
        <v>88</v>
      </c>
      <c r="X199" t="s">
        <v>100</v>
      </c>
      <c r="Y199" t="s">
        <v>2607</v>
      </c>
      <c r="Z199" t="s">
        <v>87</v>
      </c>
      <c r="AA199" t="s">
        <v>87</v>
      </c>
      <c r="AB199" t="s">
        <v>37</v>
      </c>
      <c r="AC199" t="s">
        <v>1013</v>
      </c>
      <c r="AD199" t="s">
        <v>37</v>
      </c>
      <c r="AE199" t="s">
        <v>1013</v>
      </c>
      <c r="AF199" t="s">
        <v>90</v>
      </c>
      <c r="AG199" t="s">
        <v>1270</v>
      </c>
      <c r="AH199" t="s">
        <v>551</v>
      </c>
      <c r="AI199" s="4">
        <f ca="1">data[[#This Row],[Expiry Date]]-TODAY()</f>
        <v>40</v>
      </c>
      <c r="AJ199" s="4">
        <f ca="1">data[[#This Row],[Maturity ( Days)]]/365</f>
        <v>0.1095890410958904</v>
      </c>
      <c r="AK199" s="4" t="str">
        <f>IF(data[[#This Row],[Option Type]]="put","p","c")</f>
        <v>p</v>
      </c>
      <c r="AL199" s="4">
        <f>(data[[#This Row],[Bid]]*data[[#This Row],[Bidsize]]+data[[#This Row],[Ask]]*data[[#This Row],[Asksize]])/(data[[#This Row],[Bidsize]]+data[[#This Row],[Asksize]])</f>
        <v>18.094915254237286</v>
      </c>
      <c r="AM199" s="5">
        <f ca="1">impliedVol(data[[#This Row],[OptType]],Details!$B$4,VALUE(data[[#This Row],[Strike]]),VALUE(data[[#This Row],[Cnt Price]]),Details!$B$6,data[[#This Row],[T]],Details!$B$7)</f>
        <v>0.40169784587323043</v>
      </c>
      <c r="AN199" s="7">
        <f t="array" aca="1" ref="AN199:AR199" ca="1">bsGreeks(data[[#This Row],[OptType]],Details!$B$4,VALUE(data[[#This Row],[Strike]]),Details!$B$6,data[[#This Row],[T]],AM199,Details!$B$7)</f>
        <v>-7.2080020537206524E-2</v>
      </c>
      <c r="AO199" s="7">
        <f ca="1"/>
        <v>2.5159151630237277E-4</v>
      </c>
      <c r="AP199" s="6">
        <f ca="1"/>
        <v>1.8638299014008728</v>
      </c>
      <c r="AQ199" s="6">
        <f ca="1"/>
        <v>-92.726880756372367</v>
      </c>
      <c r="AR199" s="6">
        <f ca="1"/>
        <v>-34.369366374365583</v>
      </c>
    </row>
    <row r="200" spans="1:44" x14ac:dyDescent="0.3">
      <c r="A200" t="s">
        <v>2608</v>
      </c>
      <c r="B200" t="s">
        <v>2609</v>
      </c>
      <c r="C200" t="s">
        <v>30</v>
      </c>
      <c r="D200" t="s">
        <v>1311</v>
      </c>
      <c r="E200" t="s">
        <v>1360</v>
      </c>
      <c r="F200" t="s">
        <v>356</v>
      </c>
      <c r="G200" t="s">
        <v>2610</v>
      </c>
      <c r="H200" t="s">
        <v>179</v>
      </c>
      <c r="I200" t="s">
        <v>86</v>
      </c>
      <c r="J200" t="s">
        <v>1502</v>
      </c>
      <c r="K200" t="s">
        <v>2611</v>
      </c>
      <c r="L200" t="s">
        <v>57</v>
      </c>
      <c r="M200" t="s">
        <v>37</v>
      </c>
      <c r="N200" t="s">
        <v>87</v>
      </c>
      <c r="O200" t="s">
        <v>87</v>
      </c>
      <c r="T200" t="s">
        <v>50</v>
      </c>
      <c r="U200" t="s">
        <v>87</v>
      </c>
      <c r="V200" t="s">
        <v>87</v>
      </c>
      <c r="W200" t="s">
        <v>88</v>
      </c>
      <c r="X200" t="s">
        <v>458</v>
      </c>
      <c r="Y200" t="s">
        <v>2610</v>
      </c>
      <c r="Z200" t="s">
        <v>87</v>
      </c>
      <c r="AA200" t="s">
        <v>87</v>
      </c>
      <c r="AB200" t="s">
        <v>37</v>
      </c>
      <c r="AC200" t="s">
        <v>1013</v>
      </c>
      <c r="AD200" t="s">
        <v>37</v>
      </c>
      <c r="AE200" t="s">
        <v>1013</v>
      </c>
      <c r="AF200" t="s">
        <v>90</v>
      </c>
      <c r="AG200" t="s">
        <v>1270</v>
      </c>
      <c r="AH200" t="s">
        <v>551</v>
      </c>
      <c r="AI200" s="4">
        <f ca="1">data[[#This Row],[Expiry Date]]-TODAY()</f>
        <v>40</v>
      </c>
      <c r="AJ200" s="4">
        <f ca="1">data[[#This Row],[Maturity ( Days)]]/365</f>
        <v>0.1095890410958904</v>
      </c>
      <c r="AK200" s="4" t="str">
        <f>IF(data[[#This Row],[Option Type]]="put","p","c")</f>
        <v>p</v>
      </c>
      <c r="AL200" s="4">
        <f>(data[[#This Row],[Bid]]*data[[#This Row],[Bidsize]]+data[[#This Row],[Ask]]*data[[#This Row],[Asksize]])/(data[[#This Row],[Bidsize]]+data[[#This Row],[Asksize]])</f>
        <v>18.68</v>
      </c>
      <c r="AM200" s="5">
        <f ca="1">impliedVol(data[[#This Row],[OptType]],Details!$B$4,VALUE(data[[#This Row],[Strike]]),VALUE(data[[#This Row],[Cnt Price]]),Details!$B$6,data[[#This Row],[T]],Details!$B$7)</f>
        <v>0.39743562057700654</v>
      </c>
      <c r="AN200" s="7">
        <f t="array" aca="1" ref="AN200:AR200" ca="1">bsGreeks(data[[#This Row],[OptType]],Details!$B$4,VALUE(data[[#This Row],[Strike]]),Details!$B$6,data[[#This Row],[T]],AM200,Details!$B$7)</f>
        <v>-7.4741955313709862E-2</v>
      </c>
      <c r="AO200" s="7">
        <f ca="1"/>
        <v>2.6144147415689772E-4</v>
      </c>
      <c r="AP200" s="6">
        <f ca="1"/>
        <v>1.9162494876222871</v>
      </c>
      <c r="AQ200" s="6">
        <f ca="1"/>
        <v>-94.306510805493303</v>
      </c>
      <c r="AR200" s="6">
        <f ca="1"/>
        <v>-35.629521793745489</v>
      </c>
    </row>
    <row r="201" spans="1:44" x14ac:dyDescent="0.3">
      <c r="A201" t="s">
        <v>2612</v>
      </c>
      <c r="B201" t="s">
        <v>2613</v>
      </c>
      <c r="C201" t="s">
        <v>58</v>
      </c>
      <c r="D201" t="s">
        <v>2614</v>
      </c>
      <c r="E201" t="s">
        <v>2615</v>
      </c>
      <c r="F201" t="s">
        <v>2616</v>
      </c>
      <c r="G201" t="s">
        <v>2617</v>
      </c>
      <c r="H201" t="s">
        <v>137</v>
      </c>
      <c r="I201" t="s">
        <v>137</v>
      </c>
      <c r="J201" t="s">
        <v>1502</v>
      </c>
      <c r="K201" t="s">
        <v>88</v>
      </c>
      <c r="L201" t="s">
        <v>57</v>
      </c>
      <c r="M201" t="s">
        <v>37</v>
      </c>
      <c r="N201" t="s">
        <v>87</v>
      </c>
      <c r="O201" t="s">
        <v>87</v>
      </c>
      <c r="T201" t="s">
        <v>50</v>
      </c>
      <c r="U201" t="s">
        <v>87</v>
      </c>
      <c r="V201" t="s">
        <v>87</v>
      </c>
      <c r="W201" t="s">
        <v>88</v>
      </c>
      <c r="X201" t="s">
        <v>2618</v>
      </c>
      <c r="Y201" t="s">
        <v>2617</v>
      </c>
      <c r="Z201" t="s">
        <v>87</v>
      </c>
      <c r="AA201" t="s">
        <v>87</v>
      </c>
      <c r="AB201" t="s">
        <v>37</v>
      </c>
      <c r="AC201" t="s">
        <v>1013</v>
      </c>
      <c r="AD201" t="s">
        <v>37</v>
      </c>
      <c r="AE201" t="s">
        <v>1013</v>
      </c>
      <c r="AF201" t="s">
        <v>90</v>
      </c>
      <c r="AG201" t="s">
        <v>1270</v>
      </c>
      <c r="AH201" t="s">
        <v>551</v>
      </c>
      <c r="AI201" s="4">
        <f ca="1">data[[#This Row],[Expiry Date]]-TODAY()</f>
        <v>40</v>
      </c>
      <c r="AJ201" s="4">
        <f ca="1">data[[#This Row],[Maturity ( Days)]]/365</f>
        <v>0.1095890410958904</v>
      </c>
      <c r="AK201" s="4" t="str">
        <f>IF(data[[#This Row],[Option Type]]="put","p","c")</f>
        <v>c</v>
      </c>
      <c r="AL201" s="4">
        <f>(data[[#This Row],[Bid]]*data[[#This Row],[Bidsize]]+data[[#This Row],[Ask]]*data[[#This Row],[Asksize]])/(data[[#This Row],[Bidsize]]+data[[#This Row],[Asksize]])</f>
        <v>559.5</v>
      </c>
      <c r="AM201" s="5">
        <f ca="1">impliedVol(data[[#This Row],[OptType]],Details!$B$4,VALUE(data[[#This Row],[Strike]]),VALUE(data[[#This Row],[Cnt Price]]),Details!$B$6,data[[#This Row],[T]],Details!$B$7)</f>
        <v>0.37408677102046672</v>
      </c>
      <c r="AN201" s="7">
        <f t="array" aca="1" ref="AN201:AR201" ca="1">bsGreeks(data[[#This Row],[OptType]],Details!$B$4,VALUE(data[[#This Row],[Strike]]),Details!$B$6,data[[#This Row],[T]],AM201,Details!$B$7)</f>
        <v>0.87818019278123327</v>
      </c>
      <c r="AO201" s="7">
        <f ca="1"/>
        <v>3.9774254031785125E-4</v>
      </c>
      <c r="AP201" s="6">
        <f ca="1"/>
        <v>2.7440067350230648</v>
      </c>
      <c r="AQ201" s="6">
        <f ca="1"/>
        <v>-136.65283704152262</v>
      </c>
      <c r="AR201" s="6">
        <f ca="1"/>
        <v>333.26496377213817</v>
      </c>
    </row>
    <row r="202" spans="1:44" x14ac:dyDescent="0.3">
      <c r="A202" t="s">
        <v>2619</v>
      </c>
      <c r="B202" t="s">
        <v>2620</v>
      </c>
      <c r="C202" t="s">
        <v>58</v>
      </c>
      <c r="D202" t="s">
        <v>147</v>
      </c>
      <c r="E202" t="s">
        <v>2621</v>
      </c>
      <c r="F202" t="s">
        <v>2622</v>
      </c>
      <c r="G202" t="s">
        <v>2623</v>
      </c>
      <c r="H202" t="s">
        <v>137</v>
      </c>
      <c r="I202" t="s">
        <v>137</v>
      </c>
      <c r="J202" t="s">
        <v>1502</v>
      </c>
      <c r="K202" t="s">
        <v>127</v>
      </c>
      <c r="L202" t="s">
        <v>57</v>
      </c>
      <c r="M202" t="s">
        <v>37</v>
      </c>
      <c r="N202" t="s">
        <v>87</v>
      </c>
      <c r="O202" t="s">
        <v>87</v>
      </c>
      <c r="T202" t="s">
        <v>50</v>
      </c>
      <c r="U202" t="s">
        <v>87</v>
      </c>
      <c r="V202" t="s">
        <v>87</v>
      </c>
      <c r="W202" t="s">
        <v>88</v>
      </c>
      <c r="X202" t="s">
        <v>411</v>
      </c>
      <c r="Y202" t="s">
        <v>2623</v>
      </c>
      <c r="Z202" t="s">
        <v>87</v>
      </c>
      <c r="AA202" t="s">
        <v>87</v>
      </c>
      <c r="AB202" t="s">
        <v>37</v>
      </c>
      <c r="AC202" t="s">
        <v>1013</v>
      </c>
      <c r="AD202" t="s">
        <v>37</v>
      </c>
      <c r="AE202" t="s">
        <v>1013</v>
      </c>
      <c r="AF202" t="s">
        <v>90</v>
      </c>
      <c r="AG202" t="s">
        <v>1270</v>
      </c>
      <c r="AH202" t="s">
        <v>551</v>
      </c>
      <c r="AI202" s="4">
        <f ca="1">data[[#This Row],[Expiry Date]]-TODAY()</f>
        <v>40</v>
      </c>
      <c r="AJ202" s="4">
        <f ca="1">data[[#This Row],[Maturity ( Days)]]/365</f>
        <v>0.1095890410958904</v>
      </c>
      <c r="AK202" s="4" t="str">
        <f>IF(data[[#This Row],[Option Type]]="put","p","c")</f>
        <v>c</v>
      </c>
      <c r="AL202" s="4">
        <f>(data[[#This Row],[Bid]]*data[[#This Row],[Bidsize]]+data[[#This Row],[Ask]]*data[[#This Row],[Asksize]])/(data[[#This Row],[Bidsize]]+data[[#This Row],[Asksize]])</f>
        <v>541.34999999999991</v>
      </c>
      <c r="AM202" s="5">
        <f ca="1">impliedVol(data[[#This Row],[OptType]],Details!$B$4,VALUE(data[[#This Row],[Strike]]),VALUE(data[[#This Row],[Cnt Price]]),Details!$B$6,data[[#This Row],[T]],Details!$B$7)</f>
        <v>0.36977545068533046</v>
      </c>
      <c r="AN202" s="7">
        <f t="array" aca="1" ref="AN202:AR202" ca="1">bsGreeks(data[[#This Row],[OptType]],Details!$B$4,VALUE(data[[#This Row],[Strike]]),Details!$B$6,data[[#This Row],[T]],AM202,Details!$B$7)</f>
        <v>0.87130578858444774</v>
      </c>
      <c r="AO202" s="7">
        <f ca="1"/>
        <v>4.1810282255808724E-4</v>
      </c>
      <c r="AP202" s="6">
        <f ca="1"/>
        <v>2.8512280437446482</v>
      </c>
      <c r="AQ202" s="6">
        <f ca="1"/>
        <v>-140.10250361567594</v>
      </c>
      <c r="AR202" s="6">
        <f ca="1"/>
        <v>332.1652539646152</v>
      </c>
    </row>
    <row r="203" spans="1:44" x14ac:dyDescent="0.3">
      <c r="A203" t="s">
        <v>2624</v>
      </c>
      <c r="B203" t="s">
        <v>2625</v>
      </c>
      <c r="C203" t="s">
        <v>58</v>
      </c>
      <c r="D203" t="s">
        <v>308</v>
      </c>
      <c r="E203" t="s">
        <v>2626</v>
      </c>
      <c r="F203" t="s">
        <v>2627</v>
      </c>
      <c r="G203" t="s">
        <v>2628</v>
      </c>
      <c r="H203" t="s">
        <v>137</v>
      </c>
      <c r="I203" t="s">
        <v>137</v>
      </c>
      <c r="J203" t="s">
        <v>1502</v>
      </c>
      <c r="K203" t="s">
        <v>88</v>
      </c>
      <c r="L203" t="s">
        <v>57</v>
      </c>
      <c r="M203" t="s">
        <v>37</v>
      </c>
      <c r="N203" t="s">
        <v>87</v>
      </c>
      <c r="O203" t="s">
        <v>87</v>
      </c>
      <c r="T203" t="s">
        <v>50</v>
      </c>
      <c r="U203" t="s">
        <v>87</v>
      </c>
      <c r="V203" t="s">
        <v>87</v>
      </c>
      <c r="W203" t="s">
        <v>88</v>
      </c>
      <c r="X203" t="s">
        <v>2629</v>
      </c>
      <c r="Y203" t="s">
        <v>2628</v>
      </c>
      <c r="Z203" t="s">
        <v>87</v>
      </c>
      <c r="AA203" t="s">
        <v>87</v>
      </c>
      <c r="AB203" t="s">
        <v>37</v>
      </c>
      <c r="AC203" t="s">
        <v>1013</v>
      </c>
      <c r="AD203" t="s">
        <v>37</v>
      </c>
      <c r="AE203" t="s">
        <v>1013</v>
      </c>
      <c r="AF203" t="s">
        <v>90</v>
      </c>
      <c r="AG203" t="s">
        <v>1270</v>
      </c>
      <c r="AH203" t="s">
        <v>551</v>
      </c>
      <c r="AI203" s="4">
        <f ca="1">data[[#This Row],[Expiry Date]]-TODAY()</f>
        <v>40</v>
      </c>
      <c r="AJ203" s="4">
        <f ca="1">data[[#This Row],[Maturity ( Days)]]/365</f>
        <v>0.1095890410958904</v>
      </c>
      <c r="AK203" s="4" t="str">
        <f>IF(data[[#This Row],[Option Type]]="put","p","c")</f>
        <v>c</v>
      </c>
      <c r="AL203" s="4">
        <f>(data[[#This Row],[Bid]]*data[[#This Row],[Bidsize]]+data[[#This Row],[Ask]]*data[[#This Row],[Asksize]])/(data[[#This Row],[Bidsize]]+data[[#This Row],[Asksize]])</f>
        <v>474.35000000000008</v>
      </c>
      <c r="AM203" s="5">
        <f ca="1">impliedVol(data[[#This Row],[OptType]],Details!$B$4,VALUE(data[[#This Row],[Strike]]),VALUE(data[[#This Row],[Cnt Price]]),Details!$B$6,data[[#This Row],[T]],Details!$B$7)</f>
        <v>0.35382179618231385</v>
      </c>
      <c r="AN203" s="7">
        <f t="array" aca="1" ref="AN203:AR203" ca="1">bsGreeks(data[[#This Row],[OptType]],Details!$B$4,VALUE(data[[#This Row],[Strike]]),Details!$B$6,data[[#This Row],[T]],AM203,Details!$B$7)</f>
        <v>0.84188013049534893</v>
      </c>
      <c r="AO203" s="7">
        <f ca="1"/>
        <v>5.0219436103524659E-4</v>
      </c>
      <c r="AP203" s="6">
        <f ca="1"/>
        <v>3.2769302254912742</v>
      </c>
      <c r="AQ203" s="6">
        <f ca="1"/>
        <v>-153.09727207388005</v>
      </c>
      <c r="AR203" s="6">
        <f ca="1"/>
        <v>326.28642105531367</v>
      </c>
    </row>
    <row r="204" spans="1:44" x14ac:dyDescent="0.3">
      <c r="A204" t="s">
        <v>2630</v>
      </c>
      <c r="B204" t="s">
        <v>2631</v>
      </c>
      <c r="C204" t="s">
        <v>30</v>
      </c>
      <c r="D204" t="s">
        <v>2632</v>
      </c>
      <c r="E204" t="s">
        <v>229</v>
      </c>
      <c r="F204" t="s">
        <v>135</v>
      </c>
      <c r="G204" t="s">
        <v>2633</v>
      </c>
      <c r="H204" t="s">
        <v>231</v>
      </c>
      <c r="I204" t="s">
        <v>231</v>
      </c>
      <c r="J204" t="s">
        <v>1502</v>
      </c>
      <c r="K204" t="s">
        <v>128</v>
      </c>
      <c r="L204" t="s">
        <v>57</v>
      </c>
      <c r="M204" t="s">
        <v>37</v>
      </c>
      <c r="N204" t="s">
        <v>87</v>
      </c>
      <c r="O204" t="s">
        <v>87</v>
      </c>
      <c r="T204" t="s">
        <v>50</v>
      </c>
      <c r="U204" t="s">
        <v>87</v>
      </c>
      <c r="V204" t="s">
        <v>87</v>
      </c>
      <c r="W204" t="s">
        <v>88</v>
      </c>
      <c r="X204" t="s">
        <v>94</v>
      </c>
      <c r="Y204" t="s">
        <v>2633</v>
      </c>
      <c r="Z204" t="s">
        <v>87</v>
      </c>
      <c r="AA204" t="s">
        <v>87</v>
      </c>
      <c r="AB204" t="s">
        <v>37</v>
      </c>
      <c r="AC204" t="s">
        <v>1013</v>
      </c>
      <c r="AD204" t="s">
        <v>37</v>
      </c>
      <c r="AE204" t="s">
        <v>1013</v>
      </c>
      <c r="AF204" t="s">
        <v>90</v>
      </c>
      <c r="AG204" t="s">
        <v>1270</v>
      </c>
      <c r="AH204" t="s">
        <v>50</v>
      </c>
      <c r="AI204" s="4">
        <f ca="1">data[[#This Row],[Expiry Date]]-TODAY()</f>
        <v>40</v>
      </c>
      <c r="AJ204" s="4">
        <f ca="1">data[[#This Row],[Maturity ( Days)]]/365</f>
        <v>0.1095890410958904</v>
      </c>
      <c r="AK204" s="4" t="str">
        <f>IF(data[[#This Row],[Option Type]]="put","p","c")</f>
        <v>p</v>
      </c>
      <c r="AL204" s="4">
        <f>(data[[#This Row],[Bid]]*data[[#This Row],[Bidsize]]+data[[#This Row],[Ask]]*data[[#This Row],[Asksize]])/(data[[#This Row],[Bidsize]]+data[[#This Row],[Asksize]])</f>
        <v>43.3</v>
      </c>
      <c r="AM204" s="5">
        <f ca="1">impliedVol(data[[#This Row],[OptType]],Details!$B$4,VALUE(data[[#This Row],[Strike]]),VALUE(data[[#This Row],[Cnt Price]]),Details!$B$6,data[[#This Row],[T]],Details!$B$7)</f>
        <v>0.33683795425783059</v>
      </c>
      <c r="AN204" s="7">
        <f t="array" aca="1" ref="AN204:AR204" ca="1">bsGreeks(data[[#This Row],[OptType]],Details!$B$4,VALUE(data[[#This Row],[Strike]]),Details!$B$6,data[[#This Row],[T]],AM204,Details!$B$7)</f>
        <v>-0.17108138719402466</v>
      </c>
      <c r="AO204" s="7">
        <f ca="1"/>
        <v>5.5515124597384257E-4</v>
      </c>
      <c r="AP204" s="6">
        <f ca="1"/>
        <v>3.4486023467945084</v>
      </c>
      <c r="AQ204" s="6">
        <f ca="1"/>
        <v>-143.15993176536489</v>
      </c>
      <c r="AR204" s="6">
        <f ca="1"/>
        <v>-81.614038032653909</v>
      </c>
    </row>
    <row r="205" spans="1:44" x14ac:dyDescent="0.3">
      <c r="A205" t="s">
        <v>2634</v>
      </c>
      <c r="B205" t="s">
        <v>2635</v>
      </c>
      <c r="C205" t="s">
        <v>58</v>
      </c>
      <c r="D205" t="s">
        <v>571</v>
      </c>
      <c r="E205" t="s">
        <v>2636</v>
      </c>
      <c r="F205" t="s">
        <v>1993</v>
      </c>
      <c r="G205" t="s">
        <v>2637</v>
      </c>
      <c r="H205" t="s">
        <v>137</v>
      </c>
      <c r="I205" t="s">
        <v>137</v>
      </c>
      <c r="J205" t="s">
        <v>1502</v>
      </c>
      <c r="K205" t="s">
        <v>88</v>
      </c>
      <c r="L205" t="s">
        <v>57</v>
      </c>
      <c r="M205" t="s">
        <v>37</v>
      </c>
      <c r="N205" t="s">
        <v>87</v>
      </c>
      <c r="O205" t="s">
        <v>87</v>
      </c>
      <c r="T205" t="s">
        <v>50</v>
      </c>
      <c r="U205" t="s">
        <v>87</v>
      </c>
      <c r="V205" t="s">
        <v>87</v>
      </c>
      <c r="W205" t="s">
        <v>88</v>
      </c>
      <c r="X205" t="s">
        <v>1385</v>
      </c>
      <c r="Y205" t="s">
        <v>2637</v>
      </c>
      <c r="Z205" t="s">
        <v>87</v>
      </c>
      <c r="AA205" t="s">
        <v>87</v>
      </c>
      <c r="AB205" t="s">
        <v>37</v>
      </c>
      <c r="AC205" t="s">
        <v>1013</v>
      </c>
      <c r="AD205" t="s">
        <v>37</v>
      </c>
      <c r="AE205" t="s">
        <v>1013</v>
      </c>
      <c r="AF205" t="s">
        <v>90</v>
      </c>
      <c r="AG205" t="s">
        <v>1270</v>
      </c>
      <c r="AH205" t="s">
        <v>551</v>
      </c>
      <c r="AI205" s="4">
        <f ca="1">data[[#This Row],[Expiry Date]]-TODAY()</f>
        <v>40</v>
      </c>
      <c r="AJ205" s="4">
        <f ca="1">data[[#This Row],[Maturity ( Days)]]/365</f>
        <v>0.1095890410958904</v>
      </c>
      <c r="AK205" s="4" t="str">
        <f>IF(data[[#This Row],[Option Type]]="put","p","c")</f>
        <v>c</v>
      </c>
      <c r="AL205" s="4">
        <f>(data[[#This Row],[Bid]]*data[[#This Row],[Bidsize]]+data[[#This Row],[Ask]]*data[[#This Row],[Asksize]])/(data[[#This Row],[Bidsize]]+data[[#This Row],[Asksize]])</f>
        <v>435.25</v>
      </c>
      <c r="AM205" s="5">
        <f ca="1">impliedVol(data[[#This Row],[OptType]],Details!$B$4,VALUE(data[[#This Row],[Strike]]),VALUE(data[[#This Row],[Cnt Price]]),Details!$B$6,data[[#This Row],[T]],Details!$B$7)</f>
        <v>0.3448896054435453</v>
      </c>
      <c r="AN205" s="7">
        <f t="array" aca="1" ref="AN205:AR205" ca="1">bsGreeks(data[[#This Row],[OptType]],Details!$B$4,VALUE(data[[#This Row],[Strike]]),Details!$B$6,data[[#This Row],[T]],AM205,Details!$B$7)</f>
        <v>0.82084199467298813</v>
      </c>
      <c r="AO205" s="7">
        <f ca="1"/>
        <v>5.5829102321494335E-4</v>
      </c>
      <c r="AP205" s="6">
        <f ca="1"/>
        <v>3.5510070112389815</v>
      </c>
      <c r="AQ205" s="6">
        <f ca="1"/>
        <v>-161.12494505185865</v>
      </c>
      <c r="AR205" s="6">
        <f ca="1"/>
        <v>321.11866314491954</v>
      </c>
    </row>
    <row r="206" spans="1:44" x14ac:dyDescent="0.3">
      <c r="A206" t="s">
        <v>2638</v>
      </c>
      <c r="B206" t="s">
        <v>2639</v>
      </c>
      <c r="C206" t="s">
        <v>30</v>
      </c>
      <c r="D206" t="s">
        <v>2640</v>
      </c>
      <c r="E206" t="s">
        <v>930</v>
      </c>
      <c r="F206" t="s">
        <v>422</v>
      </c>
      <c r="G206" t="s">
        <v>2641</v>
      </c>
      <c r="H206" t="s">
        <v>768</v>
      </c>
      <c r="I206" t="s">
        <v>196</v>
      </c>
      <c r="J206" t="s">
        <v>1502</v>
      </c>
      <c r="K206" t="s">
        <v>128</v>
      </c>
      <c r="L206" t="s">
        <v>57</v>
      </c>
      <c r="M206" t="s">
        <v>37</v>
      </c>
      <c r="N206" t="s">
        <v>87</v>
      </c>
      <c r="O206" t="s">
        <v>87</v>
      </c>
      <c r="T206" t="s">
        <v>50</v>
      </c>
      <c r="U206" t="s">
        <v>87</v>
      </c>
      <c r="V206" t="s">
        <v>87</v>
      </c>
      <c r="W206" t="s">
        <v>88</v>
      </c>
      <c r="X206" t="s">
        <v>94</v>
      </c>
      <c r="Y206" t="s">
        <v>2641</v>
      </c>
      <c r="Z206" t="s">
        <v>87</v>
      </c>
      <c r="AA206" t="s">
        <v>87</v>
      </c>
      <c r="AB206" t="s">
        <v>37</v>
      </c>
      <c r="AC206" t="s">
        <v>1013</v>
      </c>
      <c r="AD206" t="s">
        <v>37</v>
      </c>
      <c r="AE206" t="s">
        <v>1013</v>
      </c>
      <c r="AF206" t="s">
        <v>90</v>
      </c>
      <c r="AG206" t="s">
        <v>1270</v>
      </c>
      <c r="AH206" t="s">
        <v>50</v>
      </c>
      <c r="AI206" s="4">
        <f ca="1">data[[#This Row],[Expiry Date]]-TODAY()</f>
        <v>40</v>
      </c>
      <c r="AJ206" s="4">
        <f ca="1">data[[#This Row],[Maturity ( Days)]]/365</f>
        <v>0.1095890410958904</v>
      </c>
      <c r="AK206" s="4" t="str">
        <f>IF(data[[#This Row],[Option Type]]="put","p","c")</f>
        <v>p</v>
      </c>
      <c r="AL206" s="4">
        <f>(data[[#This Row],[Bid]]*data[[#This Row],[Bidsize]]+data[[#This Row],[Ask]]*data[[#This Row],[Asksize]])/(data[[#This Row],[Bidsize]]+data[[#This Row],[Asksize]])</f>
        <v>45.802145922746782</v>
      </c>
      <c r="AM206" s="5">
        <f ca="1">impliedVol(data[[#This Row],[OptType]],Details!$B$4,VALUE(data[[#This Row],[Strike]]),VALUE(data[[#This Row],[Cnt Price]]),Details!$B$6,data[[#This Row],[T]],Details!$B$7)</f>
        <v>0.33237267168513418</v>
      </c>
      <c r="AN206" s="7">
        <f t="array" aca="1" ref="AN206:AR206" ca="1">bsGreeks(data[[#This Row],[OptType]],Details!$B$4,VALUE(data[[#This Row],[Strike]]),Details!$B$6,data[[#This Row],[T]],AM206,Details!$B$7)</f>
        <v>-0.18078524130980511</v>
      </c>
      <c r="AO206" s="7">
        <f ca="1"/>
        <v>5.8261448093977993E-4</v>
      </c>
      <c r="AP206" s="6">
        <f ca="1"/>
        <v>3.5712262270396327</v>
      </c>
      <c r="AQ206" s="6">
        <f ca="1"/>
        <v>-146.21367843866142</v>
      </c>
      <c r="AR206" s="6">
        <f ca="1"/>
        <v>-86.24830332090761</v>
      </c>
    </row>
    <row r="207" spans="1:44" x14ac:dyDescent="0.3">
      <c r="A207" t="s">
        <v>2642</v>
      </c>
      <c r="B207" t="s">
        <v>2643</v>
      </c>
      <c r="C207" t="s">
        <v>30</v>
      </c>
      <c r="D207" t="s">
        <v>554</v>
      </c>
      <c r="E207" t="s">
        <v>2644</v>
      </c>
      <c r="F207" t="s">
        <v>150</v>
      </c>
      <c r="G207" t="s">
        <v>2645</v>
      </c>
      <c r="H207" t="s">
        <v>155</v>
      </c>
      <c r="I207" t="s">
        <v>155</v>
      </c>
      <c r="J207" t="s">
        <v>1502</v>
      </c>
      <c r="K207" t="s">
        <v>2646</v>
      </c>
      <c r="L207" t="s">
        <v>57</v>
      </c>
      <c r="M207" t="s">
        <v>37</v>
      </c>
      <c r="N207" t="s">
        <v>87</v>
      </c>
      <c r="O207" t="s">
        <v>87</v>
      </c>
      <c r="T207" t="s">
        <v>50</v>
      </c>
      <c r="U207" t="s">
        <v>87</v>
      </c>
      <c r="V207" t="s">
        <v>87</v>
      </c>
      <c r="W207" t="s">
        <v>88</v>
      </c>
      <c r="X207" t="s">
        <v>458</v>
      </c>
      <c r="Y207" t="s">
        <v>2645</v>
      </c>
      <c r="Z207" t="s">
        <v>87</v>
      </c>
      <c r="AA207" t="s">
        <v>87</v>
      </c>
      <c r="AB207" t="s">
        <v>37</v>
      </c>
      <c r="AC207" t="s">
        <v>1013</v>
      </c>
      <c r="AD207" t="s">
        <v>37</v>
      </c>
      <c r="AE207" t="s">
        <v>1013</v>
      </c>
      <c r="AF207" t="s">
        <v>90</v>
      </c>
      <c r="AG207" t="s">
        <v>1270</v>
      </c>
      <c r="AH207" t="s">
        <v>551</v>
      </c>
      <c r="AI207" s="4">
        <f ca="1">data[[#This Row],[Expiry Date]]-TODAY()</f>
        <v>40</v>
      </c>
      <c r="AJ207" s="4">
        <f ca="1">data[[#This Row],[Maturity ( Days)]]/365</f>
        <v>0.1095890410958904</v>
      </c>
      <c r="AK207" s="4" t="str">
        <f>IF(data[[#This Row],[Option Type]]="put","p","c")</f>
        <v>p</v>
      </c>
      <c r="AL207" s="4">
        <f>(data[[#This Row],[Bid]]*data[[#This Row],[Bidsize]]+data[[#This Row],[Ask]]*data[[#This Row],[Asksize]])/(data[[#This Row],[Bidsize]]+data[[#This Row],[Asksize]])</f>
        <v>47.55</v>
      </c>
      <c r="AM207" s="5">
        <f ca="1">impliedVol(data[[#This Row],[OptType]],Details!$B$4,VALUE(data[[#This Row],[Strike]]),VALUE(data[[#This Row],[Cnt Price]]),Details!$B$6,data[[#This Row],[T]],Details!$B$7)</f>
        <v>0.33432433039148102</v>
      </c>
      <c r="AN207" s="7">
        <f t="array" aca="1" ref="AN207:AR207" ca="1">bsGreeks(data[[#This Row],[OptType]],Details!$B$4,VALUE(data[[#This Row],[Strike]]),Details!$B$6,data[[#This Row],[T]],AM207,Details!$B$7)</f>
        <v>-0.18523129364798163</v>
      </c>
      <c r="AO207" s="7">
        <f ca="1"/>
        <v>5.8806083792176101E-4</v>
      </c>
      <c r="AP207" s="6">
        <f ca="1"/>
        <v>3.6257764290004006</v>
      </c>
      <c r="AQ207" s="6">
        <f ca="1"/>
        <v>-149.30979729229068</v>
      </c>
      <c r="AR207" s="6">
        <f ca="1"/>
        <v>-88.437521225698262</v>
      </c>
    </row>
    <row r="208" spans="1:44" x14ac:dyDescent="0.3">
      <c r="A208" t="s">
        <v>2647</v>
      </c>
      <c r="B208" t="s">
        <v>2648</v>
      </c>
      <c r="C208" t="s">
        <v>30</v>
      </c>
      <c r="D208" t="s">
        <v>2649</v>
      </c>
      <c r="E208" t="s">
        <v>2650</v>
      </c>
      <c r="F208" t="s">
        <v>2651</v>
      </c>
      <c r="G208" t="s">
        <v>2652</v>
      </c>
      <c r="H208" t="s">
        <v>196</v>
      </c>
      <c r="I208" t="s">
        <v>231</v>
      </c>
      <c r="J208" t="s">
        <v>1502</v>
      </c>
      <c r="K208" t="s">
        <v>158</v>
      </c>
      <c r="L208" t="s">
        <v>57</v>
      </c>
      <c r="M208" t="s">
        <v>37</v>
      </c>
      <c r="N208" t="s">
        <v>87</v>
      </c>
      <c r="O208" t="s">
        <v>87</v>
      </c>
      <c r="T208" t="s">
        <v>50</v>
      </c>
      <c r="U208" t="s">
        <v>87</v>
      </c>
      <c r="V208" t="s">
        <v>87</v>
      </c>
      <c r="W208" t="s">
        <v>88</v>
      </c>
      <c r="X208" t="s">
        <v>94</v>
      </c>
      <c r="Y208" t="s">
        <v>2652</v>
      </c>
      <c r="Z208" t="s">
        <v>87</v>
      </c>
      <c r="AA208" t="s">
        <v>87</v>
      </c>
      <c r="AB208" t="s">
        <v>37</v>
      </c>
      <c r="AC208" t="s">
        <v>1013</v>
      </c>
      <c r="AD208" t="s">
        <v>37</v>
      </c>
      <c r="AE208" t="s">
        <v>1013</v>
      </c>
      <c r="AF208" t="s">
        <v>90</v>
      </c>
      <c r="AG208" t="s">
        <v>1270</v>
      </c>
      <c r="AH208" t="s">
        <v>50</v>
      </c>
      <c r="AI208" s="4">
        <f ca="1">data[[#This Row],[Expiry Date]]-TODAY()</f>
        <v>40</v>
      </c>
      <c r="AJ208" s="4">
        <f ca="1">data[[#This Row],[Maturity ( Days)]]/365</f>
        <v>0.1095890410958904</v>
      </c>
      <c r="AK208" s="4" t="str">
        <f>IF(data[[#This Row],[Option Type]]="put","p","c")</f>
        <v>p</v>
      </c>
      <c r="AL208" s="4">
        <f>(data[[#This Row],[Bid]]*data[[#This Row],[Bidsize]]+data[[#This Row],[Ask]]*data[[#This Row],[Asksize]])/(data[[#This Row],[Bidsize]]+data[[#This Row],[Asksize]])</f>
        <v>47.233333333333334</v>
      </c>
      <c r="AM208" s="5">
        <f ca="1">impliedVol(data[[#This Row],[OptType]],Details!$B$4,VALUE(data[[#This Row],[Strike]]),VALUE(data[[#This Row],[Cnt Price]]),Details!$B$6,data[[#This Row],[T]],Details!$B$7)</f>
        <v>0.3304828143391475</v>
      </c>
      <c r="AN208" s="7">
        <f t="array" aca="1" ref="AN208:AR208" ca="1">bsGreeks(data[[#This Row],[OptType]],Details!$B$4,VALUE(data[[#This Row],[Strike]]),Details!$B$6,data[[#This Row],[T]],AM208,Details!$B$7)</f>
        <v>-0.1860552877053423</v>
      </c>
      <c r="AO208" s="7">
        <f ca="1"/>
        <v>5.9653702408582845E-4</v>
      </c>
      <c r="AP208" s="6">
        <f ca="1"/>
        <v>3.63577553677192</v>
      </c>
      <c r="AQ208" s="6">
        <f ca="1"/>
        <v>-147.97340695003231</v>
      </c>
      <c r="AR208" s="6">
        <f ca="1"/>
        <v>-88.773041636054742</v>
      </c>
    </row>
    <row r="209" spans="1:44" x14ac:dyDescent="0.3">
      <c r="A209" t="s">
        <v>2653</v>
      </c>
      <c r="B209" t="s">
        <v>2654</v>
      </c>
      <c r="C209" t="s">
        <v>58</v>
      </c>
      <c r="D209" t="s">
        <v>211</v>
      </c>
      <c r="E209" t="s">
        <v>2655</v>
      </c>
      <c r="F209" t="s">
        <v>2656</v>
      </c>
      <c r="G209" t="s">
        <v>2657</v>
      </c>
      <c r="H209" t="s">
        <v>137</v>
      </c>
      <c r="I209" t="s">
        <v>137</v>
      </c>
      <c r="J209" t="s">
        <v>1502</v>
      </c>
      <c r="K209" t="s">
        <v>176</v>
      </c>
      <c r="L209" t="s">
        <v>57</v>
      </c>
      <c r="M209" t="s">
        <v>37</v>
      </c>
      <c r="N209" t="s">
        <v>87</v>
      </c>
      <c r="O209" t="s">
        <v>87</v>
      </c>
      <c r="T209" t="s">
        <v>50</v>
      </c>
      <c r="U209" t="s">
        <v>87</v>
      </c>
      <c r="V209" t="s">
        <v>87</v>
      </c>
      <c r="W209" t="s">
        <v>88</v>
      </c>
      <c r="X209" t="s">
        <v>387</v>
      </c>
      <c r="Y209" t="s">
        <v>2657</v>
      </c>
      <c r="Z209" t="s">
        <v>87</v>
      </c>
      <c r="AA209" t="s">
        <v>87</v>
      </c>
      <c r="AB209" t="s">
        <v>37</v>
      </c>
      <c r="AC209" t="s">
        <v>1013</v>
      </c>
      <c r="AD209" t="s">
        <v>37</v>
      </c>
      <c r="AE209" t="s">
        <v>1013</v>
      </c>
      <c r="AF209" t="s">
        <v>90</v>
      </c>
      <c r="AG209" t="s">
        <v>1270</v>
      </c>
      <c r="AH209" t="s">
        <v>551</v>
      </c>
      <c r="AI209" s="4">
        <f ca="1">data[[#This Row],[Expiry Date]]-TODAY()</f>
        <v>40</v>
      </c>
      <c r="AJ209" s="4">
        <f ca="1">data[[#This Row],[Maturity ( Days)]]/365</f>
        <v>0.1095890410958904</v>
      </c>
      <c r="AK209" s="4" t="str">
        <f>IF(data[[#This Row],[Option Type]]="put","p","c")</f>
        <v>c</v>
      </c>
      <c r="AL209" s="4">
        <f>(data[[#This Row],[Bid]]*data[[#This Row],[Bidsize]]+data[[#This Row],[Ask]]*data[[#This Row],[Asksize]])/(data[[#This Row],[Bidsize]]+data[[#This Row],[Asksize]])</f>
        <v>409.70000000000005</v>
      </c>
      <c r="AM209" s="5">
        <f ca="1">impliedVol(data[[#This Row],[OptType]],Details!$B$4,VALUE(data[[#This Row],[Strike]]),VALUE(data[[#This Row],[Cnt Price]]),Details!$B$6,data[[#This Row],[T]],Details!$B$7)</f>
        <v>0.33913695907522884</v>
      </c>
      <c r="AN209" s="7">
        <f t="array" aca="1" ref="AN209:AR209" ca="1">bsGreeks(data[[#This Row],[OptType]],Details!$B$4,VALUE(data[[#This Row],[Strike]]),Details!$B$6,data[[#This Row],[T]],AM209,Details!$B$7)</f>
        <v>0.80529709291019091</v>
      </c>
      <c r="AO209" s="7">
        <f ca="1"/>
        <v>5.9776384579468035E-4</v>
      </c>
      <c r="AP209" s="6">
        <f ca="1"/>
        <v>3.7386563325852871</v>
      </c>
      <c r="AQ209" s="6">
        <f ca="1"/>
        <v>-166.42160904961827</v>
      </c>
      <c r="AR209" s="6">
        <f ca="1"/>
        <v>316.93414820454046</v>
      </c>
    </row>
    <row r="210" spans="1:44" x14ac:dyDescent="0.3">
      <c r="A210" t="s">
        <v>2658</v>
      </c>
      <c r="B210" t="s">
        <v>2659</v>
      </c>
      <c r="C210" t="s">
        <v>30</v>
      </c>
      <c r="D210" t="s">
        <v>2660</v>
      </c>
      <c r="E210" t="s">
        <v>2661</v>
      </c>
      <c r="F210" t="s">
        <v>989</v>
      </c>
      <c r="G210" t="s">
        <v>2662</v>
      </c>
      <c r="H210" t="s">
        <v>231</v>
      </c>
      <c r="I210" t="s">
        <v>231</v>
      </c>
      <c r="J210" t="s">
        <v>1502</v>
      </c>
      <c r="K210" t="s">
        <v>112</v>
      </c>
      <c r="L210" t="s">
        <v>57</v>
      </c>
      <c r="M210" t="s">
        <v>37</v>
      </c>
      <c r="N210" t="s">
        <v>87</v>
      </c>
      <c r="O210" t="s">
        <v>87</v>
      </c>
      <c r="T210" t="s">
        <v>50</v>
      </c>
      <c r="U210" t="s">
        <v>87</v>
      </c>
      <c r="V210" t="s">
        <v>87</v>
      </c>
      <c r="W210" t="s">
        <v>88</v>
      </c>
      <c r="X210" t="s">
        <v>411</v>
      </c>
      <c r="Y210" t="s">
        <v>2662</v>
      </c>
      <c r="Z210" t="s">
        <v>87</v>
      </c>
      <c r="AA210" t="s">
        <v>87</v>
      </c>
      <c r="AB210" t="s">
        <v>37</v>
      </c>
      <c r="AC210" t="s">
        <v>1013</v>
      </c>
      <c r="AD210" t="s">
        <v>37</v>
      </c>
      <c r="AE210" t="s">
        <v>1013</v>
      </c>
      <c r="AF210" t="s">
        <v>90</v>
      </c>
      <c r="AG210" t="s">
        <v>1270</v>
      </c>
      <c r="AH210" t="s">
        <v>50</v>
      </c>
      <c r="AI210" s="4">
        <f ca="1">data[[#This Row],[Expiry Date]]-TODAY()</f>
        <v>40</v>
      </c>
      <c r="AJ210" s="4">
        <f ca="1">data[[#This Row],[Maturity ( Days)]]/365</f>
        <v>0.1095890410958904</v>
      </c>
      <c r="AK210" s="4" t="str">
        <f>IF(data[[#This Row],[Option Type]]="put","p","c")</f>
        <v>p</v>
      </c>
      <c r="AL210" s="4">
        <f>(data[[#This Row],[Bid]]*data[[#This Row],[Bidsize]]+data[[#This Row],[Ask]]*data[[#This Row],[Asksize]])/(data[[#This Row],[Bidsize]]+data[[#This Row],[Asksize]])</f>
        <v>49.1</v>
      </c>
      <c r="AM210" s="5">
        <f ca="1">impliedVol(data[[#This Row],[OptType]],Details!$B$4,VALUE(data[[#This Row],[Strike]]),VALUE(data[[#This Row],[Cnt Price]]),Details!$B$6,data[[#This Row],[T]],Details!$B$7)</f>
        <v>0.32965981334426692</v>
      </c>
      <c r="AN210" s="7">
        <f t="array" aca="1" ref="AN210:AR210" ca="1">bsGreeks(data[[#This Row],[OptType]],Details!$B$4,VALUE(data[[#This Row],[Strike]]),Details!$B$6,data[[#This Row],[T]],AM210,Details!$B$7)</f>
        <v>-0.19213737850787038</v>
      </c>
      <c r="AO210" s="7">
        <f ca="1"/>
        <v>6.0999211112045036E-4</v>
      </c>
      <c r="AP210" s="6">
        <f ca="1"/>
        <v>3.7085232515845821</v>
      </c>
      <c r="AQ210" s="6">
        <f ca="1"/>
        <v>-150.52361217254708</v>
      </c>
      <c r="AR210" s="6">
        <f ca="1"/>
        <v>-91.710367995393156</v>
      </c>
    </row>
    <row r="211" spans="1:44" x14ac:dyDescent="0.3">
      <c r="A211" t="s">
        <v>2663</v>
      </c>
      <c r="B211" t="s">
        <v>2664</v>
      </c>
      <c r="C211" t="s">
        <v>58</v>
      </c>
      <c r="D211" t="s">
        <v>556</v>
      </c>
      <c r="E211" t="s">
        <v>1442</v>
      </c>
      <c r="F211" t="s">
        <v>2665</v>
      </c>
      <c r="G211" t="s">
        <v>2666</v>
      </c>
      <c r="H211" t="s">
        <v>137</v>
      </c>
      <c r="I211" t="s">
        <v>137</v>
      </c>
      <c r="J211" t="s">
        <v>1502</v>
      </c>
      <c r="K211" t="s">
        <v>119</v>
      </c>
      <c r="L211" t="s">
        <v>57</v>
      </c>
      <c r="M211" t="s">
        <v>37</v>
      </c>
      <c r="N211" t="s">
        <v>87</v>
      </c>
      <c r="O211" t="s">
        <v>87</v>
      </c>
      <c r="T211" t="s">
        <v>50</v>
      </c>
      <c r="U211" t="s">
        <v>87</v>
      </c>
      <c r="V211" t="s">
        <v>87</v>
      </c>
      <c r="W211" t="s">
        <v>88</v>
      </c>
      <c r="X211" t="s">
        <v>2667</v>
      </c>
      <c r="Y211" t="s">
        <v>2666</v>
      </c>
      <c r="Z211" t="s">
        <v>87</v>
      </c>
      <c r="AA211" t="s">
        <v>87</v>
      </c>
      <c r="AB211" t="s">
        <v>37</v>
      </c>
      <c r="AC211" t="s">
        <v>1013</v>
      </c>
      <c r="AD211" t="s">
        <v>37</v>
      </c>
      <c r="AE211" t="s">
        <v>1013</v>
      </c>
      <c r="AF211" t="s">
        <v>90</v>
      </c>
      <c r="AG211" t="s">
        <v>1270</v>
      </c>
      <c r="AH211" t="s">
        <v>551</v>
      </c>
      <c r="AI211" s="4">
        <f ca="1">data[[#This Row],[Expiry Date]]-TODAY()</f>
        <v>40</v>
      </c>
      <c r="AJ211" s="4">
        <f ca="1">data[[#This Row],[Maturity ( Days)]]/365</f>
        <v>0.1095890410958904</v>
      </c>
      <c r="AK211" s="4" t="str">
        <f>IF(data[[#This Row],[Option Type]]="put","p","c")</f>
        <v>c</v>
      </c>
      <c r="AL211" s="4">
        <f>(data[[#This Row],[Bid]]*data[[#This Row],[Bidsize]]+data[[#This Row],[Ask]]*data[[#This Row],[Asksize]])/(data[[#This Row],[Bidsize]]+data[[#This Row],[Asksize]])</f>
        <v>392.89999999999992</v>
      </c>
      <c r="AM211" s="5">
        <f ca="1">impliedVol(data[[#This Row],[OptType]],Details!$B$4,VALUE(data[[#This Row],[Strike]]),VALUE(data[[#This Row],[Cnt Price]]),Details!$B$6,data[[#This Row],[T]],Details!$B$7)</f>
        <v>0.33533930392035888</v>
      </c>
      <c r="AN211" s="7">
        <f t="array" aca="1" ref="AN211:AR211" ca="1">bsGreeks(data[[#This Row],[OptType]],Details!$B$4,VALUE(data[[#This Row],[Strike]]),Details!$B$6,data[[#This Row],[T]],AM211,Details!$B$7)</f>
        <v>0.79425174149327837</v>
      </c>
      <c r="AO211" s="7">
        <f ca="1"/>
        <v>6.2491700064653622E-4</v>
      </c>
      <c r="AP211" s="6">
        <f ca="1"/>
        <v>3.8647159332107681</v>
      </c>
      <c r="AQ211" s="6">
        <f ca="1"/>
        <v>-169.85280695791715</v>
      </c>
      <c r="AR211" s="6">
        <f ca="1"/>
        <v>313.81243130885809</v>
      </c>
    </row>
    <row r="212" spans="1:44" x14ac:dyDescent="0.3">
      <c r="A212" t="s">
        <v>2668</v>
      </c>
      <c r="B212" t="s">
        <v>2669</v>
      </c>
      <c r="C212" t="s">
        <v>58</v>
      </c>
      <c r="D212" t="s">
        <v>557</v>
      </c>
      <c r="E212" t="s">
        <v>2670</v>
      </c>
      <c r="F212" t="s">
        <v>2671</v>
      </c>
      <c r="G212" t="s">
        <v>2672</v>
      </c>
      <c r="H212" t="s">
        <v>137</v>
      </c>
      <c r="I212" t="s">
        <v>137</v>
      </c>
      <c r="J212" t="s">
        <v>1502</v>
      </c>
      <c r="K212" t="s">
        <v>88</v>
      </c>
      <c r="L212" t="s">
        <v>57</v>
      </c>
      <c r="M212" t="s">
        <v>37</v>
      </c>
      <c r="N212" t="s">
        <v>87</v>
      </c>
      <c r="O212" t="s">
        <v>87</v>
      </c>
      <c r="T212" t="s">
        <v>50</v>
      </c>
      <c r="U212" t="s">
        <v>87</v>
      </c>
      <c r="V212" t="s">
        <v>87</v>
      </c>
      <c r="W212" t="s">
        <v>88</v>
      </c>
      <c r="X212" t="s">
        <v>1380</v>
      </c>
      <c r="Y212" t="s">
        <v>2672</v>
      </c>
      <c r="Z212" t="s">
        <v>87</v>
      </c>
      <c r="AA212" t="s">
        <v>87</v>
      </c>
      <c r="AB212" t="s">
        <v>37</v>
      </c>
      <c r="AC212" t="s">
        <v>1013</v>
      </c>
      <c r="AD212" t="s">
        <v>37</v>
      </c>
      <c r="AE212" t="s">
        <v>1013</v>
      </c>
      <c r="AF212" t="s">
        <v>90</v>
      </c>
      <c r="AG212" t="s">
        <v>1270</v>
      </c>
      <c r="AH212" t="s">
        <v>551</v>
      </c>
      <c r="AI212" s="4">
        <f ca="1">data[[#This Row],[Expiry Date]]-TODAY()</f>
        <v>40</v>
      </c>
      <c r="AJ212" s="4">
        <f ca="1">data[[#This Row],[Maturity ( Days)]]/365</f>
        <v>0.1095890410958904</v>
      </c>
      <c r="AK212" s="4" t="str">
        <f>IF(data[[#This Row],[Option Type]]="put","p","c")</f>
        <v>c</v>
      </c>
      <c r="AL212" s="4">
        <f>(data[[#This Row],[Bid]]*data[[#This Row],[Bidsize]]+data[[#This Row],[Ask]]*data[[#This Row],[Asksize]])/(data[[#This Row],[Bidsize]]+data[[#This Row],[Asksize]])</f>
        <v>384.60000000000008</v>
      </c>
      <c r="AM212" s="5">
        <f ca="1">impliedVol(data[[#This Row],[OptType]],Details!$B$4,VALUE(data[[#This Row],[Strike]]),VALUE(data[[#This Row],[Cnt Price]]),Details!$B$6,data[[#This Row],[T]],Details!$B$7)</f>
        <v>0.33351801203753978</v>
      </c>
      <c r="AN212" s="7">
        <f t="array" aca="1" ref="AN212:AR212" ca="1">bsGreeks(data[[#This Row],[OptType]],Details!$B$4,VALUE(data[[#This Row],[Strike]]),Details!$B$6,data[[#This Row],[T]],AM212,Details!$B$7)</f>
        <v>0.78847770396670991</v>
      </c>
      <c r="AO212" s="7">
        <f ca="1"/>
        <v>6.3866513404606652E-4</v>
      </c>
      <c r="AP212" s="6">
        <f ca="1"/>
        <v>3.9282876424419788</v>
      </c>
      <c r="AQ212" s="6">
        <f ca="1"/>
        <v>-171.58108362035296</v>
      </c>
      <c r="AR212" s="6">
        <f ca="1"/>
        <v>312.12767349794717</v>
      </c>
    </row>
    <row r="213" spans="1:44" x14ac:dyDescent="0.3">
      <c r="A213" t="s">
        <v>2673</v>
      </c>
      <c r="B213" t="s">
        <v>2674</v>
      </c>
      <c r="C213" t="s">
        <v>58</v>
      </c>
      <c r="D213" t="s">
        <v>572</v>
      </c>
      <c r="E213" t="s">
        <v>2675</v>
      </c>
      <c r="F213" t="s">
        <v>2676</v>
      </c>
      <c r="G213" t="s">
        <v>2677</v>
      </c>
      <c r="H213" t="s">
        <v>137</v>
      </c>
      <c r="I213" t="s">
        <v>137</v>
      </c>
      <c r="J213" t="s">
        <v>1502</v>
      </c>
      <c r="K213" t="s">
        <v>88</v>
      </c>
      <c r="L213" t="s">
        <v>57</v>
      </c>
      <c r="M213" t="s">
        <v>37</v>
      </c>
      <c r="N213" t="s">
        <v>87</v>
      </c>
      <c r="O213" t="s">
        <v>87</v>
      </c>
      <c r="T213" t="s">
        <v>50</v>
      </c>
      <c r="U213" t="s">
        <v>87</v>
      </c>
      <c r="V213" t="s">
        <v>87</v>
      </c>
      <c r="W213" t="s">
        <v>88</v>
      </c>
      <c r="X213" t="s">
        <v>2678</v>
      </c>
      <c r="Y213" t="s">
        <v>2677</v>
      </c>
      <c r="Z213" t="s">
        <v>87</v>
      </c>
      <c r="AA213" t="s">
        <v>87</v>
      </c>
      <c r="AB213" t="s">
        <v>37</v>
      </c>
      <c r="AC213" t="s">
        <v>1013</v>
      </c>
      <c r="AD213" t="s">
        <v>37</v>
      </c>
      <c r="AE213" t="s">
        <v>1013</v>
      </c>
      <c r="AF213" t="s">
        <v>90</v>
      </c>
      <c r="AG213" t="s">
        <v>1270</v>
      </c>
      <c r="AH213" t="s">
        <v>551</v>
      </c>
      <c r="AI213" s="4">
        <f ca="1">data[[#This Row],[Expiry Date]]-TODAY()</f>
        <v>40</v>
      </c>
      <c r="AJ213" s="4">
        <f ca="1">data[[#This Row],[Maturity ( Days)]]/365</f>
        <v>0.1095890410958904</v>
      </c>
      <c r="AK213" s="4" t="str">
        <f>IF(data[[#This Row],[Option Type]]="put","p","c")</f>
        <v>c</v>
      </c>
      <c r="AL213" s="4">
        <f>(data[[#This Row],[Bid]]*data[[#This Row],[Bidsize]]+data[[#This Row],[Ask]]*data[[#This Row],[Asksize]])/(data[[#This Row],[Bidsize]]+data[[#This Row],[Asksize]])</f>
        <v>376.34999999999997</v>
      </c>
      <c r="AM213" s="5">
        <f ca="1">impliedVol(data[[#This Row],[OptType]],Details!$B$4,VALUE(data[[#This Row],[Strike]]),VALUE(data[[#This Row],[Cnt Price]]),Details!$B$6,data[[#This Row],[T]],Details!$B$7)</f>
        <v>0.33169864286842654</v>
      </c>
      <c r="AN213" s="7">
        <f t="array" aca="1" ref="AN213:AR213" ca="1">bsGreeks(data[[#This Row],[OptType]],Details!$B$4,VALUE(data[[#This Row],[Strike]]),Details!$B$6,data[[#This Row],[T]],AM213,Details!$B$7)</f>
        <v>0.78256349735460762</v>
      </c>
      <c r="AO213" s="7">
        <f ca="1"/>
        <v>6.5254778788137956E-4</v>
      </c>
      <c r="AP213" s="6">
        <f ca="1"/>
        <v>3.9917818195808503</v>
      </c>
      <c r="AQ213" s="6">
        <f ca="1"/>
        <v>-173.27644600118543</v>
      </c>
      <c r="AR213" s="6">
        <f ca="1"/>
        <v>310.37445630361066</v>
      </c>
    </row>
    <row r="214" spans="1:44" x14ac:dyDescent="0.3">
      <c r="A214" t="s">
        <v>2679</v>
      </c>
      <c r="B214" t="s">
        <v>2680</v>
      </c>
      <c r="C214" t="s">
        <v>58</v>
      </c>
      <c r="D214" t="s">
        <v>2681</v>
      </c>
      <c r="E214" t="s">
        <v>2682</v>
      </c>
      <c r="F214" t="s">
        <v>2683</v>
      </c>
      <c r="G214" t="s">
        <v>2684</v>
      </c>
      <c r="H214" t="s">
        <v>137</v>
      </c>
      <c r="I214" t="s">
        <v>137</v>
      </c>
      <c r="J214" t="s">
        <v>1502</v>
      </c>
      <c r="K214" t="s">
        <v>88</v>
      </c>
      <c r="L214" t="s">
        <v>57</v>
      </c>
      <c r="M214" t="s">
        <v>37</v>
      </c>
      <c r="N214" t="s">
        <v>87</v>
      </c>
      <c r="O214" t="s">
        <v>87</v>
      </c>
      <c r="T214" t="s">
        <v>50</v>
      </c>
      <c r="U214" t="s">
        <v>87</v>
      </c>
      <c r="V214" t="s">
        <v>87</v>
      </c>
      <c r="W214" t="s">
        <v>88</v>
      </c>
      <c r="X214" t="s">
        <v>2685</v>
      </c>
      <c r="Y214" t="s">
        <v>2684</v>
      </c>
      <c r="Z214" t="s">
        <v>87</v>
      </c>
      <c r="AA214" t="s">
        <v>87</v>
      </c>
      <c r="AB214" t="s">
        <v>37</v>
      </c>
      <c r="AC214" t="s">
        <v>1013</v>
      </c>
      <c r="AD214" t="s">
        <v>37</v>
      </c>
      <c r="AE214" t="s">
        <v>1013</v>
      </c>
      <c r="AF214" t="s">
        <v>90</v>
      </c>
      <c r="AG214" t="s">
        <v>1270</v>
      </c>
      <c r="AH214" t="s">
        <v>551</v>
      </c>
      <c r="AI214" s="4">
        <f ca="1">data[[#This Row],[Expiry Date]]-TODAY()</f>
        <v>40</v>
      </c>
      <c r="AJ214" s="4">
        <f ca="1">data[[#This Row],[Maturity ( Days)]]/365</f>
        <v>0.1095890410958904</v>
      </c>
      <c r="AK214" s="4" t="str">
        <f>IF(data[[#This Row],[Option Type]]="put","p","c")</f>
        <v>c</v>
      </c>
      <c r="AL214" s="4">
        <f>(data[[#This Row],[Bid]]*data[[#This Row],[Bidsize]]+data[[#This Row],[Ask]]*data[[#This Row],[Asksize]])/(data[[#This Row],[Bidsize]]+data[[#This Row],[Asksize]])</f>
        <v>372.20000000000005</v>
      </c>
      <c r="AM214" s="5">
        <f ca="1">impliedVol(data[[#This Row],[OptType]],Details!$B$4,VALUE(data[[#This Row],[Strike]]),VALUE(data[[#This Row],[Cnt Price]]),Details!$B$6,data[[#This Row],[T]],Details!$B$7)</f>
        <v>0.3306790153598656</v>
      </c>
      <c r="AN214" s="7">
        <f t="array" aca="1" ref="AN214:AR214" ca="1">bsGreeks(data[[#This Row],[OptType]],Details!$B$4,VALUE(data[[#This Row],[Strike]]),Details!$B$6,data[[#This Row],[T]],AM214,Details!$B$7)</f>
        <v>0.77961876679553122</v>
      </c>
      <c r="AO214" s="7">
        <f ca="1"/>
        <v>6.5964491179760186E-4</v>
      </c>
      <c r="AP214" s="6">
        <f ca="1"/>
        <v>4.022792503013334</v>
      </c>
      <c r="AQ214" s="6">
        <f ca="1"/>
        <v>-174.02777092686202</v>
      </c>
      <c r="AR214" s="6">
        <f ca="1"/>
        <v>309.50614686589921</v>
      </c>
    </row>
    <row r="215" spans="1:44" x14ac:dyDescent="0.3">
      <c r="A215" t="s">
        <v>2686</v>
      </c>
      <c r="B215" t="s">
        <v>2687</v>
      </c>
      <c r="C215" t="s">
        <v>58</v>
      </c>
      <c r="D215" t="s">
        <v>157</v>
      </c>
      <c r="E215" t="s">
        <v>2688</v>
      </c>
      <c r="F215" t="s">
        <v>2689</v>
      </c>
      <c r="G215" t="s">
        <v>2690</v>
      </c>
      <c r="H215" t="s">
        <v>137</v>
      </c>
      <c r="I215" t="s">
        <v>137</v>
      </c>
      <c r="J215" t="s">
        <v>1502</v>
      </c>
      <c r="K215" t="s">
        <v>235</v>
      </c>
      <c r="L215" t="s">
        <v>57</v>
      </c>
      <c r="M215" t="s">
        <v>37</v>
      </c>
      <c r="N215" t="s">
        <v>87</v>
      </c>
      <c r="O215" t="s">
        <v>87</v>
      </c>
      <c r="T215" t="s">
        <v>50</v>
      </c>
      <c r="U215" t="s">
        <v>87</v>
      </c>
      <c r="V215" t="s">
        <v>87</v>
      </c>
      <c r="W215" t="s">
        <v>88</v>
      </c>
      <c r="X215" t="s">
        <v>387</v>
      </c>
      <c r="Y215" t="s">
        <v>2690</v>
      </c>
      <c r="Z215" t="s">
        <v>87</v>
      </c>
      <c r="AA215" t="s">
        <v>87</v>
      </c>
      <c r="AB215" t="s">
        <v>37</v>
      </c>
      <c r="AC215" t="s">
        <v>1013</v>
      </c>
      <c r="AD215" t="s">
        <v>37</v>
      </c>
      <c r="AE215" t="s">
        <v>1013</v>
      </c>
      <c r="AF215" t="s">
        <v>90</v>
      </c>
      <c r="AG215" t="s">
        <v>1270</v>
      </c>
      <c r="AH215" t="s">
        <v>551</v>
      </c>
      <c r="AI215" s="4">
        <f ca="1">data[[#This Row],[Expiry Date]]-TODAY()</f>
        <v>40</v>
      </c>
      <c r="AJ215" s="4">
        <f ca="1">data[[#This Row],[Maturity ( Days)]]/365</f>
        <v>0.1095890410958904</v>
      </c>
      <c r="AK215" s="4" t="str">
        <f>IF(data[[#This Row],[Option Type]]="put","p","c")</f>
        <v>c</v>
      </c>
      <c r="AL215" s="4">
        <f>(data[[#This Row],[Bid]]*data[[#This Row],[Bidsize]]+data[[#This Row],[Ask]]*data[[#This Row],[Asksize]])/(data[[#This Row],[Bidsize]]+data[[#This Row],[Asksize]])</f>
        <v>368.09999999999997</v>
      </c>
      <c r="AM215" s="5">
        <f ca="1">impliedVol(data[[#This Row],[OptType]],Details!$B$4,VALUE(data[[#This Row],[Strike]]),VALUE(data[[#This Row],[Cnt Price]]),Details!$B$6,data[[#This Row],[T]],Details!$B$7)</f>
        <v>0.32975352637695871</v>
      </c>
      <c r="AN215" s="7">
        <f t="array" aca="1" ref="AN215:AR215" ca="1">bsGreeks(data[[#This Row],[OptType]],Details!$B$4,VALUE(data[[#This Row],[Strike]]),Details!$B$6,data[[#This Row],[T]],AM215,Details!$B$7)</f>
        <v>0.77658236845263184</v>
      </c>
      <c r="AO215" s="7">
        <f ca="1"/>
        <v>6.6668594737071267E-4</v>
      </c>
      <c r="AP215" s="6">
        <f ca="1"/>
        <v>4.0543527235084449</v>
      </c>
      <c r="AQ215" s="6">
        <f ca="1"/>
        <v>-174.84037691103075</v>
      </c>
      <c r="AR215" s="6">
        <f ca="1"/>
        <v>308.5911701992494</v>
      </c>
    </row>
    <row r="216" spans="1:44" x14ac:dyDescent="0.3">
      <c r="A216" t="s">
        <v>2691</v>
      </c>
      <c r="B216" t="s">
        <v>2692</v>
      </c>
      <c r="C216" t="s">
        <v>58</v>
      </c>
      <c r="D216" t="s">
        <v>2693</v>
      </c>
      <c r="E216" t="s">
        <v>2694</v>
      </c>
      <c r="F216" t="s">
        <v>2695</v>
      </c>
      <c r="G216" t="s">
        <v>2696</v>
      </c>
      <c r="H216" t="s">
        <v>137</v>
      </c>
      <c r="I216" t="s">
        <v>137</v>
      </c>
      <c r="J216" t="s">
        <v>1502</v>
      </c>
      <c r="K216" t="s">
        <v>88</v>
      </c>
      <c r="L216" t="s">
        <v>57</v>
      </c>
      <c r="M216" t="s">
        <v>37</v>
      </c>
      <c r="N216" t="s">
        <v>87</v>
      </c>
      <c r="O216" t="s">
        <v>87</v>
      </c>
      <c r="T216" t="s">
        <v>50</v>
      </c>
      <c r="U216" t="s">
        <v>87</v>
      </c>
      <c r="V216" t="s">
        <v>87</v>
      </c>
      <c r="W216" t="s">
        <v>88</v>
      </c>
      <c r="X216" t="s">
        <v>1778</v>
      </c>
      <c r="Y216" t="s">
        <v>2696</v>
      </c>
      <c r="Z216" t="s">
        <v>87</v>
      </c>
      <c r="AA216" t="s">
        <v>87</v>
      </c>
      <c r="AB216" t="s">
        <v>37</v>
      </c>
      <c r="AC216" t="s">
        <v>1013</v>
      </c>
      <c r="AD216" t="s">
        <v>37</v>
      </c>
      <c r="AE216" t="s">
        <v>1013</v>
      </c>
      <c r="AF216" t="s">
        <v>90</v>
      </c>
      <c r="AG216" t="s">
        <v>1270</v>
      </c>
      <c r="AH216" t="s">
        <v>551</v>
      </c>
      <c r="AI216" s="4">
        <f ca="1">data[[#This Row],[Expiry Date]]-TODAY()</f>
        <v>40</v>
      </c>
      <c r="AJ216" s="4">
        <f ca="1">data[[#This Row],[Maturity ( Days)]]/365</f>
        <v>0.1095890410958904</v>
      </c>
      <c r="AK216" s="4" t="str">
        <f>IF(data[[#This Row],[Option Type]]="put","p","c")</f>
        <v>c</v>
      </c>
      <c r="AL216" s="4">
        <f>(data[[#This Row],[Bid]]*data[[#This Row],[Bidsize]]+data[[#This Row],[Ask]]*data[[#This Row],[Asksize]])/(data[[#This Row],[Bidsize]]+data[[#This Row],[Asksize]])</f>
        <v>364.04999999999995</v>
      </c>
      <c r="AM216" s="5">
        <f ca="1">impliedVol(data[[#This Row],[OptType]],Details!$B$4,VALUE(data[[#This Row],[Strike]]),VALUE(data[[#This Row],[Cnt Price]]),Details!$B$6,data[[#This Row],[T]],Details!$B$7)</f>
        <v>0.32891955034953924</v>
      </c>
      <c r="AN216" s="7">
        <f t="array" aca="1" ref="AN216:AR216" ca="1">bsGreeks(data[[#This Row],[OptType]],Details!$B$4,VALUE(data[[#This Row],[Strike]]),Details!$B$6,data[[#This Row],[T]],AM216,Details!$B$7)</f>
        <v>0.77345632426944455</v>
      </c>
      <c r="AO216" s="7">
        <f ca="1"/>
        <v>6.7366062173304035E-4</v>
      </c>
      <c r="AP216" s="6">
        <f ca="1"/>
        <v>4.0864070903206757</v>
      </c>
      <c r="AQ216" s="6">
        <f ca="1"/>
        <v>-175.71159155721688</v>
      </c>
      <c r="AR216" s="6">
        <f ca="1"/>
        <v>307.6304347819987</v>
      </c>
    </row>
    <row r="217" spans="1:44" x14ac:dyDescent="0.3">
      <c r="A217" t="s">
        <v>2697</v>
      </c>
      <c r="B217" t="s">
        <v>2698</v>
      </c>
      <c r="C217" t="s">
        <v>58</v>
      </c>
      <c r="D217" t="s">
        <v>310</v>
      </c>
      <c r="E217" t="s">
        <v>2699</v>
      </c>
      <c r="F217" t="s">
        <v>2700</v>
      </c>
      <c r="G217" t="s">
        <v>2701</v>
      </c>
      <c r="H217" t="s">
        <v>137</v>
      </c>
      <c r="I217" t="s">
        <v>137</v>
      </c>
      <c r="J217" t="s">
        <v>1502</v>
      </c>
      <c r="K217" t="s">
        <v>176</v>
      </c>
      <c r="L217" t="s">
        <v>57</v>
      </c>
      <c r="M217" t="s">
        <v>37</v>
      </c>
      <c r="N217" t="s">
        <v>87</v>
      </c>
      <c r="O217" t="s">
        <v>87</v>
      </c>
      <c r="T217" t="s">
        <v>50</v>
      </c>
      <c r="U217" t="s">
        <v>87</v>
      </c>
      <c r="V217" t="s">
        <v>87</v>
      </c>
      <c r="W217" t="s">
        <v>88</v>
      </c>
      <c r="X217" t="s">
        <v>1370</v>
      </c>
      <c r="Y217" t="s">
        <v>2701</v>
      </c>
      <c r="Z217" t="s">
        <v>87</v>
      </c>
      <c r="AA217" t="s">
        <v>87</v>
      </c>
      <c r="AB217" t="s">
        <v>37</v>
      </c>
      <c r="AC217" t="s">
        <v>1013</v>
      </c>
      <c r="AD217" t="s">
        <v>37</v>
      </c>
      <c r="AE217" t="s">
        <v>1013</v>
      </c>
      <c r="AF217" t="s">
        <v>90</v>
      </c>
      <c r="AG217" t="s">
        <v>1270</v>
      </c>
      <c r="AH217" t="s">
        <v>551</v>
      </c>
      <c r="AI217" s="4">
        <f ca="1">data[[#This Row],[Expiry Date]]-TODAY()</f>
        <v>40</v>
      </c>
      <c r="AJ217" s="4">
        <f ca="1">data[[#This Row],[Maturity ( Days)]]/365</f>
        <v>0.1095890410958904</v>
      </c>
      <c r="AK217" s="4" t="str">
        <f>IF(data[[#This Row],[Option Type]]="put","p","c")</f>
        <v>c</v>
      </c>
      <c r="AL217" s="4">
        <f>(data[[#This Row],[Bid]]*data[[#This Row],[Bidsize]]+data[[#This Row],[Ask]]*data[[#This Row],[Asksize]])/(data[[#This Row],[Bidsize]]+data[[#This Row],[Asksize]])</f>
        <v>347.90000000000003</v>
      </c>
      <c r="AM217" s="5">
        <f ca="1">impliedVol(data[[#This Row],[OptType]],Details!$B$4,VALUE(data[[#This Row],[Strike]]),VALUE(data[[#This Row],[Cnt Price]]),Details!$B$6,data[[#This Row],[T]],Details!$B$7)</f>
        <v>0.3253727941905315</v>
      </c>
      <c r="AN217" s="7">
        <f t="array" aca="1" ref="AN217:AR217" ca="1">bsGreeks(data[[#This Row],[OptType]],Details!$B$4,VALUE(data[[#This Row],[Strike]]),Details!$B$6,data[[#This Row],[T]],AM217,Details!$B$7)</f>
        <v>0.76071508768875229</v>
      </c>
      <c r="AO217" s="7">
        <f ca="1"/>
        <v>7.0202303895599649E-4</v>
      </c>
      <c r="AP217" s="6">
        <f ca="1"/>
        <v>4.2125336337245338</v>
      </c>
      <c r="AQ217" s="6">
        <f ca="1"/>
        <v>-178.93069180590933</v>
      </c>
      <c r="AR217" s="6">
        <f ca="1"/>
        <v>303.67549961548525</v>
      </c>
    </row>
    <row r="218" spans="1:44" x14ac:dyDescent="0.3">
      <c r="A218" t="s">
        <v>2702</v>
      </c>
      <c r="B218" t="s">
        <v>2703</v>
      </c>
      <c r="C218" t="s">
        <v>58</v>
      </c>
      <c r="D218" t="s">
        <v>558</v>
      </c>
      <c r="E218" t="s">
        <v>2704</v>
      </c>
      <c r="F218" t="s">
        <v>2705</v>
      </c>
      <c r="G218" t="s">
        <v>2706</v>
      </c>
      <c r="H218" t="s">
        <v>137</v>
      </c>
      <c r="I218" t="s">
        <v>137</v>
      </c>
      <c r="J218" t="s">
        <v>1502</v>
      </c>
      <c r="K218" t="s">
        <v>125</v>
      </c>
      <c r="L218" t="s">
        <v>57</v>
      </c>
      <c r="M218" t="s">
        <v>37</v>
      </c>
      <c r="N218" t="s">
        <v>87</v>
      </c>
      <c r="O218" t="s">
        <v>87</v>
      </c>
      <c r="T218" t="s">
        <v>50</v>
      </c>
      <c r="U218" t="s">
        <v>87</v>
      </c>
      <c r="V218" t="s">
        <v>87</v>
      </c>
      <c r="W218" t="s">
        <v>88</v>
      </c>
      <c r="X218" t="s">
        <v>1778</v>
      </c>
      <c r="Y218" t="s">
        <v>2706</v>
      </c>
      <c r="Z218" t="s">
        <v>87</v>
      </c>
      <c r="AA218" t="s">
        <v>87</v>
      </c>
      <c r="AB218" t="s">
        <v>37</v>
      </c>
      <c r="AC218" t="s">
        <v>1013</v>
      </c>
      <c r="AD218" t="s">
        <v>37</v>
      </c>
      <c r="AE218" t="s">
        <v>1013</v>
      </c>
      <c r="AF218" t="s">
        <v>90</v>
      </c>
      <c r="AG218" t="s">
        <v>1270</v>
      </c>
      <c r="AH218" t="s">
        <v>551</v>
      </c>
      <c r="AI218" s="4">
        <f ca="1">data[[#This Row],[Expiry Date]]-TODAY()</f>
        <v>40</v>
      </c>
      <c r="AJ218" s="4">
        <f ca="1">data[[#This Row],[Maturity ( Days)]]/365</f>
        <v>0.1095890410958904</v>
      </c>
      <c r="AK218" s="4" t="str">
        <f>IF(data[[#This Row],[Option Type]]="put","p","c")</f>
        <v>c</v>
      </c>
      <c r="AL218" s="4">
        <f>(data[[#This Row],[Bid]]*data[[#This Row],[Bidsize]]+data[[#This Row],[Ask]]*data[[#This Row],[Asksize]])/(data[[#This Row],[Bidsize]]+data[[#This Row],[Asksize]])</f>
        <v>343.90000000000003</v>
      </c>
      <c r="AM218" s="5">
        <f ca="1">impliedVol(data[[#This Row],[OptType]],Details!$B$4,VALUE(data[[#This Row],[Strike]]),VALUE(data[[#This Row],[Cnt Price]]),Details!$B$6,data[[#This Row],[T]],Details!$B$7)</f>
        <v>0.32449300471580889</v>
      </c>
      <c r="AN218" s="7">
        <f t="array" aca="1" ref="AN218:AR218" ca="1">bsGreeks(data[[#This Row],[OptType]],Details!$B$4,VALUE(data[[#This Row],[Strike]]),Details!$B$6,data[[#This Row],[T]],AM218,Details!$B$7)</f>
        <v>0.75743434228919349</v>
      </c>
      <c r="AO218" s="7">
        <f ca="1"/>
        <v>7.0915982308931015E-4</v>
      </c>
      <c r="AP218" s="6">
        <f ca="1"/>
        <v>4.243852111915615</v>
      </c>
      <c r="AQ218" s="6">
        <f ca="1"/>
        <v>-179.71183084978099</v>
      </c>
      <c r="AR218" s="6">
        <f ca="1"/>
        <v>302.63977534039827</v>
      </c>
    </row>
    <row r="219" spans="1:44" x14ac:dyDescent="0.3">
      <c r="A219" t="s">
        <v>2707</v>
      </c>
      <c r="B219" t="s">
        <v>2708</v>
      </c>
      <c r="C219" t="s">
        <v>58</v>
      </c>
      <c r="D219" t="s">
        <v>1791</v>
      </c>
      <c r="E219" t="s">
        <v>1797</v>
      </c>
      <c r="F219" t="s">
        <v>2709</v>
      </c>
      <c r="G219" t="s">
        <v>2710</v>
      </c>
      <c r="H219" t="s">
        <v>137</v>
      </c>
      <c r="I219" t="s">
        <v>137</v>
      </c>
      <c r="J219" t="s">
        <v>1502</v>
      </c>
      <c r="K219" t="s">
        <v>128</v>
      </c>
      <c r="L219" t="s">
        <v>57</v>
      </c>
      <c r="M219" t="s">
        <v>37</v>
      </c>
      <c r="N219" t="s">
        <v>87</v>
      </c>
      <c r="O219" t="s">
        <v>87</v>
      </c>
      <c r="T219" t="s">
        <v>50</v>
      </c>
      <c r="U219" t="s">
        <v>87</v>
      </c>
      <c r="V219" t="s">
        <v>87</v>
      </c>
      <c r="W219" t="s">
        <v>88</v>
      </c>
      <c r="X219" t="s">
        <v>1794</v>
      </c>
      <c r="Y219" t="s">
        <v>2710</v>
      </c>
      <c r="Z219" t="s">
        <v>87</v>
      </c>
      <c r="AA219" t="s">
        <v>87</v>
      </c>
      <c r="AB219" t="s">
        <v>37</v>
      </c>
      <c r="AC219" t="s">
        <v>1013</v>
      </c>
      <c r="AD219" t="s">
        <v>37</v>
      </c>
      <c r="AE219" t="s">
        <v>1013</v>
      </c>
      <c r="AF219" t="s">
        <v>90</v>
      </c>
      <c r="AG219" t="s">
        <v>1270</v>
      </c>
      <c r="AH219" t="s">
        <v>551</v>
      </c>
      <c r="AI219" s="4">
        <f ca="1">data[[#This Row],[Expiry Date]]-TODAY()</f>
        <v>40</v>
      </c>
      <c r="AJ219" s="4">
        <f ca="1">data[[#This Row],[Maturity ( Days)]]/365</f>
        <v>0.1095890410958904</v>
      </c>
      <c r="AK219" s="4" t="str">
        <f>IF(data[[#This Row],[Option Type]]="put","p","c")</f>
        <v>c</v>
      </c>
      <c r="AL219" s="4">
        <f>(data[[#This Row],[Bid]]*data[[#This Row],[Bidsize]]+data[[#This Row],[Ask]]*data[[#This Row],[Asksize]])/(data[[#This Row],[Bidsize]]+data[[#This Row],[Asksize]])</f>
        <v>339.90000000000003</v>
      </c>
      <c r="AM219" s="5">
        <f ca="1">impliedVol(data[[#This Row],[OptType]],Details!$B$4,VALUE(data[[#This Row],[Strike]]),VALUE(data[[#This Row],[Cnt Price]]),Details!$B$6,data[[#This Row],[T]],Details!$B$7)</f>
        <v>0.32357966861827403</v>
      </c>
      <c r="AN219" s="7">
        <f t="array" aca="1" ref="AN219:AR219" ca="1">bsGreeks(data[[#This Row],[OptType]],Details!$B$4,VALUE(data[[#This Row],[Strike]]),Details!$B$6,data[[#This Row],[T]],AM219,Details!$B$7)</f>
        <v>0.75413556525141068</v>
      </c>
      <c r="AO219" s="7">
        <f ca="1"/>
        <v>7.1635958111798312E-4</v>
      </c>
      <c r="AP219" s="6">
        <f ca="1"/>
        <v>4.2748716434771019</v>
      </c>
      <c r="AQ219" s="6">
        <f ca="1"/>
        <v>-180.45585988594956</v>
      </c>
      <c r="AR219" s="6">
        <f ca="1"/>
        <v>301.59594924843827</v>
      </c>
    </row>
    <row r="220" spans="1:44" x14ac:dyDescent="0.3">
      <c r="A220" t="s">
        <v>2711</v>
      </c>
      <c r="B220" t="s">
        <v>2712</v>
      </c>
      <c r="C220" t="s">
        <v>30</v>
      </c>
      <c r="D220" t="s">
        <v>575</v>
      </c>
      <c r="E220" t="s">
        <v>2713</v>
      </c>
      <c r="F220" t="s">
        <v>834</v>
      </c>
      <c r="G220" t="s">
        <v>2714</v>
      </c>
      <c r="H220" t="s">
        <v>231</v>
      </c>
      <c r="I220" t="s">
        <v>196</v>
      </c>
      <c r="J220" t="s">
        <v>1502</v>
      </c>
      <c r="K220" t="s">
        <v>2715</v>
      </c>
      <c r="L220" t="s">
        <v>57</v>
      </c>
      <c r="M220" t="s">
        <v>37</v>
      </c>
      <c r="N220" t="s">
        <v>87</v>
      </c>
      <c r="O220" t="s">
        <v>87</v>
      </c>
      <c r="T220" t="s">
        <v>50</v>
      </c>
      <c r="U220" t="s">
        <v>87</v>
      </c>
      <c r="V220" t="s">
        <v>87</v>
      </c>
      <c r="W220" t="s">
        <v>88</v>
      </c>
      <c r="X220" t="s">
        <v>404</v>
      </c>
      <c r="Y220" t="s">
        <v>2714</v>
      </c>
      <c r="Z220" t="s">
        <v>87</v>
      </c>
      <c r="AA220" t="s">
        <v>87</v>
      </c>
      <c r="AB220" t="s">
        <v>37</v>
      </c>
      <c r="AC220" t="s">
        <v>1013</v>
      </c>
      <c r="AD220" t="s">
        <v>37</v>
      </c>
      <c r="AE220" t="s">
        <v>1013</v>
      </c>
      <c r="AF220" t="s">
        <v>90</v>
      </c>
      <c r="AG220" t="s">
        <v>1270</v>
      </c>
      <c r="AH220" t="s">
        <v>50</v>
      </c>
      <c r="AI220" s="4">
        <f ca="1">data[[#This Row],[Expiry Date]]-TODAY()</f>
        <v>40</v>
      </c>
      <c r="AJ220" s="4">
        <f ca="1">data[[#This Row],[Maturity ( Days)]]/365</f>
        <v>0.1095890410958904</v>
      </c>
      <c r="AK220" s="4" t="str">
        <f>IF(data[[#This Row],[Option Type]]="put","p","c")</f>
        <v>p</v>
      </c>
      <c r="AL220" s="4">
        <f>(data[[#This Row],[Bid]]*data[[#This Row],[Bidsize]]+data[[#This Row],[Ask]]*data[[#This Row],[Asksize]])/(data[[#This Row],[Bidsize]]+data[[#This Row],[Asksize]])</f>
        <v>64.63333333333334</v>
      </c>
      <c r="AM220" s="5">
        <f ca="1">impliedVol(data[[#This Row],[OptType]],Details!$B$4,VALUE(data[[#This Row],[Strike]]),VALUE(data[[#This Row],[Cnt Price]]),Details!$B$6,data[[#This Row],[T]],Details!$B$7)</f>
        <v>0.31591679870126621</v>
      </c>
      <c r="AN220" s="7">
        <f t="array" aca="1" ref="AN220:AR220" ca="1">bsGreeks(data[[#This Row],[OptType]],Details!$B$4,VALUE(data[[#This Row],[Strike]]),Details!$B$6,data[[#This Row],[T]],AM220,Details!$B$7)</f>
        <v>-0.24534457711897295</v>
      </c>
      <c r="AO220" s="7">
        <f ca="1"/>
        <v>7.3290189769499548E-4</v>
      </c>
      <c r="AP220" s="6">
        <f ca="1"/>
        <v>4.2700144584410484</v>
      </c>
      <c r="AQ220" s="6">
        <f ca="1"/>
        <v>-165.68496349743876</v>
      </c>
      <c r="AR220" s="6">
        <f ca="1"/>
        <v>-117.3193111138968</v>
      </c>
    </row>
    <row r="221" spans="1:44" x14ac:dyDescent="0.3">
      <c r="A221" t="s">
        <v>2716</v>
      </c>
      <c r="B221" t="s">
        <v>2717</v>
      </c>
      <c r="C221" t="s">
        <v>58</v>
      </c>
      <c r="D221" t="s">
        <v>575</v>
      </c>
      <c r="E221" t="s">
        <v>2718</v>
      </c>
      <c r="F221" t="s">
        <v>2719</v>
      </c>
      <c r="G221" t="s">
        <v>2720</v>
      </c>
      <c r="H221" t="s">
        <v>137</v>
      </c>
      <c r="I221" t="s">
        <v>137</v>
      </c>
      <c r="J221" t="s">
        <v>1502</v>
      </c>
      <c r="K221" t="s">
        <v>87</v>
      </c>
      <c r="L221" t="s">
        <v>57</v>
      </c>
      <c r="M221" t="s">
        <v>37</v>
      </c>
      <c r="N221" t="s">
        <v>87</v>
      </c>
      <c r="O221" t="s">
        <v>87</v>
      </c>
      <c r="T221" t="s">
        <v>50</v>
      </c>
      <c r="U221" t="s">
        <v>87</v>
      </c>
      <c r="V221" t="s">
        <v>87</v>
      </c>
      <c r="W221" t="s">
        <v>88</v>
      </c>
      <c r="X221" t="s">
        <v>2721</v>
      </c>
      <c r="Y221" t="s">
        <v>2720</v>
      </c>
      <c r="Z221" t="s">
        <v>87</v>
      </c>
      <c r="AA221" t="s">
        <v>87</v>
      </c>
      <c r="AB221" t="s">
        <v>37</v>
      </c>
      <c r="AC221" t="s">
        <v>1013</v>
      </c>
      <c r="AD221" t="s">
        <v>37</v>
      </c>
      <c r="AE221" t="s">
        <v>1013</v>
      </c>
      <c r="AF221" t="s">
        <v>90</v>
      </c>
      <c r="AG221" t="s">
        <v>1270</v>
      </c>
      <c r="AH221" t="s">
        <v>551</v>
      </c>
      <c r="AI221" s="4">
        <f ca="1">data[[#This Row],[Expiry Date]]-TODAY()</f>
        <v>40</v>
      </c>
      <c r="AJ221" s="4">
        <f ca="1">data[[#This Row],[Maturity ( Days)]]/365</f>
        <v>0.1095890410958904</v>
      </c>
      <c r="AK221" s="4" t="str">
        <f>IF(data[[#This Row],[Option Type]]="put","p","c")</f>
        <v>c</v>
      </c>
      <c r="AL221" s="4">
        <f>(data[[#This Row],[Bid]]*data[[#This Row],[Bidsize]]+data[[#This Row],[Ask]]*data[[#This Row],[Asksize]])/(data[[#This Row],[Bidsize]]+data[[#This Row],[Asksize]])</f>
        <v>335.90000000000003</v>
      </c>
      <c r="AM221" s="5">
        <f ca="1">impliedVol(data[[#This Row],[OptType]],Details!$B$4,VALUE(data[[#This Row],[Strike]]),VALUE(data[[#This Row],[Cnt Price]]),Details!$B$6,data[[#This Row],[T]],Details!$B$7)</f>
        <v>0.3226330903208513</v>
      </c>
      <c r="AN221" s="7">
        <f t="array" aca="1" ref="AN221:AR221" ca="1">bsGreeks(data[[#This Row],[OptType]],Details!$B$4,VALUE(data[[#This Row],[Strike]]),Details!$B$6,data[[#This Row],[T]],AM221,Details!$B$7)</f>
        <v>0.75081793924836215</v>
      </c>
      <c r="AO221" s="7">
        <f ca="1"/>
        <v>7.2362495219425321E-4</v>
      </c>
      <c r="AP221" s="6">
        <f ca="1"/>
        <v>4.3055954490180239</v>
      </c>
      <c r="AQ221" s="6">
        <f ca="1"/>
        <v>-181.16277561232388</v>
      </c>
      <c r="AR221" s="6">
        <f ca="1"/>
        <v>300.54365410518432</v>
      </c>
    </row>
    <row r="222" spans="1:44" x14ac:dyDescent="0.3">
      <c r="A222" t="s">
        <v>2722</v>
      </c>
      <c r="B222" t="s">
        <v>2723</v>
      </c>
      <c r="C222" t="s">
        <v>58</v>
      </c>
      <c r="D222" t="s">
        <v>2724</v>
      </c>
      <c r="E222" t="s">
        <v>2725</v>
      </c>
      <c r="F222" t="s">
        <v>1047</v>
      </c>
      <c r="G222" t="s">
        <v>2726</v>
      </c>
      <c r="H222" t="s">
        <v>137</v>
      </c>
      <c r="I222" t="s">
        <v>137</v>
      </c>
      <c r="J222" t="s">
        <v>1502</v>
      </c>
      <c r="K222" t="s">
        <v>158</v>
      </c>
      <c r="L222" t="s">
        <v>57</v>
      </c>
      <c r="M222" t="s">
        <v>37</v>
      </c>
      <c r="N222" t="s">
        <v>87</v>
      </c>
      <c r="O222" t="s">
        <v>87</v>
      </c>
      <c r="T222" t="s">
        <v>50</v>
      </c>
      <c r="U222" t="s">
        <v>87</v>
      </c>
      <c r="V222" t="s">
        <v>87</v>
      </c>
      <c r="W222" t="s">
        <v>88</v>
      </c>
      <c r="X222" t="s">
        <v>1778</v>
      </c>
      <c r="Y222" t="s">
        <v>2726</v>
      </c>
      <c r="Z222" t="s">
        <v>87</v>
      </c>
      <c r="AA222" t="s">
        <v>87</v>
      </c>
      <c r="AB222" t="s">
        <v>37</v>
      </c>
      <c r="AC222" t="s">
        <v>1013</v>
      </c>
      <c r="AD222" t="s">
        <v>37</v>
      </c>
      <c r="AE222" t="s">
        <v>1013</v>
      </c>
      <c r="AF222" t="s">
        <v>90</v>
      </c>
      <c r="AG222" t="s">
        <v>1270</v>
      </c>
      <c r="AH222" t="s">
        <v>551</v>
      </c>
      <c r="AI222" s="4">
        <f ca="1">data[[#This Row],[Expiry Date]]-TODAY()</f>
        <v>40</v>
      </c>
      <c r="AJ222" s="4">
        <f ca="1">data[[#This Row],[Maturity ( Days)]]/365</f>
        <v>0.1095890410958904</v>
      </c>
      <c r="AK222" s="4" t="str">
        <f>IF(data[[#This Row],[Option Type]]="put","p","c")</f>
        <v>c</v>
      </c>
      <c r="AL222" s="4">
        <f>(data[[#This Row],[Bid]]*data[[#This Row],[Bidsize]]+data[[#This Row],[Ask]]*data[[#This Row],[Asksize]])/(data[[#This Row],[Bidsize]]+data[[#This Row],[Asksize]])</f>
        <v>331.95</v>
      </c>
      <c r="AM222" s="5">
        <f ca="1">impliedVol(data[[#This Row],[OptType]],Details!$B$4,VALUE(data[[#This Row],[Strike]]),VALUE(data[[#This Row],[Cnt Price]]),Details!$B$6,data[[#This Row],[T]],Details!$B$7)</f>
        <v>0.32176965742665065</v>
      </c>
      <c r="AN222" s="7">
        <f t="array" aca="1" ref="AN222:AR222" ca="1">bsGreeks(data[[#This Row],[OptType]],Details!$B$4,VALUE(data[[#This Row],[Strike]]),Details!$B$6,data[[#This Row],[T]],AM222,Details!$B$7)</f>
        <v>0.7474160673019179</v>
      </c>
      <c r="AO222" s="7">
        <f ca="1"/>
        <v>7.3079327679449312E-4</v>
      </c>
      <c r="AP222" s="6">
        <f ca="1"/>
        <v>4.3366104385156756</v>
      </c>
      <c r="AQ222" s="6">
        <f ca="1"/>
        <v>-181.9181161118689</v>
      </c>
      <c r="AR222" s="6">
        <f ca="1"/>
        <v>299.4480264032893</v>
      </c>
    </row>
    <row r="223" spans="1:44" x14ac:dyDescent="0.3">
      <c r="A223" t="s">
        <v>2727</v>
      </c>
      <c r="B223" t="s">
        <v>2728</v>
      </c>
      <c r="C223" t="s">
        <v>58</v>
      </c>
      <c r="D223" t="s">
        <v>576</v>
      </c>
      <c r="E223" t="s">
        <v>816</v>
      </c>
      <c r="F223" t="s">
        <v>2729</v>
      </c>
      <c r="G223" t="s">
        <v>2730</v>
      </c>
      <c r="H223" t="s">
        <v>137</v>
      </c>
      <c r="I223" t="s">
        <v>137</v>
      </c>
      <c r="J223" t="s">
        <v>1502</v>
      </c>
      <c r="K223" t="s">
        <v>128</v>
      </c>
      <c r="L223" t="s">
        <v>57</v>
      </c>
      <c r="M223" t="s">
        <v>37</v>
      </c>
      <c r="N223" t="s">
        <v>87</v>
      </c>
      <c r="O223" t="s">
        <v>87</v>
      </c>
      <c r="T223" t="s">
        <v>50</v>
      </c>
      <c r="U223" t="s">
        <v>87</v>
      </c>
      <c r="V223" t="s">
        <v>87</v>
      </c>
      <c r="W223" t="s">
        <v>88</v>
      </c>
      <c r="X223" t="s">
        <v>2731</v>
      </c>
      <c r="Y223" t="s">
        <v>2730</v>
      </c>
      <c r="Z223" t="s">
        <v>87</v>
      </c>
      <c r="AA223" t="s">
        <v>87</v>
      </c>
      <c r="AB223" t="s">
        <v>37</v>
      </c>
      <c r="AC223" t="s">
        <v>1013</v>
      </c>
      <c r="AD223" t="s">
        <v>37</v>
      </c>
      <c r="AE223" t="s">
        <v>1013</v>
      </c>
      <c r="AF223" t="s">
        <v>90</v>
      </c>
      <c r="AG223" t="s">
        <v>1270</v>
      </c>
      <c r="AH223" t="s">
        <v>551</v>
      </c>
      <c r="AI223" s="4">
        <f ca="1">data[[#This Row],[Expiry Date]]-TODAY()</f>
        <v>40</v>
      </c>
      <c r="AJ223" s="4">
        <f ca="1">data[[#This Row],[Maturity ( Days)]]/365</f>
        <v>0.1095890410958904</v>
      </c>
      <c r="AK223" s="4" t="str">
        <f>IF(data[[#This Row],[Option Type]]="put","p","c")</f>
        <v>c</v>
      </c>
      <c r="AL223" s="4">
        <f>(data[[#This Row],[Bid]]*data[[#This Row],[Bidsize]]+data[[#This Row],[Ask]]*data[[#This Row],[Asksize]])/(data[[#This Row],[Bidsize]]+data[[#This Row],[Asksize]])</f>
        <v>320.15000000000003</v>
      </c>
      <c r="AM223" s="5">
        <f ca="1">impliedVol(data[[#This Row],[OptType]],Details!$B$4,VALUE(data[[#This Row],[Strike]]),VALUE(data[[#This Row],[Cnt Price]]),Details!$B$6,data[[#This Row],[T]],Details!$B$7)</f>
        <v>0.31908817061394312</v>
      </c>
      <c r="AN223" s="7">
        <f t="array" aca="1" ref="AN223:AR223" ca="1">bsGreeks(data[[#This Row],[OptType]],Details!$B$4,VALUE(data[[#This Row],[Strike]]),Details!$B$6,data[[#This Row],[T]],AM223,Details!$B$7)</f>
        <v>0.73703437399515259</v>
      </c>
      <c r="AO223" s="7">
        <f ca="1"/>
        <v>7.5250474934466648E-4</v>
      </c>
      <c r="AP223" s="6">
        <f ca="1"/>
        <v>4.4282357001848816</v>
      </c>
      <c r="AQ223" s="6">
        <f ca="1"/>
        <v>-184.03473345805924</v>
      </c>
      <c r="AR223" s="6">
        <f ca="1"/>
        <v>296.07654991831743</v>
      </c>
    </row>
    <row r="224" spans="1:44" x14ac:dyDescent="0.3">
      <c r="A224" t="s">
        <v>2732</v>
      </c>
      <c r="B224" t="s">
        <v>2733</v>
      </c>
      <c r="C224" t="s">
        <v>58</v>
      </c>
      <c r="D224" t="s">
        <v>213</v>
      </c>
      <c r="E224" t="s">
        <v>2734</v>
      </c>
      <c r="F224" t="s">
        <v>2735</v>
      </c>
      <c r="G224" t="s">
        <v>2736</v>
      </c>
      <c r="H224" t="s">
        <v>137</v>
      </c>
      <c r="I224" t="s">
        <v>137</v>
      </c>
      <c r="J224" t="s">
        <v>1502</v>
      </c>
      <c r="K224" t="s">
        <v>88</v>
      </c>
      <c r="L224" t="s">
        <v>57</v>
      </c>
      <c r="M224" t="s">
        <v>37</v>
      </c>
      <c r="N224" t="s">
        <v>87</v>
      </c>
      <c r="O224" t="s">
        <v>87</v>
      </c>
      <c r="T224" t="s">
        <v>50</v>
      </c>
      <c r="U224" t="s">
        <v>87</v>
      </c>
      <c r="V224" t="s">
        <v>87</v>
      </c>
      <c r="W224" t="s">
        <v>88</v>
      </c>
      <c r="X224" t="s">
        <v>458</v>
      </c>
      <c r="Y224" t="s">
        <v>2736</v>
      </c>
      <c r="Z224" t="s">
        <v>87</v>
      </c>
      <c r="AA224" t="s">
        <v>87</v>
      </c>
      <c r="AB224" t="s">
        <v>37</v>
      </c>
      <c r="AC224" t="s">
        <v>1013</v>
      </c>
      <c r="AD224" t="s">
        <v>37</v>
      </c>
      <c r="AE224" t="s">
        <v>1013</v>
      </c>
      <c r="AF224" t="s">
        <v>90</v>
      </c>
      <c r="AG224" t="s">
        <v>1270</v>
      </c>
      <c r="AH224" t="s">
        <v>551</v>
      </c>
      <c r="AI224" s="4">
        <f ca="1">data[[#This Row],[Expiry Date]]-TODAY()</f>
        <v>40</v>
      </c>
      <c r="AJ224" s="4">
        <f ca="1">data[[#This Row],[Maturity ( Days)]]/365</f>
        <v>0.1095890410958904</v>
      </c>
      <c r="AK224" s="4" t="str">
        <f>IF(data[[#This Row],[Option Type]]="put","p","c")</f>
        <v>c</v>
      </c>
      <c r="AL224" s="4">
        <f>(data[[#This Row],[Bid]]*data[[#This Row],[Bidsize]]+data[[#This Row],[Ask]]*data[[#This Row],[Asksize]])/(data[[#This Row],[Bidsize]]+data[[#This Row],[Asksize]])</f>
        <v>308.5</v>
      </c>
      <c r="AM224" s="5">
        <f ca="1">impliedVol(data[[#This Row],[OptType]],Details!$B$4,VALUE(data[[#This Row],[Strike]]),VALUE(data[[#This Row],[Cnt Price]]),Details!$B$6,data[[#This Row],[T]],Details!$B$7)</f>
        <v>0.3164345749678743</v>
      </c>
      <c r="AN224" s="7">
        <f t="array" aca="1" ref="AN224:AR224" ca="1">bsGreeks(data[[#This Row],[OptType]],Details!$B$4,VALUE(data[[#This Row],[Strike]]),Details!$B$6,data[[#This Row],[T]],AM224,Details!$B$7)</f>
        <v>0.72629335309915355</v>
      </c>
      <c r="AO224" s="7">
        <f ca="1"/>
        <v>7.7425076347152958E-4</v>
      </c>
      <c r="AP224" s="6">
        <f ca="1"/>
        <v>4.5183134079619762</v>
      </c>
      <c r="AQ224" s="6">
        <f ca="1"/>
        <v>-186.04002128440644</v>
      </c>
      <c r="AR224" s="6">
        <f ca="1"/>
        <v>292.52718381686935</v>
      </c>
    </row>
    <row r="225" spans="1:44" x14ac:dyDescent="0.3">
      <c r="A225" t="s">
        <v>2737</v>
      </c>
      <c r="B225" t="s">
        <v>2738</v>
      </c>
      <c r="C225" t="s">
        <v>58</v>
      </c>
      <c r="D225" t="s">
        <v>577</v>
      </c>
      <c r="E225" t="s">
        <v>2739</v>
      </c>
      <c r="F225" t="s">
        <v>2740</v>
      </c>
      <c r="G225" t="s">
        <v>2741</v>
      </c>
      <c r="H225" t="s">
        <v>137</v>
      </c>
      <c r="I225" t="s">
        <v>137</v>
      </c>
      <c r="J225" t="s">
        <v>1502</v>
      </c>
      <c r="K225" t="s">
        <v>158</v>
      </c>
      <c r="L225" t="s">
        <v>57</v>
      </c>
      <c r="M225" t="s">
        <v>37</v>
      </c>
      <c r="N225" t="s">
        <v>87</v>
      </c>
      <c r="O225" t="s">
        <v>87</v>
      </c>
      <c r="T225" t="s">
        <v>50</v>
      </c>
      <c r="U225" t="s">
        <v>87</v>
      </c>
      <c r="V225" t="s">
        <v>87</v>
      </c>
      <c r="W225" t="s">
        <v>88</v>
      </c>
      <c r="X225" t="s">
        <v>1794</v>
      </c>
      <c r="Y225" t="s">
        <v>2741</v>
      </c>
      <c r="Z225" t="s">
        <v>87</v>
      </c>
      <c r="AA225" t="s">
        <v>87</v>
      </c>
      <c r="AB225" t="s">
        <v>37</v>
      </c>
      <c r="AC225" t="s">
        <v>1013</v>
      </c>
      <c r="AD225" t="s">
        <v>37</v>
      </c>
      <c r="AE225" t="s">
        <v>1013</v>
      </c>
      <c r="AF225" t="s">
        <v>90</v>
      </c>
      <c r="AG225" t="s">
        <v>1270</v>
      </c>
      <c r="AH225" t="s">
        <v>551</v>
      </c>
      <c r="AI225" s="4">
        <f ca="1">data[[#This Row],[Expiry Date]]-TODAY()</f>
        <v>40</v>
      </c>
      <c r="AJ225" s="4">
        <f ca="1">data[[#This Row],[Maturity ( Days)]]/365</f>
        <v>0.1095890410958904</v>
      </c>
      <c r="AK225" s="4" t="str">
        <f>IF(data[[#This Row],[Option Type]]="put","p","c")</f>
        <v>c</v>
      </c>
      <c r="AL225" s="4">
        <f>(data[[#This Row],[Bid]]*data[[#This Row],[Bidsize]]+data[[#This Row],[Ask]]*data[[#This Row],[Asksize]])/(data[[#This Row],[Bidsize]]+data[[#This Row],[Asksize]])</f>
        <v>304.65000000000003</v>
      </c>
      <c r="AM225" s="5">
        <f ca="1">impliedVol(data[[#This Row],[OptType]],Details!$B$4,VALUE(data[[#This Row],[Strike]]),VALUE(data[[#This Row],[Cnt Price]]),Details!$B$6,data[[#This Row],[T]],Details!$B$7)</f>
        <v>0.31555395672193165</v>
      </c>
      <c r="AN225" s="7">
        <f t="array" aca="1" ref="AN225:AR225" ca="1">bsGreeks(data[[#This Row],[OptType]],Details!$B$4,VALUE(data[[#This Row],[Strike]]),Details!$B$6,data[[#This Row],[T]],AM225,Details!$B$7)</f>
        <v>0.72263380850113201</v>
      </c>
      <c r="AO225" s="7">
        <f ca="1"/>
        <v>7.8149973967152548E-4</v>
      </c>
      <c r="AP225" s="6">
        <f ca="1"/>
        <v>4.5479245098842656</v>
      </c>
      <c r="AQ225" s="6">
        <f ca="1"/>
        <v>-186.68005260282996</v>
      </c>
      <c r="AR225" s="6">
        <f ca="1"/>
        <v>291.30482113095997</v>
      </c>
    </row>
    <row r="226" spans="1:44" x14ac:dyDescent="0.3">
      <c r="A226" t="s">
        <v>2742</v>
      </c>
      <c r="B226" t="s">
        <v>2743</v>
      </c>
      <c r="C226" t="s">
        <v>58</v>
      </c>
      <c r="D226" t="s">
        <v>578</v>
      </c>
      <c r="E226" t="s">
        <v>2744</v>
      </c>
      <c r="F226" t="s">
        <v>2745</v>
      </c>
      <c r="G226" t="s">
        <v>2746</v>
      </c>
      <c r="H226" t="s">
        <v>137</v>
      </c>
      <c r="I226" t="s">
        <v>137</v>
      </c>
      <c r="J226" t="s">
        <v>1502</v>
      </c>
      <c r="K226" t="s">
        <v>180</v>
      </c>
      <c r="L226" t="s">
        <v>57</v>
      </c>
      <c r="M226" t="s">
        <v>37</v>
      </c>
      <c r="N226" t="s">
        <v>87</v>
      </c>
      <c r="O226" t="s">
        <v>87</v>
      </c>
      <c r="T226" t="s">
        <v>50</v>
      </c>
      <c r="U226" t="s">
        <v>87</v>
      </c>
      <c r="V226" t="s">
        <v>87</v>
      </c>
      <c r="W226" t="s">
        <v>88</v>
      </c>
      <c r="X226" t="s">
        <v>2747</v>
      </c>
      <c r="Y226" t="s">
        <v>2746</v>
      </c>
      <c r="Z226" t="s">
        <v>87</v>
      </c>
      <c r="AA226" t="s">
        <v>87</v>
      </c>
      <c r="AB226" t="s">
        <v>37</v>
      </c>
      <c r="AC226" t="s">
        <v>1013</v>
      </c>
      <c r="AD226" t="s">
        <v>37</v>
      </c>
      <c r="AE226" t="s">
        <v>1013</v>
      </c>
      <c r="AF226" t="s">
        <v>90</v>
      </c>
      <c r="AG226" t="s">
        <v>1270</v>
      </c>
      <c r="AH226" t="s">
        <v>551</v>
      </c>
      <c r="AI226" s="4">
        <f ca="1">data[[#This Row],[Expiry Date]]-TODAY()</f>
        <v>40</v>
      </c>
      <c r="AJ226" s="4">
        <f ca="1">data[[#This Row],[Maturity ( Days)]]/365</f>
        <v>0.1095890410958904</v>
      </c>
      <c r="AK226" s="4" t="str">
        <f>IF(data[[#This Row],[Option Type]]="put","p","c")</f>
        <v>c</v>
      </c>
      <c r="AL226" s="4">
        <f>(data[[#This Row],[Bid]]*data[[#This Row],[Bidsize]]+data[[#This Row],[Ask]]*data[[#This Row],[Asksize]])/(data[[#This Row],[Bidsize]]+data[[#This Row],[Asksize]])</f>
        <v>297</v>
      </c>
      <c r="AM226" s="5">
        <f ca="1">impliedVol(data[[#This Row],[OptType]],Details!$B$4,VALUE(data[[#This Row],[Strike]]),VALUE(data[[#This Row],[Cnt Price]]),Details!$B$6,data[[#This Row],[T]],Details!$B$7)</f>
        <v>0.31379579001498287</v>
      </c>
      <c r="AN226" s="7">
        <f t="array" aca="1" ref="AN226:AR226" ca="1">bsGreeks(data[[#This Row],[OptType]],Details!$B$4,VALUE(data[[#This Row],[Strike]]),Details!$B$6,data[[#This Row],[T]],AM226,Details!$B$7)</f>
        <v>0.71519666305213969</v>
      </c>
      <c r="AO226" s="7">
        <f ca="1"/>
        <v>7.959888321253779E-4</v>
      </c>
      <c r="AP226" s="6">
        <f ca="1"/>
        <v>4.6064341443187846</v>
      </c>
      <c r="AQ226" s="6">
        <f ca="1"/>
        <v>-187.91291118866238</v>
      </c>
      <c r="AR226" s="6">
        <f ca="1"/>
        <v>288.8015718455004</v>
      </c>
    </row>
    <row r="227" spans="1:44" x14ac:dyDescent="0.3">
      <c r="A227" t="s">
        <v>2748</v>
      </c>
      <c r="B227" t="s">
        <v>2749</v>
      </c>
      <c r="C227" t="s">
        <v>58</v>
      </c>
      <c r="D227" t="s">
        <v>581</v>
      </c>
      <c r="E227" t="s">
        <v>2750</v>
      </c>
      <c r="F227" t="s">
        <v>2751</v>
      </c>
      <c r="G227" t="s">
        <v>2752</v>
      </c>
      <c r="H227" t="s">
        <v>137</v>
      </c>
      <c r="I227" t="s">
        <v>137</v>
      </c>
      <c r="J227" t="s">
        <v>1502</v>
      </c>
      <c r="K227" t="s">
        <v>88</v>
      </c>
      <c r="L227" t="s">
        <v>57</v>
      </c>
      <c r="M227" t="s">
        <v>37</v>
      </c>
      <c r="N227" t="s">
        <v>87</v>
      </c>
      <c r="O227" t="s">
        <v>87</v>
      </c>
      <c r="T227" t="s">
        <v>50</v>
      </c>
      <c r="U227" t="s">
        <v>87</v>
      </c>
      <c r="V227" t="s">
        <v>87</v>
      </c>
      <c r="W227" t="s">
        <v>88</v>
      </c>
      <c r="X227" t="s">
        <v>2753</v>
      </c>
      <c r="Y227" t="s">
        <v>2752</v>
      </c>
      <c r="Z227" t="s">
        <v>87</v>
      </c>
      <c r="AA227" t="s">
        <v>87</v>
      </c>
      <c r="AB227" t="s">
        <v>37</v>
      </c>
      <c r="AC227" t="s">
        <v>1013</v>
      </c>
      <c r="AD227" t="s">
        <v>37</v>
      </c>
      <c r="AE227" t="s">
        <v>1013</v>
      </c>
      <c r="AF227" t="s">
        <v>90</v>
      </c>
      <c r="AG227" t="s">
        <v>1270</v>
      </c>
      <c r="AH227" t="s">
        <v>551</v>
      </c>
      <c r="AI227" s="4">
        <f ca="1">data[[#This Row],[Expiry Date]]-TODAY()</f>
        <v>40</v>
      </c>
      <c r="AJ227" s="4">
        <f ca="1">data[[#This Row],[Maturity ( Days)]]/365</f>
        <v>0.1095890410958904</v>
      </c>
      <c r="AK227" s="4" t="str">
        <f>IF(data[[#This Row],[Option Type]]="put","p","c")</f>
        <v>c</v>
      </c>
      <c r="AL227" s="4">
        <f>(data[[#This Row],[Bid]]*data[[#This Row],[Bidsize]]+data[[#This Row],[Ask]]*data[[#This Row],[Asksize]])/(data[[#This Row],[Bidsize]]+data[[#This Row],[Asksize]])</f>
        <v>281.89999999999998</v>
      </c>
      <c r="AM227" s="5">
        <f ca="1">impliedVol(data[[#This Row],[OptType]],Details!$B$4,VALUE(data[[#This Row],[Strike]]),VALUE(data[[#This Row],[Cnt Price]]),Details!$B$6,data[[#This Row],[T]],Details!$B$7)</f>
        <v>0.31027929268400678</v>
      </c>
      <c r="AN227" s="7">
        <f t="array" aca="1" ref="AN227:AR227" ca="1">bsGreeks(data[[#This Row],[OptType]],Details!$B$4,VALUE(data[[#This Row],[Strike]]),Details!$B$6,data[[#This Row],[T]],AM227,Details!$B$7)</f>
        <v>0.69985317333286101</v>
      </c>
      <c r="AO227" s="7">
        <f ca="1"/>
        <v>8.2488885847429249E-4</v>
      </c>
      <c r="AP227" s="6">
        <f ca="1"/>
        <v>4.7201848863442351</v>
      </c>
      <c r="AQ227" s="6">
        <f ca="1"/>
        <v>-190.1687850058662</v>
      </c>
      <c r="AR227" s="6">
        <f ca="1"/>
        <v>283.56233728719644</v>
      </c>
    </row>
    <row r="228" spans="1:44" x14ac:dyDescent="0.3">
      <c r="A228" t="s">
        <v>2754</v>
      </c>
      <c r="B228" t="s">
        <v>2755</v>
      </c>
      <c r="C228" t="s">
        <v>58</v>
      </c>
      <c r="D228" t="s">
        <v>215</v>
      </c>
      <c r="E228" t="s">
        <v>2756</v>
      </c>
      <c r="F228" t="s">
        <v>2757</v>
      </c>
      <c r="G228" t="s">
        <v>2758</v>
      </c>
      <c r="H228" t="s">
        <v>137</v>
      </c>
      <c r="I228" t="s">
        <v>137</v>
      </c>
      <c r="J228" t="s">
        <v>1502</v>
      </c>
      <c r="K228" t="s">
        <v>166</v>
      </c>
      <c r="L228" t="s">
        <v>57</v>
      </c>
      <c r="M228" t="s">
        <v>37</v>
      </c>
      <c r="N228" t="s">
        <v>87</v>
      </c>
      <c r="O228" t="s">
        <v>87</v>
      </c>
      <c r="T228" t="s">
        <v>50</v>
      </c>
      <c r="U228" t="s">
        <v>87</v>
      </c>
      <c r="V228" t="s">
        <v>87</v>
      </c>
      <c r="W228" t="s">
        <v>88</v>
      </c>
      <c r="X228" t="s">
        <v>458</v>
      </c>
      <c r="Y228" t="s">
        <v>2758</v>
      </c>
      <c r="Z228" t="s">
        <v>87</v>
      </c>
      <c r="AA228" t="s">
        <v>87</v>
      </c>
      <c r="AB228" t="s">
        <v>37</v>
      </c>
      <c r="AC228" t="s">
        <v>1013</v>
      </c>
      <c r="AD228" t="s">
        <v>37</v>
      </c>
      <c r="AE228" t="s">
        <v>1013</v>
      </c>
      <c r="AF228" t="s">
        <v>90</v>
      </c>
      <c r="AG228" t="s">
        <v>1270</v>
      </c>
      <c r="AH228" t="s">
        <v>551</v>
      </c>
      <c r="AI228" s="4">
        <f ca="1">data[[#This Row],[Expiry Date]]-TODAY()</f>
        <v>40</v>
      </c>
      <c r="AJ228" s="4">
        <f ca="1">data[[#This Row],[Maturity ( Days)]]/365</f>
        <v>0.1095890410958904</v>
      </c>
      <c r="AK228" s="4" t="str">
        <f>IF(data[[#This Row],[Option Type]]="put","p","c")</f>
        <v>c</v>
      </c>
      <c r="AL228" s="4">
        <f>(data[[#This Row],[Bid]]*data[[#This Row],[Bidsize]]+data[[#This Row],[Ask]]*data[[#This Row],[Asksize]])/(data[[#This Row],[Bidsize]]+data[[#This Row],[Asksize]])</f>
        <v>270.8</v>
      </c>
      <c r="AM228" s="5">
        <f ca="1">impliedVol(data[[#This Row],[OptType]],Details!$B$4,VALUE(data[[#This Row],[Strike]]),VALUE(data[[#This Row],[Cnt Price]]),Details!$B$6,data[[#This Row],[T]],Details!$B$7)</f>
        <v>0.30773306488815694</v>
      </c>
      <c r="AN228" s="7">
        <f t="array" aca="1" ref="AN228:AR228" ca="1">bsGreeks(data[[#This Row],[OptType]],Details!$B$4,VALUE(data[[#This Row],[Strike]]),Details!$B$6,data[[#This Row],[T]],AM228,Details!$B$7)</f>
        <v>0.68789110033351908</v>
      </c>
      <c r="AO228" s="7">
        <f ca="1"/>
        <v>8.4621499999094495E-4</v>
      </c>
      <c r="AP228" s="6">
        <f ca="1"/>
        <v>4.8024810633521842</v>
      </c>
      <c r="AQ228" s="6">
        <f ca="1"/>
        <v>-191.72803767981429</v>
      </c>
      <c r="AR228" s="6">
        <f ca="1"/>
        <v>279.40405965923185</v>
      </c>
    </row>
    <row r="229" spans="1:44" x14ac:dyDescent="0.3">
      <c r="A229" t="s">
        <v>2759</v>
      </c>
      <c r="B229" t="s">
        <v>2760</v>
      </c>
      <c r="C229" t="s">
        <v>30</v>
      </c>
      <c r="D229" t="s">
        <v>585</v>
      </c>
      <c r="E229" t="s">
        <v>2761</v>
      </c>
      <c r="F229" t="s">
        <v>1291</v>
      </c>
      <c r="G229" t="s">
        <v>2762</v>
      </c>
      <c r="H229" t="s">
        <v>104</v>
      </c>
      <c r="I229" t="s">
        <v>104</v>
      </c>
      <c r="J229" t="s">
        <v>1502</v>
      </c>
      <c r="K229" t="s">
        <v>2763</v>
      </c>
      <c r="L229" t="s">
        <v>57</v>
      </c>
      <c r="M229" t="s">
        <v>37</v>
      </c>
      <c r="N229" t="s">
        <v>87</v>
      </c>
      <c r="O229" t="s">
        <v>87</v>
      </c>
      <c r="T229" t="s">
        <v>50</v>
      </c>
      <c r="U229" t="s">
        <v>87</v>
      </c>
      <c r="V229" t="s">
        <v>87</v>
      </c>
      <c r="W229" t="s">
        <v>88</v>
      </c>
      <c r="X229" t="s">
        <v>94</v>
      </c>
      <c r="Y229" t="s">
        <v>2762</v>
      </c>
      <c r="Z229" t="s">
        <v>87</v>
      </c>
      <c r="AA229" t="s">
        <v>87</v>
      </c>
      <c r="AB229" t="s">
        <v>37</v>
      </c>
      <c r="AC229" t="s">
        <v>1013</v>
      </c>
      <c r="AD229" t="s">
        <v>37</v>
      </c>
      <c r="AE229" t="s">
        <v>1013</v>
      </c>
      <c r="AF229" t="s">
        <v>90</v>
      </c>
      <c r="AG229" t="s">
        <v>1270</v>
      </c>
      <c r="AH229" t="s">
        <v>50</v>
      </c>
      <c r="AI229" s="4">
        <f ca="1">data[[#This Row],[Expiry Date]]-TODAY()</f>
        <v>40</v>
      </c>
      <c r="AJ229" s="4">
        <f ca="1">data[[#This Row],[Maturity ( Days)]]/365</f>
        <v>0.1095890410958904</v>
      </c>
      <c r="AK229" s="4" t="str">
        <f>IF(data[[#This Row],[Option Type]]="put","p","c")</f>
        <v>p</v>
      </c>
      <c r="AL229" s="4">
        <f>(data[[#This Row],[Bid]]*data[[#This Row],[Bidsize]]+data[[#This Row],[Ask]]*data[[#This Row],[Asksize]])/(data[[#This Row],[Bidsize]]+data[[#This Row],[Asksize]])</f>
        <v>95</v>
      </c>
      <c r="AM229" s="5">
        <f ca="1">impliedVol(data[[#This Row],[OptType]],Details!$B$4,VALUE(data[[#This Row],[Strike]]),VALUE(data[[#This Row],[Cnt Price]]),Details!$B$6,data[[#This Row],[T]],Details!$B$7)</f>
        <v>0.29424573322003739</v>
      </c>
      <c r="AN229" s="7">
        <f t="array" aca="1" ref="AN229:AR229" ca="1">bsGreeks(data[[#This Row],[OptType]],Details!$B$4,VALUE(data[[#This Row],[Strike]]),Details!$B$6,data[[#This Row],[T]],AM229,Details!$B$7)</f>
        <v>-0.34322565553716411</v>
      </c>
      <c r="AO229" s="7">
        <f ca="1"/>
        <v>9.1975367018358966E-4</v>
      </c>
      <c r="AP229" s="6">
        <f ca="1"/>
        <v>4.9910564625296612</v>
      </c>
      <c r="AQ229" s="6">
        <f ca="1"/>
        <v>-179.45446073046136</v>
      </c>
      <c r="AR229" s="6">
        <f ca="1"/>
        <v>-164.62640119303362</v>
      </c>
    </row>
    <row r="230" spans="1:44" x14ac:dyDescent="0.3">
      <c r="A230" t="s">
        <v>2764</v>
      </c>
      <c r="B230" t="s">
        <v>2765</v>
      </c>
      <c r="C230" t="s">
        <v>58</v>
      </c>
      <c r="D230" t="s">
        <v>835</v>
      </c>
      <c r="E230" t="s">
        <v>1029</v>
      </c>
      <c r="F230" t="s">
        <v>1004</v>
      </c>
      <c r="G230" t="s">
        <v>2766</v>
      </c>
      <c r="H230" t="s">
        <v>137</v>
      </c>
      <c r="I230" t="s">
        <v>137</v>
      </c>
      <c r="J230" t="s">
        <v>1502</v>
      </c>
      <c r="K230" t="s">
        <v>88</v>
      </c>
      <c r="L230" t="s">
        <v>57</v>
      </c>
      <c r="M230" t="s">
        <v>37</v>
      </c>
      <c r="N230" t="s">
        <v>87</v>
      </c>
      <c r="O230" t="s">
        <v>87</v>
      </c>
      <c r="T230" t="s">
        <v>50</v>
      </c>
      <c r="U230" t="s">
        <v>87</v>
      </c>
      <c r="V230" t="s">
        <v>87</v>
      </c>
      <c r="W230" t="s">
        <v>88</v>
      </c>
      <c r="X230" t="s">
        <v>2767</v>
      </c>
      <c r="Y230" t="s">
        <v>2766</v>
      </c>
      <c r="Z230" t="s">
        <v>87</v>
      </c>
      <c r="AA230" t="s">
        <v>87</v>
      </c>
      <c r="AB230" t="s">
        <v>37</v>
      </c>
      <c r="AC230" t="s">
        <v>1013</v>
      </c>
      <c r="AD230" t="s">
        <v>37</v>
      </c>
      <c r="AE230" t="s">
        <v>1013</v>
      </c>
      <c r="AF230" t="s">
        <v>90</v>
      </c>
      <c r="AG230" t="s">
        <v>1270</v>
      </c>
      <c r="AH230" t="s">
        <v>551</v>
      </c>
      <c r="AI230" s="4">
        <f ca="1">data[[#This Row],[Expiry Date]]-TODAY()</f>
        <v>40</v>
      </c>
      <c r="AJ230" s="4">
        <f ca="1">data[[#This Row],[Maturity ( Days)]]/365</f>
        <v>0.1095890410958904</v>
      </c>
      <c r="AK230" s="4" t="str">
        <f>IF(data[[#This Row],[Option Type]]="put","p","c")</f>
        <v>c</v>
      </c>
      <c r="AL230" s="4">
        <f>(data[[#This Row],[Bid]]*data[[#This Row],[Bidsize]]+data[[#This Row],[Ask]]*data[[#This Row],[Asksize]])/(data[[#This Row],[Bidsize]]+data[[#This Row],[Asksize]])</f>
        <v>238.39999999999998</v>
      </c>
      <c r="AM230" s="5">
        <f ca="1">impliedVol(data[[#This Row],[OptType]],Details!$B$4,VALUE(data[[#This Row],[Strike]]),VALUE(data[[#This Row],[Cnt Price]]),Details!$B$6,data[[#This Row],[T]],Details!$B$7)</f>
        <v>0.29989126159011181</v>
      </c>
      <c r="AN230" s="7">
        <f t="array" aca="1" ref="AN230:AR230" ca="1">bsGreeks(data[[#This Row],[OptType]],Details!$B$4,VALUE(data[[#This Row],[Strike]]),Details!$B$6,data[[#This Row],[T]],AM230,Details!$B$7)</f>
        <v>0.64996774109264266</v>
      </c>
      <c r="AO230" s="7">
        <f ca="1"/>
        <v>9.0902789926580155E-4</v>
      </c>
      <c r="AP230" s="6">
        <f ca="1"/>
        <v>5.0274968039238797</v>
      </c>
      <c r="AQ230" s="6">
        <f ca="1"/>
        <v>-195.11796617935275</v>
      </c>
      <c r="AR230" s="6">
        <f ca="1"/>
        <v>265.91527758908262</v>
      </c>
    </row>
    <row r="231" spans="1:44" x14ac:dyDescent="0.3">
      <c r="A231" t="s">
        <v>2768</v>
      </c>
      <c r="B231" t="s">
        <v>2769</v>
      </c>
      <c r="C231" t="s">
        <v>30</v>
      </c>
      <c r="D231" t="s">
        <v>697</v>
      </c>
      <c r="E231" t="s">
        <v>271</v>
      </c>
      <c r="F231" t="s">
        <v>2770</v>
      </c>
      <c r="G231" t="s">
        <v>2771</v>
      </c>
      <c r="H231" t="s">
        <v>125</v>
      </c>
      <c r="I231" t="s">
        <v>125</v>
      </c>
      <c r="J231" t="s">
        <v>1502</v>
      </c>
      <c r="K231" t="s">
        <v>1399</v>
      </c>
      <c r="L231" t="s">
        <v>57</v>
      </c>
      <c r="M231" t="s">
        <v>37</v>
      </c>
      <c r="N231" t="s">
        <v>87</v>
      </c>
      <c r="O231" t="s">
        <v>87</v>
      </c>
      <c r="T231" t="s">
        <v>50</v>
      </c>
      <c r="U231" t="s">
        <v>87</v>
      </c>
      <c r="V231" t="s">
        <v>87</v>
      </c>
      <c r="W231" t="s">
        <v>88</v>
      </c>
      <c r="X231" t="s">
        <v>458</v>
      </c>
      <c r="Y231" t="s">
        <v>2771</v>
      </c>
      <c r="Z231" t="s">
        <v>87</v>
      </c>
      <c r="AA231" t="s">
        <v>87</v>
      </c>
      <c r="AB231" t="s">
        <v>37</v>
      </c>
      <c r="AC231" t="s">
        <v>1013</v>
      </c>
      <c r="AD231" t="s">
        <v>37</v>
      </c>
      <c r="AE231" t="s">
        <v>1013</v>
      </c>
      <c r="AF231" t="s">
        <v>90</v>
      </c>
      <c r="AG231" t="s">
        <v>1270</v>
      </c>
      <c r="AH231" t="s">
        <v>50</v>
      </c>
      <c r="AI231" s="4">
        <f ca="1">data[[#This Row],[Expiry Date]]-TODAY()</f>
        <v>40</v>
      </c>
      <c r="AJ231" s="4">
        <f ca="1">data[[#This Row],[Maturity ( Days)]]/365</f>
        <v>0.1095890410958904</v>
      </c>
      <c r="AK231" s="4" t="str">
        <f>IF(data[[#This Row],[Option Type]]="put","p","c")</f>
        <v>p</v>
      </c>
      <c r="AL231" s="4">
        <f>(data[[#This Row],[Bid]]*data[[#This Row],[Bidsize]]+data[[#This Row],[Ask]]*data[[#This Row],[Asksize]])/(data[[#This Row],[Bidsize]]+data[[#This Row],[Asksize]])</f>
        <v>115.7</v>
      </c>
      <c r="AM231" s="5">
        <f ca="1">impliedVol(data[[#This Row],[OptType]],Details!$B$4,VALUE(data[[#This Row],[Strike]]),VALUE(data[[#This Row],[Cnt Price]]),Details!$B$6,data[[#This Row],[T]],Details!$B$7)</f>
        <v>0.28330563862274705</v>
      </c>
      <c r="AN231" s="7">
        <f t="array" aca="1" ref="AN231:AR231" ca="1">bsGreeks(data[[#This Row],[OptType]],Details!$B$4,VALUE(data[[#This Row],[Strike]]),Details!$B$6,data[[#This Row],[T]],AM231,Details!$B$7)</f>
        <v>-0.4043150708961164</v>
      </c>
      <c r="AO231" s="7">
        <f ca="1"/>
        <v>1.0064080921882716E-3</v>
      </c>
      <c r="AP231" s="6">
        <f ca="1"/>
        <v>5.2582365297612963</v>
      </c>
      <c r="AQ231" s="6">
        <f ca="1"/>
        <v>-181.34710005271569</v>
      </c>
      <c r="AR231" s="6">
        <f ca="1"/>
        <v>-194.3431927740061</v>
      </c>
    </row>
    <row r="232" spans="1:44" x14ac:dyDescent="0.3">
      <c r="A232" t="s">
        <v>2772</v>
      </c>
      <c r="B232" t="s">
        <v>2773</v>
      </c>
      <c r="C232" t="s">
        <v>30</v>
      </c>
      <c r="D232" t="s">
        <v>846</v>
      </c>
      <c r="E232" t="s">
        <v>2774</v>
      </c>
      <c r="F232" t="s">
        <v>946</v>
      </c>
      <c r="G232" t="s">
        <v>2775</v>
      </c>
      <c r="H232" t="s">
        <v>137</v>
      </c>
      <c r="I232" t="s">
        <v>137</v>
      </c>
      <c r="J232" t="s">
        <v>1502</v>
      </c>
      <c r="K232" t="s">
        <v>1501</v>
      </c>
      <c r="L232" t="s">
        <v>57</v>
      </c>
      <c r="M232" t="s">
        <v>37</v>
      </c>
      <c r="N232" t="s">
        <v>87</v>
      </c>
      <c r="O232" t="s">
        <v>87</v>
      </c>
      <c r="T232" t="s">
        <v>50</v>
      </c>
      <c r="U232" t="s">
        <v>87</v>
      </c>
      <c r="V232" t="s">
        <v>87</v>
      </c>
      <c r="W232" t="s">
        <v>88</v>
      </c>
      <c r="X232" t="s">
        <v>458</v>
      </c>
      <c r="Y232" t="s">
        <v>2775</v>
      </c>
      <c r="Z232" t="s">
        <v>87</v>
      </c>
      <c r="AA232" t="s">
        <v>87</v>
      </c>
      <c r="AB232" t="s">
        <v>37</v>
      </c>
      <c r="AC232" t="s">
        <v>1013</v>
      </c>
      <c r="AD232" t="s">
        <v>37</v>
      </c>
      <c r="AE232" t="s">
        <v>1013</v>
      </c>
      <c r="AF232" t="s">
        <v>90</v>
      </c>
      <c r="AG232" t="s">
        <v>1270</v>
      </c>
      <c r="AH232" t="s">
        <v>551</v>
      </c>
      <c r="AI232" s="4">
        <f ca="1">data[[#This Row],[Expiry Date]]-TODAY()</f>
        <v>40</v>
      </c>
      <c r="AJ232" s="4">
        <f ca="1">data[[#This Row],[Maturity ( Days)]]/365</f>
        <v>0.1095890410958904</v>
      </c>
      <c r="AK232" s="4" t="str">
        <f>IF(data[[#This Row],[Option Type]]="put","p","c")</f>
        <v>p</v>
      </c>
      <c r="AL232" s="4">
        <f>(data[[#This Row],[Bid]]*data[[#This Row],[Bidsize]]+data[[#This Row],[Ask]]*data[[#This Row],[Asksize]])/(data[[#This Row],[Bidsize]]+data[[#This Row],[Asksize]])</f>
        <v>172.29999999999998</v>
      </c>
      <c r="AM232" s="5">
        <f ca="1">impliedVol(data[[#This Row],[OptType]],Details!$B$4,VALUE(data[[#This Row],[Strike]]),VALUE(data[[#This Row],[Cnt Price]]),Details!$B$6,data[[#This Row],[T]],Details!$B$7)</f>
        <v>0.26169623929292057</v>
      </c>
      <c r="AN232" s="7">
        <f t="array" aca="1" ref="AN232:AR232" ca="1">bsGreeks(data[[#This Row],[OptType]],Details!$B$4,VALUE(data[[#This Row],[Strike]]),Details!$B$6,data[[#This Row],[T]],AM232,Details!$B$7)</f>
        <v>-0.54997464984689481</v>
      </c>
      <c r="AO232" s="7">
        <f ca="1"/>
        <v>1.1131246396909658E-3</v>
      </c>
      <c r="AP232" s="6">
        <f ca="1"/>
        <v>5.372198575452571</v>
      </c>
      <c r="AQ232" s="6">
        <f ca="1"/>
        <v>-169.07840761232976</v>
      </c>
      <c r="AR232" s="6">
        <f ca="1"/>
        <v>-265.99285635590797</v>
      </c>
    </row>
    <row r="233" spans="1:44" x14ac:dyDescent="0.3">
      <c r="A233" t="s">
        <v>2776</v>
      </c>
      <c r="B233" t="s">
        <v>2777</v>
      </c>
      <c r="C233" t="s">
        <v>58</v>
      </c>
      <c r="D233" t="s">
        <v>722</v>
      </c>
      <c r="E233" t="s">
        <v>1458</v>
      </c>
      <c r="F233" t="s">
        <v>714</v>
      </c>
      <c r="G233" t="s">
        <v>2778</v>
      </c>
      <c r="H233" t="s">
        <v>137</v>
      </c>
      <c r="I233" t="s">
        <v>142</v>
      </c>
      <c r="J233" t="s">
        <v>1502</v>
      </c>
      <c r="K233" t="s">
        <v>2779</v>
      </c>
      <c r="L233" t="s">
        <v>57</v>
      </c>
      <c r="M233" t="s">
        <v>37</v>
      </c>
      <c r="N233" t="s">
        <v>87</v>
      </c>
      <c r="O233" t="s">
        <v>87</v>
      </c>
      <c r="T233" t="s">
        <v>50</v>
      </c>
      <c r="U233" t="s">
        <v>87</v>
      </c>
      <c r="V233" t="s">
        <v>87</v>
      </c>
      <c r="W233" t="s">
        <v>88</v>
      </c>
      <c r="X233" t="s">
        <v>458</v>
      </c>
      <c r="Y233" t="s">
        <v>2778</v>
      </c>
      <c r="Z233" t="s">
        <v>87</v>
      </c>
      <c r="AA233" t="s">
        <v>87</v>
      </c>
      <c r="AB233" t="s">
        <v>37</v>
      </c>
      <c r="AC233" t="s">
        <v>1013</v>
      </c>
      <c r="AD233" t="s">
        <v>37</v>
      </c>
      <c r="AE233" t="s">
        <v>1013</v>
      </c>
      <c r="AF233" t="s">
        <v>90</v>
      </c>
      <c r="AG233" t="s">
        <v>1270</v>
      </c>
      <c r="AH233" t="s">
        <v>551</v>
      </c>
      <c r="AI233" s="4">
        <f ca="1">data[[#This Row],[Expiry Date]]-TODAY()</f>
        <v>40</v>
      </c>
      <c r="AJ233" s="4">
        <f ca="1">data[[#This Row],[Maturity ( Days)]]/365</f>
        <v>0.1095890410958904</v>
      </c>
      <c r="AK233" s="4" t="str">
        <f>IF(data[[#This Row],[Option Type]]="put","p","c")</f>
        <v>c</v>
      </c>
      <c r="AL233" s="4">
        <f>(data[[#This Row],[Bid]]*data[[#This Row],[Bidsize]]+data[[#This Row],[Ask]]*data[[#This Row],[Asksize]])/(data[[#This Row],[Bidsize]]+data[[#This Row],[Asksize]])</f>
        <v>93.471428571428575</v>
      </c>
      <c r="AM233" s="5">
        <f ca="1">impliedVol(data[[#This Row],[OptType]],Details!$B$4,VALUE(data[[#This Row],[Strike]]),VALUE(data[[#This Row],[Cnt Price]]),Details!$B$6,data[[#This Row],[T]],Details!$B$7)</f>
        <v>0.25543829994006856</v>
      </c>
      <c r="AN233" s="7">
        <f t="array" aca="1" ref="AN233:AR233" ca="1">bsGreeks(data[[#This Row],[OptType]],Details!$B$4,VALUE(data[[#This Row],[Strike]]),Details!$B$6,data[[#This Row],[T]],AM233,Details!$B$7)</f>
        <v>0.39285242467843112</v>
      </c>
      <c r="AO233" s="7">
        <f ca="1"/>
        <v>1.1077148871685063E-3</v>
      </c>
      <c r="AP233" s="6">
        <f ca="1"/>
        <v>5.2182488616885196</v>
      </c>
      <c r="AQ233" s="6">
        <f ca="1"/>
        <v>-170.77894257829587</v>
      </c>
      <c r="AR233" s="6">
        <f ca="1"/>
        <v>166.27229756477317</v>
      </c>
    </row>
    <row r="234" spans="1:44" x14ac:dyDescent="0.3">
      <c r="A234" t="s">
        <v>2780</v>
      </c>
      <c r="B234" t="s">
        <v>2781</v>
      </c>
      <c r="C234" t="s">
        <v>58</v>
      </c>
      <c r="D234" t="s">
        <v>732</v>
      </c>
      <c r="E234" t="s">
        <v>536</v>
      </c>
      <c r="F234" t="s">
        <v>2782</v>
      </c>
      <c r="G234" t="s">
        <v>2783</v>
      </c>
      <c r="H234" t="s">
        <v>231</v>
      </c>
      <c r="I234" t="s">
        <v>231</v>
      </c>
      <c r="J234" t="s">
        <v>1502</v>
      </c>
      <c r="K234" t="s">
        <v>716</v>
      </c>
      <c r="L234" t="s">
        <v>57</v>
      </c>
      <c r="M234" t="s">
        <v>37</v>
      </c>
      <c r="N234" t="s">
        <v>87</v>
      </c>
      <c r="O234" t="s">
        <v>87</v>
      </c>
      <c r="T234" t="s">
        <v>50</v>
      </c>
      <c r="U234" t="s">
        <v>87</v>
      </c>
      <c r="V234" t="s">
        <v>87</v>
      </c>
      <c r="W234" t="s">
        <v>88</v>
      </c>
      <c r="X234" t="s">
        <v>404</v>
      </c>
      <c r="Y234" t="s">
        <v>2783</v>
      </c>
      <c r="Z234" t="s">
        <v>87</v>
      </c>
      <c r="AA234" t="s">
        <v>87</v>
      </c>
      <c r="AB234" t="s">
        <v>37</v>
      </c>
      <c r="AC234" t="s">
        <v>1013</v>
      </c>
      <c r="AD234" t="s">
        <v>37</v>
      </c>
      <c r="AE234" t="s">
        <v>1013</v>
      </c>
      <c r="AF234" t="s">
        <v>90</v>
      </c>
      <c r="AG234" t="s">
        <v>1270</v>
      </c>
      <c r="AH234" t="s">
        <v>50</v>
      </c>
      <c r="AI234" s="4">
        <f ca="1">data[[#This Row],[Expiry Date]]-TODAY()</f>
        <v>40</v>
      </c>
      <c r="AJ234" s="4">
        <f ca="1">data[[#This Row],[Maturity ( Days)]]/365</f>
        <v>0.1095890410958904</v>
      </c>
      <c r="AK234" s="4" t="str">
        <f>IF(data[[#This Row],[Option Type]]="put","p","c")</f>
        <v>c</v>
      </c>
      <c r="AL234" s="4">
        <f>(data[[#This Row],[Bid]]*data[[#This Row],[Bidsize]]+data[[#This Row],[Ask]]*data[[#This Row],[Asksize]])/(data[[#This Row],[Bidsize]]+data[[#This Row],[Asksize]])</f>
        <v>61.35</v>
      </c>
      <c r="AM234" s="5">
        <f ca="1">impliedVol(data[[#This Row],[OptType]],Details!$B$4,VALUE(data[[#This Row],[Strike]]),VALUE(data[[#This Row],[Cnt Price]]),Details!$B$6,data[[#This Row],[T]],Details!$B$7)</f>
        <v>0.23959611252300042</v>
      </c>
      <c r="AN234" s="7">
        <f t="array" aca="1" ref="AN234:AR234" ca="1">bsGreeks(data[[#This Row],[OptType]],Details!$B$4,VALUE(data[[#This Row],[Strike]]),Details!$B$6,data[[#This Row],[T]],AM234,Details!$B$7)</f>
        <v>0.30235057602168436</v>
      </c>
      <c r="AO234" s="7">
        <f ca="1"/>
        <v>1.0717645868597513E-3</v>
      </c>
      <c r="AP234" s="6">
        <f ca="1"/>
        <v>4.7357628875023572</v>
      </c>
      <c r="AQ234" s="6">
        <f ca="1"/>
        <v>-145.06555120245619</v>
      </c>
      <c r="AR234" s="6">
        <f ca="1"/>
        <v>129.12857138528653</v>
      </c>
    </row>
    <row r="235" spans="1:44" x14ac:dyDescent="0.3">
      <c r="A235" t="s">
        <v>2784</v>
      </c>
      <c r="B235" t="s">
        <v>2785</v>
      </c>
      <c r="C235" t="s">
        <v>58</v>
      </c>
      <c r="D235" t="s">
        <v>733</v>
      </c>
      <c r="E235" t="s">
        <v>2786</v>
      </c>
      <c r="F235" t="s">
        <v>804</v>
      </c>
      <c r="G235" t="s">
        <v>2787</v>
      </c>
      <c r="H235" t="s">
        <v>231</v>
      </c>
      <c r="I235" t="s">
        <v>231</v>
      </c>
      <c r="J235" t="s">
        <v>1502</v>
      </c>
      <c r="K235" t="s">
        <v>2788</v>
      </c>
      <c r="L235" t="s">
        <v>57</v>
      </c>
      <c r="M235" t="s">
        <v>37</v>
      </c>
      <c r="N235" t="s">
        <v>87</v>
      </c>
      <c r="O235" t="s">
        <v>87</v>
      </c>
      <c r="T235" t="s">
        <v>50</v>
      </c>
      <c r="U235" t="s">
        <v>87</v>
      </c>
      <c r="V235" t="s">
        <v>87</v>
      </c>
      <c r="W235" t="s">
        <v>88</v>
      </c>
      <c r="X235" t="s">
        <v>404</v>
      </c>
      <c r="Y235" t="s">
        <v>2787</v>
      </c>
      <c r="Z235" t="s">
        <v>87</v>
      </c>
      <c r="AA235" t="s">
        <v>87</v>
      </c>
      <c r="AB235" t="s">
        <v>37</v>
      </c>
      <c r="AC235" t="s">
        <v>1013</v>
      </c>
      <c r="AD235" t="s">
        <v>37</v>
      </c>
      <c r="AE235" t="s">
        <v>1013</v>
      </c>
      <c r="AF235" t="s">
        <v>90</v>
      </c>
      <c r="AG235" t="s">
        <v>1270</v>
      </c>
      <c r="AH235" t="s">
        <v>50</v>
      </c>
      <c r="AI235" s="4">
        <f ca="1">data[[#This Row],[Expiry Date]]-TODAY()</f>
        <v>40</v>
      </c>
      <c r="AJ235" s="4">
        <f ca="1">data[[#This Row],[Maturity ( Days)]]/365</f>
        <v>0.1095890410958904</v>
      </c>
      <c r="AK235" s="4" t="str">
        <f>IF(data[[#This Row],[Option Type]]="put","p","c")</f>
        <v>c</v>
      </c>
      <c r="AL235" s="4">
        <f>(data[[#This Row],[Bid]]*data[[#This Row],[Bidsize]]+data[[#This Row],[Ask]]*data[[#This Row],[Asksize]])/(data[[#This Row],[Bidsize]]+data[[#This Row],[Asksize]])</f>
        <v>59.55</v>
      </c>
      <c r="AM235" s="5">
        <f ca="1">impliedVol(data[[#This Row],[OptType]],Details!$B$4,VALUE(data[[#This Row],[Strike]]),VALUE(data[[#This Row],[Cnt Price]]),Details!$B$6,data[[#This Row],[T]],Details!$B$7)</f>
        <v>0.23871704079042527</v>
      </c>
      <c r="AN235" s="7">
        <f t="array" aca="1" ref="AN235:AR235" ca="1">bsGreeks(data[[#This Row],[OptType]],Details!$B$4,VALUE(data[[#This Row],[Strike]]),Details!$B$6,data[[#This Row],[T]],AM235,Details!$B$7)</f>
        <v>0.29646685657717614</v>
      </c>
      <c r="AO235" s="7">
        <f ca="1"/>
        <v>1.0661680071824891E-3</v>
      </c>
      <c r="AP235" s="6">
        <f ca="1"/>
        <v>4.6937488509348988</v>
      </c>
      <c r="AQ235" s="6">
        <f ca="1"/>
        <v>-143.23025667942872</v>
      </c>
      <c r="AR235" s="6">
        <f ca="1"/>
        <v>126.68218174683017</v>
      </c>
    </row>
    <row r="236" spans="1:44" x14ac:dyDescent="0.3">
      <c r="A236" t="s">
        <v>2789</v>
      </c>
      <c r="B236" t="s">
        <v>2790</v>
      </c>
      <c r="C236" t="s">
        <v>30</v>
      </c>
      <c r="D236" t="s">
        <v>591</v>
      </c>
      <c r="E236" t="s">
        <v>2791</v>
      </c>
      <c r="F236" t="s">
        <v>2792</v>
      </c>
      <c r="G236" t="s">
        <v>2793</v>
      </c>
      <c r="H236" t="s">
        <v>137</v>
      </c>
      <c r="I236" t="s">
        <v>137</v>
      </c>
      <c r="J236" t="s">
        <v>1502</v>
      </c>
      <c r="K236" t="s">
        <v>2794</v>
      </c>
      <c r="L236" t="s">
        <v>57</v>
      </c>
      <c r="M236" t="s">
        <v>37</v>
      </c>
      <c r="N236" t="s">
        <v>87</v>
      </c>
      <c r="O236" t="s">
        <v>87</v>
      </c>
      <c r="T236" t="s">
        <v>50</v>
      </c>
      <c r="U236" t="s">
        <v>87</v>
      </c>
      <c r="V236" t="s">
        <v>87</v>
      </c>
      <c r="W236" t="s">
        <v>88</v>
      </c>
      <c r="X236" t="s">
        <v>411</v>
      </c>
      <c r="Y236" t="s">
        <v>2793</v>
      </c>
      <c r="Z236" t="s">
        <v>87</v>
      </c>
      <c r="AA236" t="s">
        <v>87</v>
      </c>
      <c r="AB236" t="s">
        <v>37</v>
      </c>
      <c r="AC236" t="s">
        <v>1013</v>
      </c>
      <c r="AD236" t="s">
        <v>37</v>
      </c>
      <c r="AE236" t="s">
        <v>1013</v>
      </c>
      <c r="AF236" t="s">
        <v>90</v>
      </c>
      <c r="AG236" t="s">
        <v>1270</v>
      </c>
      <c r="AH236" t="s">
        <v>551</v>
      </c>
      <c r="AI236" s="4">
        <f ca="1">data[[#This Row],[Expiry Date]]-TODAY()</f>
        <v>40</v>
      </c>
      <c r="AJ236" s="4">
        <f ca="1">data[[#This Row],[Maturity ( Days)]]/365</f>
        <v>0.1095890410958904</v>
      </c>
      <c r="AK236" s="4" t="str">
        <f>IF(data[[#This Row],[Option Type]]="put","p","c")</f>
        <v>p</v>
      </c>
      <c r="AL236" s="4">
        <f>(data[[#This Row],[Bid]]*data[[#This Row],[Bidsize]]+data[[#This Row],[Ask]]*data[[#This Row],[Asksize]])/(data[[#This Row],[Bidsize]]+data[[#This Row],[Asksize]])</f>
        <v>278</v>
      </c>
      <c r="AM236" s="5">
        <f ca="1">impliedVol(data[[#This Row],[OptType]],Details!$B$4,VALUE(data[[#This Row],[Strike]]),VALUE(data[[#This Row],[Cnt Price]]),Details!$B$6,data[[#This Row],[T]],Details!$B$7)</f>
        <v>0.22813681459634741</v>
      </c>
      <c r="AN236" s="7">
        <f t="array" aca="1" ref="AN236:AR236" ca="1">bsGreeks(data[[#This Row],[OptType]],Details!$B$4,VALUE(data[[#This Row],[Strike]]),Details!$B$6,data[[#This Row],[T]],AM236,Details!$B$7)</f>
        <v>-0.76307220373019002</v>
      </c>
      <c r="AO236" s="7">
        <f ca="1"/>
        <v>9.9582062159937887E-4</v>
      </c>
      <c r="AP236" s="6">
        <f ca="1"/>
        <v>4.189741883146521</v>
      </c>
      <c r="AQ236" s="6">
        <f ca="1"/>
        <v>-110.13595005806248</v>
      </c>
      <c r="AR236" s="6">
        <f ca="1"/>
        <v>-373.32448670334429</v>
      </c>
    </row>
    <row r="237" spans="1:44" x14ac:dyDescent="0.3">
      <c r="A237" t="s">
        <v>2795</v>
      </c>
      <c r="B237" t="s">
        <v>2796</v>
      </c>
      <c r="C237" t="s">
        <v>30</v>
      </c>
      <c r="D237" t="s">
        <v>596</v>
      </c>
      <c r="E237" t="s">
        <v>2797</v>
      </c>
      <c r="F237" t="s">
        <v>2798</v>
      </c>
      <c r="G237" t="s">
        <v>2799</v>
      </c>
      <c r="H237" t="s">
        <v>137</v>
      </c>
      <c r="I237" t="s">
        <v>137</v>
      </c>
      <c r="J237" t="s">
        <v>1502</v>
      </c>
      <c r="K237" t="s">
        <v>265</v>
      </c>
      <c r="L237" t="s">
        <v>57</v>
      </c>
      <c r="M237" t="s">
        <v>37</v>
      </c>
      <c r="N237" t="s">
        <v>87</v>
      </c>
      <c r="O237" t="s">
        <v>87</v>
      </c>
      <c r="T237" t="s">
        <v>50</v>
      </c>
      <c r="U237" t="s">
        <v>87</v>
      </c>
      <c r="V237" t="s">
        <v>87</v>
      </c>
      <c r="W237" t="s">
        <v>88</v>
      </c>
      <c r="X237" t="s">
        <v>387</v>
      </c>
      <c r="Y237" t="s">
        <v>2799</v>
      </c>
      <c r="Z237" t="s">
        <v>87</v>
      </c>
      <c r="AA237" t="s">
        <v>87</v>
      </c>
      <c r="AB237" t="s">
        <v>37</v>
      </c>
      <c r="AC237" t="s">
        <v>1013</v>
      </c>
      <c r="AD237" t="s">
        <v>37</v>
      </c>
      <c r="AE237" t="s">
        <v>1013</v>
      </c>
      <c r="AF237" t="s">
        <v>90</v>
      </c>
      <c r="AG237" t="s">
        <v>1270</v>
      </c>
      <c r="AH237" t="s">
        <v>551</v>
      </c>
      <c r="AI237" s="4">
        <f ca="1">data[[#This Row],[Expiry Date]]-TODAY()</f>
        <v>40</v>
      </c>
      <c r="AJ237" s="4">
        <f ca="1">data[[#This Row],[Maturity ( Days)]]/365</f>
        <v>0.1095890410958904</v>
      </c>
      <c r="AK237" s="4" t="str">
        <f>IF(data[[#This Row],[Option Type]]="put","p","c")</f>
        <v>p</v>
      </c>
      <c r="AL237" s="4">
        <f>(data[[#This Row],[Bid]]*data[[#This Row],[Bidsize]]+data[[#This Row],[Ask]]*data[[#This Row],[Asksize]])/(data[[#This Row],[Bidsize]]+data[[#This Row],[Asksize]])</f>
        <v>296</v>
      </c>
      <c r="AM237" s="5">
        <f ca="1">impliedVol(data[[#This Row],[OptType]],Details!$B$4,VALUE(data[[#This Row],[Strike]]),VALUE(data[[#This Row],[Cnt Price]]),Details!$B$6,data[[#This Row],[T]],Details!$B$7)</f>
        <v>0.22368798257510228</v>
      </c>
      <c r="AN237" s="7">
        <f t="array" aca="1" ref="AN237:AR237" ca="1">bsGreeks(data[[#This Row],[OptType]],Details!$B$4,VALUE(data[[#This Row],[Strike]]),Details!$B$6,data[[#This Row],[T]],AM237,Details!$B$7)</f>
        <v>-0.7908659906220552</v>
      </c>
      <c r="AO237" s="7">
        <f ca="1"/>
        <v>9.4591975219715692E-4</v>
      </c>
      <c r="AP237" s="6">
        <f ca="1"/>
        <v>3.9021838431121241</v>
      </c>
      <c r="AQ237" s="6">
        <f ca="1"/>
        <v>-99.403691069606666</v>
      </c>
      <c r="AR237" s="6">
        <f ca="1"/>
        <v>-387.78531158034195</v>
      </c>
    </row>
    <row r="238" spans="1:44" x14ac:dyDescent="0.3">
      <c r="A238" t="s">
        <v>2800</v>
      </c>
      <c r="B238" t="s">
        <v>2801</v>
      </c>
      <c r="C238" t="s">
        <v>30</v>
      </c>
      <c r="D238" t="s">
        <v>598</v>
      </c>
      <c r="E238" t="s">
        <v>2802</v>
      </c>
      <c r="F238" t="s">
        <v>1933</v>
      </c>
      <c r="G238" t="s">
        <v>2803</v>
      </c>
      <c r="H238" t="s">
        <v>137</v>
      </c>
      <c r="I238" t="s">
        <v>137</v>
      </c>
      <c r="J238" t="s">
        <v>1502</v>
      </c>
      <c r="K238" t="s">
        <v>130</v>
      </c>
      <c r="L238" t="s">
        <v>57</v>
      </c>
      <c r="M238" t="s">
        <v>37</v>
      </c>
      <c r="N238" t="s">
        <v>87</v>
      </c>
      <c r="O238" t="s">
        <v>87</v>
      </c>
      <c r="T238" t="s">
        <v>50</v>
      </c>
      <c r="U238" t="s">
        <v>87</v>
      </c>
      <c r="V238" t="s">
        <v>87</v>
      </c>
      <c r="W238" t="s">
        <v>88</v>
      </c>
      <c r="X238" t="s">
        <v>411</v>
      </c>
      <c r="Y238" t="s">
        <v>2803</v>
      </c>
      <c r="Z238" t="s">
        <v>87</v>
      </c>
      <c r="AA238" t="s">
        <v>87</v>
      </c>
      <c r="AB238" t="s">
        <v>37</v>
      </c>
      <c r="AC238" t="s">
        <v>1013</v>
      </c>
      <c r="AD238" t="s">
        <v>37</v>
      </c>
      <c r="AE238" t="s">
        <v>1013</v>
      </c>
      <c r="AF238" t="s">
        <v>90</v>
      </c>
      <c r="AG238" t="s">
        <v>1270</v>
      </c>
      <c r="AH238" t="s">
        <v>551</v>
      </c>
      <c r="AI238" s="4">
        <f ca="1">data[[#This Row],[Expiry Date]]-TODAY()</f>
        <v>40</v>
      </c>
      <c r="AJ238" s="4">
        <f ca="1">data[[#This Row],[Maturity ( Days)]]/365</f>
        <v>0.1095890410958904</v>
      </c>
      <c r="AK238" s="4" t="str">
        <f>IF(data[[#This Row],[Option Type]]="put","p","c")</f>
        <v>p</v>
      </c>
      <c r="AL238" s="4">
        <f>(data[[#This Row],[Bid]]*data[[#This Row],[Bidsize]]+data[[#This Row],[Ask]]*data[[#This Row],[Asksize]])/(data[[#This Row],[Bidsize]]+data[[#This Row],[Asksize]])</f>
        <v>307.15000000000003</v>
      </c>
      <c r="AM238" s="5">
        <f ca="1">impliedVol(data[[#This Row],[OptType]],Details!$B$4,VALUE(data[[#This Row],[Strike]]),VALUE(data[[#This Row],[Cnt Price]]),Details!$B$6,data[[#This Row],[T]],Details!$B$7)</f>
        <v>0.2209679044385611</v>
      </c>
      <c r="AN238" s="7">
        <f t="array" aca="1" ref="AN238:AR238" ca="1">bsGreeks(data[[#This Row],[OptType]],Details!$B$4,VALUE(data[[#This Row],[Strike]]),Details!$B$6,data[[#This Row],[T]],AM238,Details!$B$7)</f>
        <v>-0.80706831335695672</v>
      </c>
      <c r="AO238" s="7">
        <f ca="1"/>
        <v>9.1233906134099399E-4</v>
      </c>
      <c r="AP238" s="6">
        <f ca="1"/>
        <v>3.7178875137899543</v>
      </c>
      <c r="AQ238" s="6">
        <f ca="1"/>
        <v>-92.773683119332901</v>
      </c>
      <c r="AR238" s="6">
        <f ca="1"/>
        <v>-396.28721411840894</v>
      </c>
    </row>
    <row r="239" spans="1:44" x14ac:dyDescent="0.3">
      <c r="A239" t="s">
        <v>2804</v>
      </c>
      <c r="B239" t="s">
        <v>2805</v>
      </c>
      <c r="C239" t="s">
        <v>30</v>
      </c>
      <c r="D239" t="s">
        <v>599</v>
      </c>
      <c r="E239" t="s">
        <v>2806</v>
      </c>
      <c r="F239" t="s">
        <v>1814</v>
      </c>
      <c r="G239" t="s">
        <v>2807</v>
      </c>
      <c r="H239" t="s">
        <v>137</v>
      </c>
      <c r="I239" t="s">
        <v>137</v>
      </c>
      <c r="J239" t="s">
        <v>1502</v>
      </c>
      <c r="K239" t="s">
        <v>743</v>
      </c>
      <c r="L239" t="s">
        <v>57</v>
      </c>
      <c r="M239" t="s">
        <v>37</v>
      </c>
      <c r="N239" t="s">
        <v>87</v>
      </c>
      <c r="O239" t="s">
        <v>87</v>
      </c>
      <c r="T239" t="s">
        <v>50</v>
      </c>
      <c r="U239" t="s">
        <v>87</v>
      </c>
      <c r="V239" t="s">
        <v>87</v>
      </c>
      <c r="W239" t="s">
        <v>88</v>
      </c>
      <c r="X239" t="s">
        <v>458</v>
      </c>
      <c r="Y239" t="s">
        <v>2807</v>
      </c>
      <c r="Z239" t="s">
        <v>87</v>
      </c>
      <c r="AA239" t="s">
        <v>87</v>
      </c>
      <c r="AB239" t="s">
        <v>37</v>
      </c>
      <c r="AC239" t="s">
        <v>1013</v>
      </c>
      <c r="AD239" t="s">
        <v>37</v>
      </c>
      <c r="AE239" t="s">
        <v>1013</v>
      </c>
      <c r="AF239" t="s">
        <v>90</v>
      </c>
      <c r="AG239" t="s">
        <v>1270</v>
      </c>
      <c r="AH239" t="s">
        <v>551</v>
      </c>
      <c r="AI239" s="4">
        <f ca="1">data[[#This Row],[Expiry Date]]-TODAY()</f>
        <v>40</v>
      </c>
      <c r="AJ239" s="4">
        <f ca="1">data[[#This Row],[Maturity ( Days)]]/365</f>
        <v>0.1095890410958904</v>
      </c>
      <c r="AK239" s="4" t="str">
        <f>IF(data[[#This Row],[Option Type]]="put","p","c")</f>
        <v>p</v>
      </c>
      <c r="AL239" s="4">
        <f>(data[[#This Row],[Bid]]*data[[#This Row],[Bidsize]]+data[[#This Row],[Ask]]*data[[#This Row],[Asksize]])/(data[[#This Row],[Bidsize]]+data[[#This Row],[Asksize]])</f>
        <v>310.89999999999998</v>
      </c>
      <c r="AM239" s="5">
        <f ca="1">impliedVol(data[[#This Row],[OptType]],Details!$B$4,VALUE(data[[#This Row],[Strike]]),VALUE(data[[#This Row],[Cnt Price]]),Details!$B$6,data[[#This Row],[T]],Details!$B$7)</f>
        <v>0.21998644353831354</v>
      </c>
      <c r="AN239" s="7">
        <f t="array" aca="1" ref="AN239:AR239" ca="1">bsGreeks(data[[#This Row],[OptType]],Details!$B$4,VALUE(data[[#This Row],[Strike]]),Details!$B$6,data[[#This Row],[T]],AM239,Details!$B$7)</f>
        <v>-0.81245689174674385</v>
      </c>
      <c r="AO239" s="7">
        <f ca="1"/>
        <v>9.0059867737479575E-4</v>
      </c>
      <c r="AP239" s="6">
        <f ca="1"/>
        <v>3.6537430556332438</v>
      </c>
      <c r="AQ239" s="6">
        <f ca="1"/>
        <v>-90.482817895114977</v>
      </c>
      <c r="AR239" s="6">
        <f ca="1"/>
        <v>-399.11935542488635</v>
      </c>
    </row>
    <row r="240" spans="1:44" x14ac:dyDescent="0.3">
      <c r="A240" t="s">
        <v>2808</v>
      </c>
      <c r="B240" t="s">
        <v>2809</v>
      </c>
      <c r="C240" t="s">
        <v>30</v>
      </c>
      <c r="D240" t="s">
        <v>601</v>
      </c>
      <c r="E240" t="s">
        <v>2810</v>
      </c>
      <c r="F240" t="s">
        <v>1328</v>
      </c>
      <c r="G240" t="s">
        <v>2811</v>
      </c>
      <c r="H240" t="s">
        <v>137</v>
      </c>
      <c r="I240" t="s">
        <v>137</v>
      </c>
      <c r="J240" t="s">
        <v>1502</v>
      </c>
      <c r="K240" t="s">
        <v>2812</v>
      </c>
      <c r="L240" t="s">
        <v>57</v>
      </c>
      <c r="M240" t="s">
        <v>37</v>
      </c>
      <c r="N240" t="s">
        <v>87</v>
      </c>
      <c r="O240" t="s">
        <v>87</v>
      </c>
      <c r="T240" t="s">
        <v>50</v>
      </c>
      <c r="U240" t="s">
        <v>87</v>
      </c>
      <c r="V240" t="s">
        <v>87</v>
      </c>
      <c r="W240" t="s">
        <v>88</v>
      </c>
      <c r="X240" t="s">
        <v>2052</v>
      </c>
      <c r="Y240" t="s">
        <v>2811</v>
      </c>
      <c r="Z240" t="s">
        <v>87</v>
      </c>
      <c r="AA240" t="s">
        <v>87</v>
      </c>
      <c r="AB240" t="s">
        <v>37</v>
      </c>
      <c r="AC240" t="s">
        <v>1013</v>
      </c>
      <c r="AD240" t="s">
        <v>37</v>
      </c>
      <c r="AE240" t="s">
        <v>1013</v>
      </c>
      <c r="AF240" t="s">
        <v>90</v>
      </c>
      <c r="AG240" t="s">
        <v>1270</v>
      </c>
      <c r="AH240" t="s">
        <v>551</v>
      </c>
      <c r="AI240" s="4">
        <f ca="1">data[[#This Row],[Expiry Date]]-TODAY()</f>
        <v>40</v>
      </c>
      <c r="AJ240" s="4">
        <f ca="1">data[[#This Row],[Maturity ( Days)]]/365</f>
        <v>0.1095890410958904</v>
      </c>
      <c r="AK240" s="4" t="str">
        <f>IF(data[[#This Row],[Option Type]]="put","p","c")</f>
        <v>p</v>
      </c>
      <c r="AL240" s="4">
        <f>(data[[#This Row],[Bid]]*data[[#This Row],[Bidsize]]+data[[#This Row],[Ask]]*data[[#This Row],[Asksize]])/(data[[#This Row],[Bidsize]]+data[[#This Row],[Asksize]])</f>
        <v>322.45</v>
      </c>
      <c r="AM240" s="5">
        <f ca="1">impliedVol(data[[#This Row],[OptType]],Details!$B$4,VALUE(data[[#This Row],[Strike]]),VALUE(data[[#This Row],[Cnt Price]]),Details!$B$6,data[[#This Row],[T]],Details!$B$7)</f>
        <v>0.21736618644517167</v>
      </c>
      <c r="AN240" s="7">
        <f t="array" aca="1" ref="AN240:AR240" ca="1">bsGreeks(data[[#This Row],[OptType]],Details!$B$4,VALUE(data[[#This Row],[Strike]]),Details!$B$6,data[[#This Row],[T]],AM240,Details!$B$7)</f>
        <v>-0.82791417607951268</v>
      </c>
      <c r="AO240" s="7">
        <f ca="1"/>
        <v>8.6350479878528712E-4</v>
      </c>
      <c r="AP240" s="6">
        <f ca="1"/>
        <v>3.4615253855332866</v>
      </c>
      <c r="AQ240" s="6">
        <f ca="1"/>
        <v>-83.857897176394943</v>
      </c>
      <c r="AR240" s="6">
        <f ca="1"/>
        <v>-407.33034052622844</v>
      </c>
    </row>
    <row r="241" spans="1:44" x14ac:dyDescent="0.3">
      <c r="A241" t="s">
        <v>2813</v>
      </c>
      <c r="B241" t="s">
        <v>2814</v>
      </c>
      <c r="C241" t="s">
        <v>58</v>
      </c>
      <c r="D241" t="s">
        <v>603</v>
      </c>
      <c r="E241" t="s">
        <v>684</v>
      </c>
      <c r="F241" t="s">
        <v>406</v>
      </c>
      <c r="G241" t="s">
        <v>452</v>
      </c>
      <c r="H241" t="s">
        <v>137</v>
      </c>
      <c r="I241" t="s">
        <v>153</v>
      </c>
      <c r="J241" t="s">
        <v>1502</v>
      </c>
      <c r="K241" t="s">
        <v>762</v>
      </c>
      <c r="L241" t="s">
        <v>57</v>
      </c>
      <c r="M241" t="s">
        <v>37</v>
      </c>
      <c r="N241" t="s">
        <v>87</v>
      </c>
      <c r="O241" t="s">
        <v>87</v>
      </c>
      <c r="T241" t="s">
        <v>50</v>
      </c>
      <c r="U241" t="s">
        <v>87</v>
      </c>
      <c r="V241" t="s">
        <v>87</v>
      </c>
      <c r="W241" t="s">
        <v>88</v>
      </c>
      <c r="X241" t="s">
        <v>387</v>
      </c>
      <c r="Y241" t="s">
        <v>452</v>
      </c>
      <c r="Z241" t="s">
        <v>87</v>
      </c>
      <c r="AA241" t="s">
        <v>87</v>
      </c>
      <c r="AB241" t="s">
        <v>37</v>
      </c>
      <c r="AC241" t="s">
        <v>1013</v>
      </c>
      <c r="AD241" t="s">
        <v>37</v>
      </c>
      <c r="AE241" t="s">
        <v>1013</v>
      </c>
      <c r="AF241" t="s">
        <v>90</v>
      </c>
      <c r="AG241" t="s">
        <v>1270</v>
      </c>
      <c r="AH241" t="s">
        <v>551</v>
      </c>
      <c r="AI241" s="4">
        <f ca="1">data[[#This Row],[Expiry Date]]-TODAY()</f>
        <v>40</v>
      </c>
      <c r="AJ241" s="4">
        <f ca="1">data[[#This Row],[Maturity ( Days)]]/365</f>
        <v>0.1095890410958904</v>
      </c>
      <c r="AK241" s="4" t="str">
        <f>IF(data[[#This Row],[Option Type]]="put","p","c")</f>
        <v>c</v>
      </c>
      <c r="AL241" s="4">
        <f>(data[[#This Row],[Bid]]*data[[#This Row],[Bidsize]]+data[[#This Row],[Ask]]*data[[#This Row],[Asksize]])/(data[[#This Row],[Bidsize]]+data[[#This Row],[Asksize]])</f>
        <v>26.556000000000004</v>
      </c>
      <c r="AM241" s="5">
        <f ca="1">impliedVol(data[[#This Row],[OptType]],Details!$B$4,VALUE(data[[#This Row],[Strike]]),VALUE(data[[#This Row],[Cnt Price]]),Details!$B$6,data[[#This Row],[T]],Details!$B$7)</f>
        <v>0.22028345879391797</v>
      </c>
      <c r="AN241" s="7">
        <f t="array" aca="1" ref="AN241:AR241" ca="1">bsGreeks(data[[#This Row],[OptType]],Details!$B$4,VALUE(data[[#This Row],[Strike]]),Details!$B$6,data[[#This Row],[T]],AM241,Details!$B$7)</f>
        <v>0.16763245452044112</v>
      </c>
      <c r="AO241" s="7">
        <f ca="1"/>
        <v>8.3786401847453572E-4</v>
      </c>
      <c r="AP241" s="6">
        <f ca="1"/>
        <v>3.403817029537354</v>
      </c>
      <c r="AQ241" s="6">
        <f ca="1"/>
        <v>-95.537820312477336</v>
      </c>
      <c r="AR241" s="6">
        <f ca="1"/>
        <v>72.410473217699561</v>
      </c>
    </row>
    <row r="242" spans="1:44" x14ac:dyDescent="0.3">
      <c r="A242" t="s">
        <v>2815</v>
      </c>
      <c r="B242" t="s">
        <v>2816</v>
      </c>
      <c r="C242" t="s">
        <v>30</v>
      </c>
      <c r="D242" t="s">
        <v>607</v>
      </c>
      <c r="E242" t="s">
        <v>409</v>
      </c>
      <c r="F242" t="s">
        <v>2817</v>
      </c>
      <c r="G242" t="s">
        <v>2818</v>
      </c>
      <c r="H242" t="s">
        <v>137</v>
      </c>
      <c r="I242" t="s">
        <v>137</v>
      </c>
      <c r="J242" t="s">
        <v>1502</v>
      </c>
      <c r="K242" t="s">
        <v>2819</v>
      </c>
      <c r="L242" t="s">
        <v>57</v>
      </c>
      <c r="M242" t="s">
        <v>37</v>
      </c>
      <c r="N242" t="s">
        <v>87</v>
      </c>
      <c r="O242" t="s">
        <v>87</v>
      </c>
      <c r="T242" t="s">
        <v>50</v>
      </c>
      <c r="U242" t="s">
        <v>87</v>
      </c>
      <c r="V242" t="s">
        <v>87</v>
      </c>
      <c r="W242" t="s">
        <v>88</v>
      </c>
      <c r="X242" t="s">
        <v>411</v>
      </c>
      <c r="Y242" t="s">
        <v>2818</v>
      </c>
      <c r="Z242" t="s">
        <v>87</v>
      </c>
      <c r="AA242" t="s">
        <v>87</v>
      </c>
      <c r="AB242" t="s">
        <v>37</v>
      </c>
      <c r="AC242" t="s">
        <v>1013</v>
      </c>
      <c r="AD242" t="s">
        <v>37</v>
      </c>
      <c r="AE242" t="s">
        <v>1013</v>
      </c>
      <c r="AF242" t="s">
        <v>90</v>
      </c>
      <c r="AG242" t="s">
        <v>1270</v>
      </c>
      <c r="AH242" t="s">
        <v>551</v>
      </c>
      <c r="AI242" s="4">
        <f ca="1">data[[#This Row],[Expiry Date]]-TODAY()</f>
        <v>40</v>
      </c>
      <c r="AJ242" s="4">
        <f ca="1">data[[#This Row],[Maturity ( Days)]]/365</f>
        <v>0.1095890410958904</v>
      </c>
      <c r="AK242" s="4" t="str">
        <f>IF(data[[#This Row],[Option Type]]="put","p","c")</f>
        <v>p</v>
      </c>
      <c r="AL242" s="4">
        <f>(data[[#This Row],[Bid]]*data[[#This Row],[Bidsize]]+data[[#This Row],[Ask]]*data[[#This Row],[Asksize]])/(data[[#This Row],[Bidsize]]+data[[#This Row],[Asksize]])</f>
        <v>346.40000000000003</v>
      </c>
      <c r="AM242" s="5">
        <f ca="1">impliedVol(data[[#This Row],[OptType]],Details!$B$4,VALUE(data[[#This Row],[Strike]]),VALUE(data[[#This Row],[Cnt Price]]),Details!$B$6,data[[#This Row],[T]],Details!$B$7)</f>
        <v>0.21235064745670157</v>
      </c>
      <c r="AN242" s="7">
        <f t="array" aca="1" ref="AN242:AR242" ca="1">bsGreeks(data[[#This Row],[OptType]],Details!$B$4,VALUE(data[[#This Row],[Strike]]),Details!$B$6,data[[#This Row],[T]],AM242,Details!$B$7)</f>
        <v>-0.85690791066151895</v>
      </c>
      <c r="AO242" s="7">
        <f ca="1"/>
        <v>7.8290879796394256E-4</v>
      </c>
      <c r="AP242" s="6">
        <f ca="1"/>
        <v>3.066023946214699</v>
      </c>
      <c r="AQ242" s="6">
        <f ca="1"/>
        <v>-70.797866127406834</v>
      </c>
      <c r="AR242" s="6">
        <f ca="1"/>
        <v>-422.98240893136051</v>
      </c>
    </row>
    <row r="243" spans="1:44" x14ac:dyDescent="0.3">
      <c r="A243" t="s">
        <v>2820</v>
      </c>
      <c r="B243" t="s">
        <v>2821</v>
      </c>
      <c r="C243" t="s">
        <v>30</v>
      </c>
      <c r="D243" t="s">
        <v>609</v>
      </c>
      <c r="E243" t="s">
        <v>2822</v>
      </c>
      <c r="F243" t="s">
        <v>2823</v>
      </c>
      <c r="G243" t="s">
        <v>2824</v>
      </c>
      <c r="H243" t="s">
        <v>137</v>
      </c>
      <c r="I243" t="s">
        <v>137</v>
      </c>
      <c r="J243" t="s">
        <v>1502</v>
      </c>
      <c r="K243" t="s">
        <v>2825</v>
      </c>
      <c r="L243" t="s">
        <v>57</v>
      </c>
      <c r="M243" t="s">
        <v>37</v>
      </c>
      <c r="N243" t="s">
        <v>87</v>
      </c>
      <c r="O243" t="s">
        <v>87</v>
      </c>
      <c r="T243" t="s">
        <v>50</v>
      </c>
      <c r="U243" t="s">
        <v>87</v>
      </c>
      <c r="V243" t="s">
        <v>87</v>
      </c>
      <c r="W243" t="s">
        <v>88</v>
      </c>
      <c r="X243" t="s">
        <v>511</v>
      </c>
      <c r="Y243" t="s">
        <v>2824</v>
      </c>
      <c r="Z243" t="s">
        <v>87</v>
      </c>
      <c r="AA243" t="s">
        <v>87</v>
      </c>
      <c r="AB243" t="s">
        <v>37</v>
      </c>
      <c r="AC243" t="s">
        <v>1013</v>
      </c>
      <c r="AD243" t="s">
        <v>37</v>
      </c>
      <c r="AE243" t="s">
        <v>1013</v>
      </c>
      <c r="AF243" t="s">
        <v>90</v>
      </c>
      <c r="AG243" t="s">
        <v>1270</v>
      </c>
      <c r="AH243" t="s">
        <v>551</v>
      </c>
      <c r="AI243" s="4">
        <f ca="1">data[[#This Row],[Expiry Date]]-TODAY()</f>
        <v>40</v>
      </c>
      <c r="AJ243" s="4">
        <f ca="1">data[[#This Row],[Maturity ( Days)]]/365</f>
        <v>0.1095890410958904</v>
      </c>
      <c r="AK243" s="4" t="str">
        <f>IF(data[[#This Row],[Option Type]]="put","p","c")</f>
        <v>p</v>
      </c>
      <c r="AL243" s="4">
        <f>(data[[#This Row],[Bid]]*data[[#This Row],[Bidsize]]+data[[#This Row],[Ask]]*data[[#This Row],[Asksize]])/(data[[#This Row],[Bidsize]]+data[[#This Row],[Asksize]])</f>
        <v>354.59999999999997</v>
      </c>
      <c r="AM243" s="5">
        <f ca="1">impliedVol(data[[#This Row],[OptType]],Details!$B$4,VALUE(data[[#This Row],[Strike]]),VALUE(data[[#This Row],[Cnt Price]]),Details!$B$6,data[[#This Row],[T]],Details!$B$7)</f>
        <v>0.21067029249473948</v>
      </c>
      <c r="AN243" s="7">
        <f t="array" aca="1" ref="AN243:AR243" ca="1">bsGreeks(data[[#This Row],[OptType]],Details!$B$4,VALUE(data[[#This Row],[Strike]]),Details!$B$6,data[[#This Row],[T]],AM243,Details!$B$7)</f>
        <v>-0.86604531371807503</v>
      </c>
      <c r="AO243" s="7">
        <f ca="1"/>
        <v>7.5445360871652964E-4</v>
      </c>
      <c r="AP243" s="6">
        <f ca="1"/>
        <v>2.9312078691820806</v>
      </c>
      <c r="AQ243" s="6">
        <f ca="1"/>
        <v>-66.478404222202713</v>
      </c>
      <c r="AR243" s="6">
        <f ca="1"/>
        <v>-427.98664337604561</v>
      </c>
    </row>
    <row r="244" spans="1:44" x14ac:dyDescent="0.3">
      <c r="A244" t="s">
        <v>2826</v>
      </c>
      <c r="B244" t="s">
        <v>2827</v>
      </c>
      <c r="C244" t="s">
        <v>30</v>
      </c>
      <c r="D244" t="s">
        <v>610</v>
      </c>
      <c r="E244" t="s">
        <v>2828</v>
      </c>
      <c r="F244" t="s">
        <v>2829</v>
      </c>
      <c r="G244" t="s">
        <v>2830</v>
      </c>
      <c r="H244" t="s">
        <v>137</v>
      </c>
      <c r="I244" t="s">
        <v>137</v>
      </c>
      <c r="J244" t="s">
        <v>1502</v>
      </c>
      <c r="K244" t="s">
        <v>2831</v>
      </c>
      <c r="L244" t="s">
        <v>57</v>
      </c>
      <c r="M244" t="s">
        <v>37</v>
      </c>
      <c r="N244" t="s">
        <v>87</v>
      </c>
      <c r="O244" t="s">
        <v>87</v>
      </c>
      <c r="T244" t="s">
        <v>50</v>
      </c>
      <c r="U244" t="s">
        <v>87</v>
      </c>
      <c r="V244" t="s">
        <v>87</v>
      </c>
      <c r="W244" t="s">
        <v>88</v>
      </c>
      <c r="X244" t="s">
        <v>1370</v>
      </c>
      <c r="Y244" t="s">
        <v>2830</v>
      </c>
      <c r="Z244" t="s">
        <v>87</v>
      </c>
      <c r="AA244" t="s">
        <v>87</v>
      </c>
      <c r="AB244" t="s">
        <v>37</v>
      </c>
      <c r="AC244" t="s">
        <v>1013</v>
      </c>
      <c r="AD244" t="s">
        <v>37</v>
      </c>
      <c r="AE244" t="s">
        <v>1013</v>
      </c>
      <c r="AF244" t="s">
        <v>90</v>
      </c>
      <c r="AG244" t="s">
        <v>1270</v>
      </c>
      <c r="AH244" t="s">
        <v>551</v>
      </c>
      <c r="AI244" s="4">
        <f ca="1">data[[#This Row],[Expiry Date]]-TODAY()</f>
        <v>40</v>
      </c>
      <c r="AJ244" s="4">
        <f ca="1">data[[#This Row],[Maturity ( Days)]]/365</f>
        <v>0.1095890410958904</v>
      </c>
      <c r="AK244" s="4" t="str">
        <f>IF(data[[#This Row],[Option Type]]="put","p","c")</f>
        <v>p</v>
      </c>
      <c r="AL244" s="4">
        <f>(data[[#This Row],[Bid]]*data[[#This Row],[Bidsize]]+data[[#This Row],[Ask]]*data[[#This Row],[Asksize]])/(data[[#This Row],[Bidsize]]+data[[#This Row],[Asksize]])</f>
        <v>362.95</v>
      </c>
      <c r="AM244" s="5">
        <f ca="1">impliedVol(data[[#This Row],[OptType]],Details!$B$4,VALUE(data[[#This Row],[Strike]]),VALUE(data[[#This Row],[Cnt Price]]),Details!$B$6,data[[#This Row],[T]],Details!$B$7)</f>
        <v>0.20914530469038137</v>
      </c>
      <c r="AN244" s="7">
        <f t="array" aca="1" ref="AN244:AR244" ca="1">bsGreeks(data[[#This Row],[OptType]],Details!$B$4,VALUE(data[[#This Row],[Strike]]),Details!$B$6,data[[#This Row],[T]],AM244,Details!$B$7)</f>
        <v>-0.87470794372230465</v>
      </c>
      <c r="AO244" s="7">
        <f ca="1"/>
        <v>7.2556215902482349E-4</v>
      </c>
      <c r="AP244" s="6">
        <f ca="1"/>
        <v>2.7985529155110687</v>
      </c>
      <c r="AQ244" s="6">
        <f ca="1"/>
        <v>-62.331311556012984</v>
      </c>
      <c r="AR244" s="6">
        <f ca="1"/>
        <v>-432.79399402258065</v>
      </c>
    </row>
    <row r="245" spans="1:44" x14ac:dyDescent="0.3">
      <c r="A245" t="s">
        <v>2832</v>
      </c>
      <c r="B245" t="s">
        <v>2833</v>
      </c>
      <c r="C245" t="s">
        <v>30</v>
      </c>
      <c r="D245" t="s">
        <v>611</v>
      </c>
      <c r="E245" t="s">
        <v>2834</v>
      </c>
      <c r="F245" t="s">
        <v>1020</v>
      </c>
      <c r="G245" t="s">
        <v>2835</v>
      </c>
      <c r="H245" t="s">
        <v>137</v>
      </c>
      <c r="I245" t="s">
        <v>137</v>
      </c>
      <c r="J245" t="s">
        <v>1502</v>
      </c>
      <c r="K245" t="s">
        <v>2506</v>
      </c>
      <c r="L245" t="s">
        <v>57</v>
      </c>
      <c r="M245" t="s">
        <v>37</v>
      </c>
      <c r="N245" t="s">
        <v>87</v>
      </c>
      <c r="O245" t="s">
        <v>87</v>
      </c>
      <c r="T245" t="s">
        <v>50</v>
      </c>
      <c r="U245" t="s">
        <v>87</v>
      </c>
      <c r="V245" t="s">
        <v>87</v>
      </c>
      <c r="W245" t="s">
        <v>88</v>
      </c>
      <c r="X245" t="s">
        <v>92</v>
      </c>
      <c r="Y245" t="s">
        <v>2835</v>
      </c>
      <c r="Z245" t="s">
        <v>87</v>
      </c>
      <c r="AA245" t="s">
        <v>87</v>
      </c>
      <c r="AB245" t="s">
        <v>37</v>
      </c>
      <c r="AC245" t="s">
        <v>1013</v>
      </c>
      <c r="AD245" t="s">
        <v>37</v>
      </c>
      <c r="AE245" t="s">
        <v>1013</v>
      </c>
      <c r="AF245" t="s">
        <v>90</v>
      </c>
      <c r="AG245" t="s">
        <v>1270</v>
      </c>
      <c r="AH245" t="s">
        <v>551</v>
      </c>
      <c r="AI245" s="4">
        <f ca="1">data[[#This Row],[Expiry Date]]-TODAY()</f>
        <v>40</v>
      </c>
      <c r="AJ245" s="4">
        <f ca="1">data[[#This Row],[Maturity ( Days)]]/365</f>
        <v>0.1095890410958904</v>
      </c>
      <c r="AK245" s="4" t="str">
        <f>IF(data[[#This Row],[Option Type]]="put","p","c")</f>
        <v>p</v>
      </c>
      <c r="AL245" s="4">
        <f>(data[[#This Row],[Bid]]*data[[#This Row],[Bidsize]]+data[[#This Row],[Ask]]*data[[#This Row],[Asksize]])/(data[[#This Row],[Bidsize]]+data[[#This Row],[Asksize]])</f>
        <v>367.09999999999997</v>
      </c>
      <c r="AM245" s="5">
        <f ca="1">impliedVol(data[[#This Row],[OptType]],Details!$B$4,VALUE(data[[#This Row],[Strike]]),VALUE(data[[#This Row],[Cnt Price]]),Details!$B$6,data[[#This Row],[T]],Details!$B$7)</f>
        <v>0.20815895225148831</v>
      </c>
      <c r="AN245" s="7">
        <f t="array" aca="1" ref="AN245:AR245" ca="1">bsGreeks(data[[#This Row],[OptType]],Details!$B$4,VALUE(data[[#This Row],[Strike]]),Details!$B$6,data[[#This Row],[T]],AM245,Details!$B$7)</f>
        <v>-0.87919683381227665</v>
      </c>
      <c r="AO245" s="7">
        <f ca="1"/>
        <v>7.1059144106344879E-4</v>
      </c>
      <c r="AP245" s="6">
        <f ca="1"/>
        <v>2.727883663197368</v>
      </c>
      <c r="AQ245" s="6">
        <f ca="1"/>
        <v>-60.08560074769931</v>
      </c>
      <c r="AR245" s="6">
        <f ca="1"/>
        <v>-435.26573105941219</v>
      </c>
    </row>
    <row r="246" spans="1:44" x14ac:dyDescent="0.3">
      <c r="A246" t="s">
        <v>2836</v>
      </c>
      <c r="B246" t="s">
        <v>2837</v>
      </c>
      <c r="C246" t="s">
        <v>30</v>
      </c>
      <c r="D246" t="s">
        <v>612</v>
      </c>
      <c r="E246" t="s">
        <v>2838</v>
      </c>
      <c r="F246" t="s">
        <v>2839</v>
      </c>
      <c r="G246" t="s">
        <v>2840</v>
      </c>
      <c r="H246" t="s">
        <v>137</v>
      </c>
      <c r="I246" t="s">
        <v>137</v>
      </c>
      <c r="J246" t="s">
        <v>1502</v>
      </c>
      <c r="K246" t="s">
        <v>2819</v>
      </c>
      <c r="L246" t="s">
        <v>57</v>
      </c>
      <c r="M246" t="s">
        <v>37</v>
      </c>
      <c r="N246" t="s">
        <v>87</v>
      </c>
      <c r="O246" t="s">
        <v>87</v>
      </c>
      <c r="T246" t="s">
        <v>50</v>
      </c>
      <c r="U246" t="s">
        <v>87</v>
      </c>
      <c r="V246" t="s">
        <v>87</v>
      </c>
      <c r="W246" t="s">
        <v>88</v>
      </c>
      <c r="X246" t="s">
        <v>92</v>
      </c>
      <c r="Y246" t="s">
        <v>2840</v>
      </c>
      <c r="Z246" t="s">
        <v>87</v>
      </c>
      <c r="AA246" t="s">
        <v>87</v>
      </c>
      <c r="AB246" t="s">
        <v>37</v>
      </c>
      <c r="AC246" t="s">
        <v>1013</v>
      </c>
      <c r="AD246" t="s">
        <v>37</v>
      </c>
      <c r="AE246" t="s">
        <v>1013</v>
      </c>
      <c r="AF246" t="s">
        <v>90</v>
      </c>
      <c r="AG246" t="s">
        <v>1270</v>
      </c>
      <c r="AH246" t="s">
        <v>551</v>
      </c>
      <c r="AI246" s="4">
        <f ca="1">data[[#This Row],[Expiry Date]]-TODAY()</f>
        <v>40</v>
      </c>
      <c r="AJ246" s="4">
        <f ca="1">data[[#This Row],[Maturity ( Days)]]/365</f>
        <v>0.1095890410958904</v>
      </c>
      <c r="AK246" s="4" t="str">
        <f>IF(data[[#This Row],[Option Type]]="put","p","c")</f>
        <v>p</v>
      </c>
      <c r="AL246" s="4">
        <f>(data[[#This Row],[Bid]]*data[[#This Row],[Bidsize]]+data[[#This Row],[Ask]]*data[[#This Row],[Asksize]])/(data[[#This Row],[Bidsize]]+data[[#This Row],[Asksize]])</f>
        <v>371.34999999999997</v>
      </c>
      <c r="AM246" s="5">
        <f ca="1">impliedVol(data[[#This Row],[OptType]],Details!$B$4,VALUE(data[[#This Row],[Strike]]),VALUE(data[[#This Row],[Cnt Price]]),Details!$B$6,data[[#This Row],[T]],Details!$B$7)</f>
        <v>0.2074402802089062</v>
      </c>
      <c r="AN246" s="7">
        <f t="array" aca="1" ref="AN246:AR246" ca="1">bsGreeks(data[[#This Row],[OptType]],Details!$B$4,VALUE(data[[#This Row],[Strike]]),Details!$B$6,data[[#This Row],[T]],AM246,Details!$B$7)</f>
        <v>-0.88328945060644815</v>
      </c>
      <c r="AO246" s="7">
        <f ca="1"/>
        <v>6.9590166969611797E-4</v>
      </c>
      <c r="AP246" s="6">
        <f ca="1"/>
        <v>2.6622678549323648</v>
      </c>
      <c r="AQ246" s="6">
        <f ca="1"/>
        <v>-58.081444548033559</v>
      </c>
      <c r="AR246" s="6">
        <f ca="1"/>
        <v>-437.570375140365</v>
      </c>
    </row>
    <row r="247" spans="1:44" x14ac:dyDescent="0.3">
      <c r="A247" t="s">
        <v>2841</v>
      </c>
      <c r="B247" t="s">
        <v>2842</v>
      </c>
      <c r="C247" t="s">
        <v>30</v>
      </c>
      <c r="D247" t="s">
        <v>613</v>
      </c>
      <c r="E247" t="s">
        <v>2843</v>
      </c>
      <c r="F247" t="s">
        <v>2844</v>
      </c>
      <c r="G247" t="s">
        <v>2845</v>
      </c>
      <c r="H247" t="s">
        <v>137</v>
      </c>
      <c r="I247" t="s">
        <v>137</v>
      </c>
      <c r="J247" t="s">
        <v>1502</v>
      </c>
      <c r="K247" t="s">
        <v>2555</v>
      </c>
      <c r="L247" t="s">
        <v>57</v>
      </c>
      <c r="M247" t="s">
        <v>37</v>
      </c>
      <c r="N247" t="s">
        <v>87</v>
      </c>
      <c r="O247" t="s">
        <v>87</v>
      </c>
      <c r="T247" t="s">
        <v>50</v>
      </c>
      <c r="U247" t="s">
        <v>87</v>
      </c>
      <c r="V247" t="s">
        <v>87</v>
      </c>
      <c r="W247" t="s">
        <v>88</v>
      </c>
      <c r="X247" t="s">
        <v>347</v>
      </c>
      <c r="Y247" t="s">
        <v>2845</v>
      </c>
      <c r="Z247" t="s">
        <v>87</v>
      </c>
      <c r="AA247" t="s">
        <v>87</v>
      </c>
      <c r="AB247" t="s">
        <v>37</v>
      </c>
      <c r="AC247" t="s">
        <v>1013</v>
      </c>
      <c r="AD247" t="s">
        <v>37</v>
      </c>
      <c r="AE247" t="s">
        <v>1013</v>
      </c>
      <c r="AF247" t="s">
        <v>90</v>
      </c>
      <c r="AG247" t="s">
        <v>1270</v>
      </c>
      <c r="AH247" t="s">
        <v>551</v>
      </c>
      <c r="AI247" s="4">
        <f ca="1">data[[#This Row],[Expiry Date]]-TODAY()</f>
        <v>40</v>
      </c>
      <c r="AJ247" s="4">
        <f ca="1">data[[#This Row],[Maturity ( Days)]]/365</f>
        <v>0.1095890410958904</v>
      </c>
      <c r="AK247" s="4" t="str">
        <f>IF(data[[#This Row],[Option Type]]="put","p","c")</f>
        <v>p</v>
      </c>
      <c r="AL247" s="4">
        <f>(data[[#This Row],[Bid]]*data[[#This Row],[Bidsize]]+data[[#This Row],[Ask]]*data[[#This Row],[Asksize]])/(data[[#This Row],[Bidsize]]+data[[#This Row],[Asksize]])</f>
        <v>375.59999999999997</v>
      </c>
      <c r="AM247" s="5">
        <f ca="1">impliedVol(data[[#This Row],[OptType]],Details!$B$4,VALUE(data[[#This Row],[Strike]]),VALUE(data[[#This Row],[Cnt Price]]),Details!$B$6,data[[#This Row],[T]],Details!$B$7)</f>
        <v>0.20663307825765917</v>
      </c>
      <c r="AN247" s="7">
        <f t="array" aca="1" ref="AN247:AR247" ca="1">bsGreeks(data[[#This Row],[OptType]],Details!$B$4,VALUE(data[[#This Row],[Strike]]),Details!$B$6,data[[#This Row],[T]],AM247,Details!$B$7)</f>
        <v>-0.88741148257250646</v>
      </c>
      <c r="AO247" s="7">
        <f ca="1"/>
        <v>6.8097032889889947E-4</v>
      </c>
      <c r="AP247" s="6">
        <f ca="1"/>
        <v>2.595008676861783</v>
      </c>
      <c r="AQ247" s="6">
        <f ca="1"/>
        <v>-56.01756463283084</v>
      </c>
      <c r="AR247" s="6">
        <f ca="1"/>
        <v>-439.88823616920138</v>
      </c>
    </row>
    <row r="248" spans="1:44" x14ac:dyDescent="0.3">
      <c r="A248" t="s">
        <v>2846</v>
      </c>
      <c r="B248" t="s">
        <v>2847</v>
      </c>
      <c r="C248" t="s">
        <v>30</v>
      </c>
      <c r="D248" t="s">
        <v>185</v>
      </c>
      <c r="E248" t="s">
        <v>2848</v>
      </c>
      <c r="F248" t="s">
        <v>2849</v>
      </c>
      <c r="G248" t="s">
        <v>2850</v>
      </c>
      <c r="H248" t="s">
        <v>137</v>
      </c>
      <c r="I248" t="s">
        <v>137</v>
      </c>
      <c r="J248" t="s">
        <v>1502</v>
      </c>
      <c r="K248" t="s">
        <v>816</v>
      </c>
      <c r="L248" t="s">
        <v>57</v>
      </c>
      <c r="M248" t="s">
        <v>37</v>
      </c>
      <c r="N248" t="s">
        <v>87</v>
      </c>
      <c r="O248" t="s">
        <v>87</v>
      </c>
      <c r="T248" t="s">
        <v>50</v>
      </c>
      <c r="U248" t="s">
        <v>87</v>
      </c>
      <c r="V248" t="s">
        <v>87</v>
      </c>
      <c r="W248" t="s">
        <v>88</v>
      </c>
      <c r="X248" t="s">
        <v>387</v>
      </c>
      <c r="Y248" t="s">
        <v>2850</v>
      </c>
      <c r="Z248" t="s">
        <v>87</v>
      </c>
      <c r="AA248" t="s">
        <v>87</v>
      </c>
      <c r="AB248" t="s">
        <v>37</v>
      </c>
      <c r="AC248" t="s">
        <v>1013</v>
      </c>
      <c r="AD248" t="s">
        <v>37</v>
      </c>
      <c r="AE248" t="s">
        <v>1013</v>
      </c>
      <c r="AF248" t="s">
        <v>90</v>
      </c>
      <c r="AG248" t="s">
        <v>1270</v>
      </c>
      <c r="AH248" t="s">
        <v>551</v>
      </c>
      <c r="AI248" s="4">
        <f ca="1">data[[#This Row],[Expiry Date]]-TODAY()</f>
        <v>40</v>
      </c>
      <c r="AJ248" s="4">
        <f ca="1">data[[#This Row],[Maturity ( Days)]]/365</f>
        <v>0.1095890410958904</v>
      </c>
      <c r="AK248" s="4" t="str">
        <f>IF(data[[#This Row],[Option Type]]="put","p","c")</f>
        <v>p</v>
      </c>
      <c r="AL248" s="4">
        <f>(data[[#This Row],[Bid]]*data[[#This Row],[Bidsize]]+data[[#This Row],[Ask]]*data[[#This Row],[Asksize]])/(data[[#This Row],[Bidsize]]+data[[#This Row],[Asksize]])</f>
        <v>379.84999999999997</v>
      </c>
      <c r="AM248" s="5">
        <f ca="1">impliedVol(data[[#This Row],[OptType]],Details!$B$4,VALUE(data[[#This Row],[Strike]]),VALUE(data[[#This Row],[Cnt Price]]),Details!$B$6,data[[#This Row],[T]],Details!$B$7)</f>
        <v>0.20573182577994195</v>
      </c>
      <c r="AN248" s="7">
        <f t="array" aca="1" ref="AN248:AR248" ca="1">bsGreeks(data[[#This Row],[OptType]],Details!$B$4,VALUE(data[[#This Row],[Strike]]),Details!$B$6,data[[#This Row],[T]],AM248,Details!$B$7)</f>
        <v>-0.89156679980661901</v>
      </c>
      <c r="AO248" s="7">
        <f ca="1"/>
        <v>6.6576130919772283E-4</v>
      </c>
      <c r="AP248" s="6">
        <f ca="1"/>
        <v>2.5259852614798568</v>
      </c>
      <c r="AQ248" s="6">
        <f ca="1"/>
        <v>-53.891796353795279</v>
      </c>
      <c r="AR248" s="6">
        <f ca="1"/>
        <v>-442.22105307855065</v>
      </c>
    </row>
    <row r="249" spans="1:44" x14ac:dyDescent="0.3">
      <c r="A249" t="s">
        <v>2851</v>
      </c>
      <c r="B249" t="s">
        <v>2852</v>
      </c>
      <c r="C249" t="s">
        <v>30</v>
      </c>
      <c r="D249" t="s">
        <v>614</v>
      </c>
      <c r="E249" t="s">
        <v>2853</v>
      </c>
      <c r="F249" t="s">
        <v>2854</v>
      </c>
      <c r="G249" t="s">
        <v>2855</v>
      </c>
      <c r="H249" t="s">
        <v>137</v>
      </c>
      <c r="I249" t="s">
        <v>137</v>
      </c>
      <c r="J249" t="s">
        <v>1502</v>
      </c>
      <c r="K249" t="s">
        <v>2856</v>
      </c>
      <c r="L249" t="s">
        <v>57</v>
      </c>
      <c r="M249" t="s">
        <v>37</v>
      </c>
      <c r="N249" t="s">
        <v>87</v>
      </c>
      <c r="O249" t="s">
        <v>87</v>
      </c>
      <c r="T249" t="s">
        <v>50</v>
      </c>
      <c r="U249" t="s">
        <v>87</v>
      </c>
      <c r="V249" t="s">
        <v>87</v>
      </c>
      <c r="W249" t="s">
        <v>88</v>
      </c>
      <c r="X249" t="s">
        <v>92</v>
      </c>
      <c r="Y249" t="s">
        <v>2855</v>
      </c>
      <c r="Z249" t="s">
        <v>87</v>
      </c>
      <c r="AA249" t="s">
        <v>87</v>
      </c>
      <c r="AB249" t="s">
        <v>37</v>
      </c>
      <c r="AC249" t="s">
        <v>1013</v>
      </c>
      <c r="AD249" t="s">
        <v>37</v>
      </c>
      <c r="AE249" t="s">
        <v>1013</v>
      </c>
      <c r="AF249" t="s">
        <v>90</v>
      </c>
      <c r="AG249" t="s">
        <v>1270</v>
      </c>
      <c r="AH249" t="s">
        <v>551</v>
      </c>
      <c r="AI249" s="4">
        <f ca="1">data[[#This Row],[Expiry Date]]-TODAY()</f>
        <v>40</v>
      </c>
      <c r="AJ249" s="4">
        <f ca="1">data[[#This Row],[Maturity ( Days)]]/365</f>
        <v>0.1095890410958904</v>
      </c>
      <c r="AK249" s="4" t="str">
        <f>IF(data[[#This Row],[Option Type]]="put","p","c")</f>
        <v>p</v>
      </c>
      <c r="AL249" s="4">
        <f>(data[[#This Row],[Bid]]*data[[#This Row],[Bidsize]]+data[[#This Row],[Ask]]*data[[#This Row],[Asksize]])/(data[[#This Row],[Bidsize]]+data[[#This Row],[Asksize]])</f>
        <v>384.15000000000003</v>
      </c>
      <c r="AM249" s="5">
        <f ca="1">impliedVol(data[[#This Row],[OptType]],Details!$B$4,VALUE(data[[#This Row],[Strike]]),VALUE(data[[#This Row],[Cnt Price]]),Details!$B$6,data[[#This Row],[T]],Details!$B$7)</f>
        <v>0.20492966684163663</v>
      </c>
      <c r="AN249" s="7">
        <f t="array" aca="1" ref="AN249:AR249" ca="1">bsGreeks(data[[#This Row],[OptType]],Details!$B$4,VALUE(data[[#This Row],[Strike]]),Details!$B$6,data[[#This Row],[T]],AM249,Details!$B$7)</f>
        <v>-0.89552611165034079</v>
      </c>
      <c r="AO249" s="7">
        <f ca="1"/>
        <v>6.5065551544131049E-4</v>
      </c>
      <c r="AP249" s="6">
        <f ca="1"/>
        <v>2.4590464309214259</v>
      </c>
      <c r="AQ249" s="6">
        <f ca="1"/>
        <v>-51.867479730359769</v>
      </c>
      <c r="AR249" s="6">
        <f ca="1"/>
        <v>-444.47128115771005</v>
      </c>
    </row>
    <row r="250" spans="1:44" x14ac:dyDescent="0.3">
      <c r="A250" t="s">
        <v>2857</v>
      </c>
      <c r="B250" t="s">
        <v>2858</v>
      </c>
      <c r="C250" t="s">
        <v>58</v>
      </c>
      <c r="D250" t="s">
        <v>614</v>
      </c>
      <c r="E250" t="s">
        <v>2859</v>
      </c>
      <c r="F250" t="s">
        <v>1498</v>
      </c>
      <c r="G250" t="s">
        <v>2860</v>
      </c>
      <c r="H250" t="s">
        <v>137</v>
      </c>
      <c r="I250" t="s">
        <v>146</v>
      </c>
      <c r="J250" t="s">
        <v>1502</v>
      </c>
      <c r="K250" t="s">
        <v>345</v>
      </c>
      <c r="L250" t="s">
        <v>57</v>
      </c>
      <c r="M250" t="s">
        <v>37</v>
      </c>
      <c r="N250" t="s">
        <v>87</v>
      </c>
      <c r="O250" t="s">
        <v>87</v>
      </c>
      <c r="T250" t="s">
        <v>50</v>
      </c>
      <c r="U250" t="s">
        <v>87</v>
      </c>
      <c r="V250" t="s">
        <v>87</v>
      </c>
      <c r="W250" t="s">
        <v>88</v>
      </c>
      <c r="X250" t="s">
        <v>404</v>
      </c>
      <c r="Y250" t="s">
        <v>2860</v>
      </c>
      <c r="Z250" t="s">
        <v>87</v>
      </c>
      <c r="AA250" t="s">
        <v>87</v>
      </c>
      <c r="AB250" t="s">
        <v>37</v>
      </c>
      <c r="AC250" t="s">
        <v>1013</v>
      </c>
      <c r="AD250" t="s">
        <v>37</v>
      </c>
      <c r="AE250" t="s">
        <v>1013</v>
      </c>
      <c r="AF250" t="s">
        <v>90</v>
      </c>
      <c r="AG250" t="s">
        <v>1270</v>
      </c>
      <c r="AH250" t="s">
        <v>551</v>
      </c>
      <c r="AI250" s="4">
        <f ca="1">data[[#This Row],[Expiry Date]]-TODAY()</f>
        <v>40</v>
      </c>
      <c r="AJ250" s="4">
        <f ca="1">data[[#This Row],[Maturity ( Days)]]/365</f>
        <v>0.1095890410958904</v>
      </c>
      <c r="AK250" s="4" t="str">
        <f>IF(data[[#This Row],[Option Type]]="put","p","c")</f>
        <v>c</v>
      </c>
      <c r="AL250" s="4">
        <f>(data[[#This Row],[Bid]]*data[[#This Row],[Bidsize]]+data[[#This Row],[Ask]]*data[[#This Row],[Asksize]])/(data[[#This Row],[Bidsize]]+data[[#This Row],[Asksize]])</f>
        <v>15.592857142857142</v>
      </c>
      <c r="AM250" s="5">
        <f ca="1">impliedVol(data[[#This Row],[OptType]],Details!$B$4,VALUE(data[[#This Row],[Strike]]),VALUE(data[[#This Row],[Cnt Price]]),Details!$B$6,data[[#This Row],[T]],Details!$B$7)</f>
        <v>0.21128592129338411</v>
      </c>
      <c r="AN250" s="7">
        <f t="array" aca="1" ref="AN250:AR250" ca="1">bsGreeks(data[[#This Row],[OptType]],Details!$B$4,VALUE(data[[#This Row],[Strike]]),Details!$B$6,data[[#This Row],[T]],AM250,Details!$B$7)</f>
        <v>0.11187965681308787</v>
      </c>
      <c r="AO250" s="7">
        <f ca="1"/>
        <v>6.6297495374559507E-4</v>
      </c>
      <c r="AP250" s="6">
        <f ca="1"/>
        <v>2.5833215131099956</v>
      </c>
      <c r="AQ250" s="6">
        <f ca="1"/>
        <v>-69.442793108511623</v>
      </c>
      <c r="AR250" s="6">
        <f ca="1"/>
        <v>48.561148000667053</v>
      </c>
    </row>
    <row r="251" spans="1:44" x14ac:dyDescent="0.3">
      <c r="A251" t="s">
        <v>2861</v>
      </c>
      <c r="B251" t="s">
        <v>2862</v>
      </c>
      <c r="C251" t="s">
        <v>30</v>
      </c>
      <c r="D251" t="s">
        <v>615</v>
      </c>
      <c r="E251" t="s">
        <v>2863</v>
      </c>
      <c r="F251" t="s">
        <v>1394</v>
      </c>
      <c r="G251" t="s">
        <v>2864</v>
      </c>
      <c r="H251" t="s">
        <v>137</v>
      </c>
      <c r="I251" t="s">
        <v>137</v>
      </c>
      <c r="J251" t="s">
        <v>1502</v>
      </c>
      <c r="K251" t="s">
        <v>504</v>
      </c>
      <c r="L251" t="s">
        <v>57</v>
      </c>
      <c r="M251" t="s">
        <v>37</v>
      </c>
      <c r="N251" t="s">
        <v>87</v>
      </c>
      <c r="O251" t="s">
        <v>87</v>
      </c>
      <c r="T251" t="s">
        <v>50</v>
      </c>
      <c r="U251" t="s">
        <v>87</v>
      </c>
      <c r="V251" t="s">
        <v>87</v>
      </c>
      <c r="W251" t="s">
        <v>88</v>
      </c>
      <c r="X251" t="s">
        <v>92</v>
      </c>
      <c r="Y251" t="s">
        <v>2864</v>
      </c>
      <c r="Z251" t="s">
        <v>87</v>
      </c>
      <c r="AA251" t="s">
        <v>87</v>
      </c>
      <c r="AB251" t="s">
        <v>37</v>
      </c>
      <c r="AC251" t="s">
        <v>1013</v>
      </c>
      <c r="AD251" t="s">
        <v>37</v>
      </c>
      <c r="AE251" t="s">
        <v>1013</v>
      </c>
      <c r="AF251" t="s">
        <v>90</v>
      </c>
      <c r="AG251" t="s">
        <v>1270</v>
      </c>
      <c r="AH251" t="s">
        <v>551</v>
      </c>
      <c r="AI251" s="4">
        <f ca="1">data[[#This Row],[Expiry Date]]-TODAY()</f>
        <v>40</v>
      </c>
      <c r="AJ251" s="4">
        <f ca="1">data[[#This Row],[Maturity ( Days)]]/365</f>
        <v>0.1095890410958904</v>
      </c>
      <c r="AK251" s="4" t="str">
        <f>IF(data[[#This Row],[Option Type]]="put","p","c")</f>
        <v>p</v>
      </c>
      <c r="AL251" s="4">
        <f>(data[[#This Row],[Bid]]*data[[#This Row],[Bidsize]]+data[[#This Row],[Ask]]*data[[#This Row],[Asksize]])/(data[[#This Row],[Bidsize]]+data[[#This Row],[Asksize]])</f>
        <v>388.5</v>
      </c>
      <c r="AM251" s="5">
        <f ca="1">impliedVol(data[[#This Row],[OptType]],Details!$B$4,VALUE(data[[#This Row],[Strike]]),VALUE(data[[#This Row],[Cnt Price]]),Details!$B$6,data[[#This Row],[T]],Details!$B$7)</f>
        <v>0.20423634814545807</v>
      </c>
      <c r="AN251" s="7">
        <f t="array" aca="1" ref="AN251:AR251" ca="1">bsGreeks(data[[#This Row],[OptType]],Details!$B$4,VALUE(data[[#This Row],[Strike]]),Details!$B$6,data[[#This Row],[T]],AM251,Details!$B$7)</f>
        <v>-0.89927958015300691</v>
      </c>
      <c r="AO251" s="7">
        <f ca="1"/>
        <v>6.357285202554764E-4</v>
      </c>
      <c r="AP251" s="6">
        <f ca="1"/>
        <v>2.3945036933292978</v>
      </c>
      <c r="AQ251" s="6">
        <f ca="1"/>
        <v>-49.952480474652447</v>
      </c>
      <c r="AR251" s="6">
        <f ca="1"/>
        <v>-446.63449998349438</v>
      </c>
    </row>
    <row r="252" spans="1:44" x14ac:dyDescent="0.3">
      <c r="A252" t="s">
        <v>2865</v>
      </c>
      <c r="B252" t="s">
        <v>2866</v>
      </c>
      <c r="C252" t="s">
        <v>30</v>
      </c>
      <c r="D252" t="s">
        <v>616</v>
      </c>
      <c r="E252" t="s">
        <v>2867</v>
      </c>
      <c r="F252" t="s">
        <v>2868</v>
      </c>
      <c r="G252" t="s">
        <v>2869</v>
      </c>
      <c r="H252" t="s">
        <v>137</v>
      </c>
      <c r="I252" t="s">
        <v>137</v>
      </c>
      <c r="J252" t="s">
        <v>1502</v>
      </c>
      <c r="K252" t="s">
        <v>1501</v>
      </c>
      <c r="L252" t="s">
        <v>57</v>
      </c>
      <c r="M252" t="s">
        <v>37</v>
      </c>
      <c r="N252" t="s">
        <v>87</v>
      </c>
      <c r="O252" t="s">
        <v>87</v>
      </c>
      <c r="T252" t="s">
        <v>50</v>
      </c>
      <c r="U252" t="s">
        <v>87</v>
      </c>
      <c r="V252" t="s">
        <v>87</v>
      </c>
      <c r="W252" t="s">
        <v>88</v>
      </c>
      <c r="X252" t="s">
        <v>2052</v>
      </c>
      <c r="Y252" t="s">
        <v>2869</v>
      </c>
      <c r="Z252" t="s">
        <v>87</v>
      </c>
      <c r="AA252" t="s">
        <v>87</v>
      </c>
      <c r="AB252" t="s">
        <v>37</v>
      </c>
      <c r="AC252" t="s">
        <v>1013</v>
      </c>
      <c r="AD252" t="s">
        <v>37</v>
      </c>
      <c r="AE252" t="s">
        <v>1013</v>
      </c>
      <c r="AF252" t="s">
        <v>90</v>
      </c>
      <c r="AG252" t="s">
        <v>1270</v>
      </c>
      <c r="AH252" t="s">
        <v>551</v>
      </c>
      <c r="AI252" s="4">
        <f ca="1">data[[#This Row],[Expiry Date]]-TODAY()</f>
        <v>40</v>
      </c>
      <c r="AJ252" s="4">
        <f ca="1">data[[#This Row],[Maturity ( Days)]]/365</f>
        <v>0.1095890410958904</v>
      </c>
      <c r="AK252" s="4" t="str">
        <f>IF(data[[#This Row],[Option Type]]="put","p","c")</f>
        <v>p</v>
      </c>
      <c r="AL252" s="4">
        <f>(data[[#This Row],[Bid]]*data[[#This Row],[Bidsize]]+data[[#This Row],[Ask]]*data[[#This Row],[Asksize]])/(data[[#This Row],[Bidsize]]+data[[#This Row],[Asksize]])</f>
        <v>392.90000000000003</v>
      </c>
      <c r="AM252" s="5">
        <f ca="1">impliedVol(data[[#This Row],[OptType]],Details!$B$4,VALUE(data[[#This Row],[Strike]]),VALUE(data[[#This Row],[Cnt Price]]),Details!$B$6,data[[#This Row],[T]],Details!$B$7)</f>
        <v>0.2036623754279086</v>
      </c>
      <c r="AN252" s="7">
        <f t="array" aca="1" ref="AN252:AR252" ca="1">bsGreeks(data[[#This Row],[OptType]],Details!$B$4,VALUE(data[[#This Row],[Strike]]),Details!$B$6,data[[#This Row],[T]],AM252,Details!$B$7)</f>
        <v>-0.90281748466702316</v>
      </c>
      <c r="AO252" s="7">
        <f ca="1"/>
        <v>6.2105889961572248E-4</v>
      </c>
      <c r="AP252" s="6">
        <f ca="1"/>
        <v>2.3326757461758221</v>
      </c>
      <c r="AQ252" s="6">
        <f ca="1"/>
        <v>-48.154826837307226</v>
      </c>
      <c r="AR252" s="6">
        <f ca="1"/>
        <v>-448.70634183536151</v>
      </c>
    </row>
    <row r="253" spans="1:44" x14ac:dyDescent="0.3">
      <c r="A253" t="s">
        <v>2870</v>
      </c>
      <c r="B253" t="s">
        <v>2871</v>
      </c>
      <c r="C253" t="s">
        <v>30</v>
      </c>
      <c r="D253" t="s">
        <v>617</v>
      </c>
      <c r="E253" t="s">
        <v>2872</v>
      </c>
      <c r="F253" t="s">
        <v>2873</v>
      </c>
      <c r="G253" t="s">
        <v>2874</v>
      </c>
      <c r="H253" t="s">
        <v>137</v>
      </c>
      <c r="I253" t="s">
        <v>137</v>
      </c>
      <c r="J253" t="s">
        <v>1502</v>
      </c>
      <c r="K253" t="s">
        <v>2512</v>
      </c>
      <c r="L253" t="s">
        <v>57</v>
      </c>
      <c r="M253" t="s">
        <v>37</v>
      </c>
      <c r="N253" t="s">
        <v>87</v>
      </c>
      <c r="O253" t="s">
        <v>87</v>
      </c>
      <c r="T253" t="s">
        <v>50</v>
      </c>
      <c r="U253" t="s">
        <v>87</v>
      </c>
      <c r="V253" t="s">
        <v>87</v>
      </c>
      <c r="W253" t="s">
        <v>88</v>
      </c>
      <c r="X253" t="s">
        <v>133</v>
      </c>
      <c r="Y253" t="s">
        <v>2874</v>
      </c>
      <c r="Z253" t="s">
        <v>87</v>
      </c>
      <c r="AA253" t="s">
        <v>87</v>
      </c>
      <c r="AB253" t="s">
        <v>37</v>
      </c>
      <c r="AC253" t="s">
        <v>1013</v>
      </c>
      <c r="AD253" t="s">
        <v>37</v>
      </c>
      <c r="AE253" t="s">
        <v>1013</v>
      </c>
      <c r="AF253" t="s">
        <v>90</v>
      </c>
      <c r="AG253" t="s">
        <v>1270</v>
      </c>
      <c r="AH253" t="s">
        <v>551</v>
      </c>
      <c r="AI253" s="4">
        <f ca="1">data[[#This Row],[Expiry Date]]-TODAY()</f>
        <v>40</v>
      </c>
      <c r="AJ253" s="4">
        <f ca="1">data[[#This Row],[Maturity ( Days)]]/365</f>
        <v>0.1095890410958904</v>
      </c>
      <c r="AK253" s="4" t="str">
        <f>IF(data[[#This Row],[Option Type]]="put","p","c")</f>
        <v>p</v>
      </c>
      <c r="AL253" s="4">
        <f>(data[[#This Row],[Bid]]*data[[#This Row],[Bidsize]]+data[[#This Row],[Ask]]*data[[#This Row],[Asksize]])/(data[[#This Row],[Bidsize]]+data[[#This Row],[Asksize]])</f>
        <v>397.25</v>
      </c>
      <c r="AM253" s="5">
        <f ca="1">impliedVol(data[[#This Row],[OptType]],Details!$B$4,VALUE(data[[#This Row],[Strike]]),VALUE(data[[#This Row],[Cnt Price]]),Details!$B$6,data[[#This Row],[T]],Details!$B$7)</f>
        <v>0.20278765273933011</v>
      </c>
      <c r="AN253" s="7">
        <f t="array" aca="1" ref="AN253:AR253" ca="1">bsGreeks(data[[#This Row],[OptType]],Details!$B$4,VALUE(data[[#This Row],[Strike]]),Details!$B$6,data[[#This Row],[T]],AM253,Details!$B$7)</f>
        <v>-0.90662271733744171</v>
      </c>
      <c r="AO253" s="7">
        <f ca="1"/>
        <v>6.0566108760987808E-4</v>
      </c>
      <c r="AP253" s="6">
        <f ca="1"/>
        <v>2.2650717306221173</v>
      </c>
      <c r="AQ253" s="6">
        <f ca="1"/>
        <v>-46.131391952968229</v>
      </c>
      <c r="AR253" s="6">
        <f ca="1"/>
        <v>-450.89281960463853</v>
      </c>
    </row>
    <row r="254" spans="1:44" x14ac:dyDescent="0.3">
      <c r="A254" t="s">
        <v>2875</v>
      </c>
      <c r="B254" t="s">
        <v>2876</v>
      </c>
      <c r="C254" t="s">
        <v>30</v>
      </c>
      <c r="D254" t="s">
        <v>621</v>
      </c>
      <c r="E254" t="s">
        <v>2877</v>
      </c>
      <c r="F254" t="s">
        <v>2878</v>
      </c>
      <c r="G254" t="s">
        <v>2879</v>
      </c>
      <c r="H254" t="s">
        <v>137</v>
      </c>
      <c r="I254" t="s">
        <v>137</v>
      </c>
      <c r="J254" t="s">
        <v>1502</v>
      </c>
      <c r="K254" t="s">
        <v>2880</v>
      </c>
      <c r="L254" t="s">
        <v>57</v>
      </c>
      <c r="M254" t="s">
        <v>37</v>
      </c>
      <c r="N254" t="s">
        <v>87</v>
      </c>
      <c r="O254" t="s">
        <v>87</v>
      </c>
      <c r="T254" t="s">
        <v>50</v>
      </c>
      <c r="U254" t="s">
        <v>87</v>
      </c>
      <c r="V254" t="s">
        <v>87</v>
      </c>
      <c r="W254" t="s">
        <v>88</v>
      </c>
      <c r="X254" t="s">
        <v>1380</v>
      </c>
      <c r="Y254" t="s">
        <v>2879</v>
      </c>
      <c r="Z254" t="s">
        <v>87</v>
      </c>
      <c r="AA254" t="s">
        <v>87</v>
      </c>
      <c r="AB254" t="s">
        <v>37</v>
      </c>
      <c r="AC254" t="s">
        <v>1013</v>
      </c>
      <c r="AD254" t="s">
        <v>37</v>
      </c>
      <c r="AE254" t="s">
        <v>1013</v>
      </c>
      <c r="AF254" t="s">
        <v>90</v>
      </c>
      <c r="AG254" t="s">
        <v>1270</v>
      </c>
      <c r="AH254" t="s">
        <v>551</v>
      </c>
      <c r="AI254" s="4">
        <f ca="1">data[[#This Row],[Expiry Date]]-TODAY()</f>
        <v>40</v>
      </c>
      <c r="AJ254" s="4">
        <f ca="1">data[[#This Row],[Maturity ( Days)]]/365</f>
        <v>0.1095890410958904</v>
      </c>
      <c r="AK254" s="4" t="str">
        <f>IF(data[[#This Row],[Option Type]]="put","p","c")</f>
        <v>p</v>
      </c>
      <c r="AL254" s="4">
        <f>(data[[#This Row],[Bid]]*data[[#This Row],[Bidsize]]+data[[#This Row],[Ask]]*data[[#This Row],[Asksize]])/(data[[#This Row],[Bidsize]]+data[[#This Row],[Asksize]])</f>
        <v>414.95000000000005</v>
      </c>
      <c r="AM254" s="5">
        <f ca="1">impliedVol(data[[#This Row],[OptType]],Details!$B$4,VALUE(data[[#This Row],[Strike]]),VALUE(data[[#This Row],[Cnt Price]]),Details!$B$6,data[[#This Row],[T]],Details!$B$7)</f>
        <v>0.19964163809170188</v>
      </c>
      <c r="AN254" s="7">
        <f t="array" aca="1" ref="AN254:AR254" ca="1">bsGreeks(data[[#This Row],[OptType]],Details!$B$4,VALUE(data[[#This Row],[Strike]]),Details!$B$6,data[[#This Row],[T]],AM254,Details!$B$7)</f>
        <v>-0.92062224474133192</v>
      </c>
      <c r="AO254" s="7">
        <f ca="1"/>
        <v>5.4481919000052669E-4</v>
      </c>
      <c r="AP254" s="6">
        <f ca="1"/>
        <v>2.0059231953410284</v>
      </c>
      <c r="AQ254" s="6">
        <f ca="1"/>
        <v>-38.567568180471021</v>
      </c>
      <c r="AR254" s="6">
        <f ca="1"/>
        <v>-459.12281171603507</v>
      </c>
    </row>
    <row r="255" spans="1:44" x14ac:dyDescent="0.3">
      <c r="A255" t="s">
        <v>2881</v>
      </c>
      <c r="B255" t="s">
        <v>2882</v>
      </c>
      <c r="C255" t="s">
        <v>30</v>
      </c>
      <c r="D255" t="s">
        <v>622</v>
      </c>
      <c r="E255" t="s">
        <v>2883</v>
      </c>
      <c r="F255" t="s">
        <v>2884</v>
      </c>
      <c r="G255" t="s">
        <v>2885</v>
      </c>
      <c r="H255" t="s">
        <v>137</v>
      </c>
      <c r="I255" t="s">
        <v>137</v>
      </c>
      <c r="J255" t="s">
        <v>1502</v>
      </c>
      <c r="K255" t="s">
        <v>290</v>
      </c>
      <c r="L255" t="s">
        <v>57</v>
      </c>
      <c r="M255" t="s">
        <v>37</v>
      </c>
      <c r="N255" t="s">
        <v>87</v>
      </c>
      <c r="O255" t="s">
        <v>87</v>
      </c>
      <c r="T255" t="s">
        <v>50</v>
      </c>
      <c r="U255" t="s">
        <v>87</v>
      </c>
      <c r="V255" t="s">
        <v>87</v>
      </c>
      <c r="W255" t="s">
        <v>88</v>
      </c>
      <c r="X255" t="s">
        <v>92</v>
      </c>
      <c r="Y255" t="s">
        <v>2885</v>
      </c>
      <c r="Z255" t="s">
        <v>87</v>
      </c>
      <c r="AA255" t="s">
        <v>87</v>
      </c>
      <c r="AB255" t="s">
        <v>37</v>
      </c>
      <c r="AC255" t="s">
        <v>1013</v>
      </c>
      <c r="AD255" t="s">
        <v>37</v>
      </c>
      <c r="AE255" t="s">
        <v>1013</v>
      </c>
      <c r="AF255" t="s">
        <v>90</v>
      </c>
      <c r="AG255" t="s">
        <v>1270</v>
      </c>
      <c r="AH255" t="s">
        <v>551</v>
      </c>
      <c r="AI255" s="4">
        <f ca="1">data[[#This Row],[Expiry Date]]-TODAY()</f>
        <v>40</v>
      </c>
      <c r="AJ255" s="4">
        <f ca="1">data[[#This Row],[Maturity ( Days)]]/365</f>
        <v>0.1095890410958904</v>
      </c>
      <c r="AK255" s="4" t="str">
        <f>IF(data[[#This Row],[Option Type]]="put","p","c")</f>
        <v>p</v>
      </c>
      <c r="AL255" s="4">
        <f>(data[[#This Row],[Bid]]*data[[#This Row],[Bidsize]]+data[[#This Row],[Ask]]*data[[#This Row],[Asksize]])/(data[[#This Row],[Bidsize]]+data[[#This Row],[Asksize]])</f>
        <v>419.45</v>
      </c>
      <c r="AM255" s="5">
        <f ca="1">impliedVol(data[[#This Row],[OptType]],Details!$B$4,VALUE(data[[#This Row],[Strike]]),VALUE(data[[#This Row],[Cnt Price]]),Details!$B$6,data[[#This Row],[T]],Details!$B$7)</f>
        <v>0.19897119673907132</v>
      </c>
      <c r="AN255" s="7">
        <f t="array" aca="1" ref="AN255:AR255" ca="1">bsGreeks(data[[#This Row],[OptType]],Details!$B$4,VALUE(data[[#This Row],[Strike]]),Details!$B$6,data[[#This Row],[T]],AM255,Details!$B$7)</f>
        <v>-0.92379116704063469</v>
      </c>
      <c r="AO255" s="7">
        <f ca="1"/>
        <v>5.3000947007244583E-4</v>
      </c>
      <c r="AP255" s="6">
        <f ca="1"/>
        <v>1.944843326862763</v>
      </c>
      <c r="AQ255" s="6">
        <f ca="1"/>
        <v>-36.832341790782934</v>
      </c>
      <c r="AR255" s="6">
        <f ca="1"/>
        <v>-461.03982337658505</v>
      </c>
    </row>
    <row r="256" spans="1:44" x14ac:dyDescent="0.3">
      <c r="A256" t="s">
        <v>2886</v>
      </c>
      <c r="B256" t="s">
        <v>2887</v>
      </c>
      <c r="C256" t="s">
        <v>30</v>
      </c>
      <c r="D256" t="s">
        <v>317</v>
      </c>
      <c r="E256" t="s">
        <v>1050</v>
      </c>
      <c r="F256" t="s">
        <v>2888</v>
      </c>
      <c r="G256" t="s">
        <v>2889</v>
      </c>
      <c r="H256" t="s">
        <v>137</v>
      </c>
      <c r="I256" t="s">
        <v>137</v>
      </c>
      <c r="J256" t="s">
        <v>1502</v>
      </c>
      <c r="K256" t="s">
        <v>1376</v>
      </c>
      <c r="L256" t="s">
        <v>57</v>
      </c>
      <c r="M256" t="s">
        <v>37</v>
      </c>
      <c r="N256" t="s">
        <v>87</v>
      </c>
      <c r="O256" t="s">
        <v>87</v>
      </c>
      <c r="T256" t="s">
        <v>50</v>
      </c>
      <c r="U256" t="s">
        <v>87</v>
      </c>
      <c r="V256" t="s">
        <v>87</v>
      </c>
      <c r="W256" t="s">
        <v>88</v>
      </c>
      <c r="X256" t="s">
        <v>387</v>
      </c>
      <c r="Y256" t="s">
        <v>2889</v>
      </c>
      <c r="Z256" t="s">
        <v>87</v>
      </c>
      <c r="AA256" t="s">
        <v>87</v>
      </c>
      <c r="AB256" t="s">
        <v>37</v>
      </c>
      <c r="AC256" t="s">
        <v>1013</v>
      </c>
      <c r="AD256" t="s">
        <v>37</v>
      </c>
      <c r="AE256" t="s">
        <v>1013</v>
      </c>
      <c r="AF256" t="s">
        <v>90</v>
      </c>
      <c r="AG256" t="s">
        <v>1270</v>
      </c>
      <c r="AH256" t="s">
        <v>551</v>
      </c>
      <c r="AI256" s="4">
        <f ca="1">data[[#This Row],[Expiry Date]]-TODAY()</f>
        <v>40</v>
      </c>
      <c r="AJ256" s="4">
        <f ca="1">data[[#This Row],[Maturity ( Days)]]/365</f>
        <v>0.1095890410958904</v>
      </c>
      <c r="AK256" s="4" t="str">
        <f>IF(data[[#This Row],[Option Type]]="put","p","c")</f>
        <v>p</v>
      </c>
      <c r="AL256" s="4">
        <f>(data[[#This Row],[Bid]]*data[[#This Row],[Bidsize]]+data[[#This Row],[Ask]]*data[[#This Row],[Asksize]])/(data[[#This Row],[Bidsize]]+data[[#This Row],[Asksize]])</f>
        <v>424</v>
      </c>
      <c r="AM256" s="5">
        <f ca="1">impliedVol(data[[#This Row],[OptType]],Details!$B$4,VALUE(data[[#This Row],[Strike]]),VALUE(data[[#This Row],[Cnt Price]]),Details!$B$6,data[[#This Row],[T]],Details!$B$7)</f>
        <v>0.19846399719154376</v>
      </c>
      <c r="AN256" s="7">
        <f t="array" aca="1" ref="AN256:AR256" ca="1">bsGreeks(data[[#This Row],[OptType]],Details!$B$4,VALUE(data[[#This Row],[Strike]]),Details!$B$6,data[[#This Row],[T]],AM256,Details!$B$7)</f>
        <v>-0.92670704543942306</v>
      </c>
      <c r="AO256" s="7">
        <f ca="1"/>
        <v>5.1577905985442823E-4</v>
      </c>
      <c r="AP256" s="6">
        <f ca="1"/>
        <v>1.8878010345548304</v>
      </c>
      <c r="AQ256" s="6">
        <f ca="1"/>
        <v>-35.248664232134203</v>
      </c>
      <c r="AR256" s="6">
        <f ca="1"/>
        <v>-462.84861741694618</v>
      </c>
    </row>
    <row r="257" spans="1:44" x14ac:dyDescent="0.3">
      <c r="A257" t="s">
        <v>2890</v>
      </c>
      <c r="B257" t="s">
        <v>2891</v>
      </c>
      <c r="C257" t="s">
        <v>30</v>
      </c>
      <c r="D257" t="s">
        <v>623</v>
      </c>
      <c r="E257" t="s">
        <v>2892</v>
      </c>
      <c r="F257" t="s">
        <v>2893</v>
      </c>
      <c r="G257" t="s">
        <v>2894</v>
      </c>
      <c r="H257" t="s">
        <v>137</v>
      </c>
      <c r="I257" t="s">
        <v>137</v>
      </c>
      <c r="J257" t="s">
        <v>1502</v>
      </c>
      <c r="K257" t="s">
        <v>743</v>
      </c>
      <c r="L257" t="s">
        <v>57</v>
      </c>
      <c r="M257" t="s">
        <v>37</v>
      </c>
      <c r="N257" t="s">
        <v>87</v>
      </c>
      <c r="O257" t="s">
        <v>87</v>
      </c>
      <c r="T257" t="s">
        <v>50</v>
      </c>
      <c r="U257" t="s">
        <v>87</v>
      </c>
      <c r="V257" t="s">
        <v>87</v>
      </c>
      <c r="W257" t="s">
        <v>88</v>
      </c>
      <c r="X257" t="s">
        <v>170</v>
      </c>
      <c r="Y257" t="s">
        <v>2894</v>
      </c>
      <c r="Z257" t="s">
        <v>87</v>
      </c>
      <c r="AA257" t="s">
        <v>87</v>
      </c>
      <c r="AB257" t="s">
        <v>37</v>
      </c>
      <c r="AC257" t="s">
        <v>1013</v>
      </c>
      <c r="AD257" t="s">
        <v>37</v>
      </c>
      <c r="AE257" t="s">
        <v>1013</v>
      </c>
      <c r="AF257" t="s">
        <v>90</v>
      </c>
      <c r="AG257" t="s">
        <v>1270</v>
      </c>
      <c r="AH257" t="s">
        <v>551</v>
      </c>
      <c r="AI257" s="4">
        <f ca="1">data[[#This Row],[Expiry Date]]-TODAY()</f>
        <v>40</v>
      </c>
      <c r="AJ257" s="4">
        <f ca="1">data[[#This Row],[Maturity ( Days)]]/365</f>
        <v>0.1095890410958904</v>
      </c>
      <c r="AK257" s="4" t="str">
        <f>IF(data[[#This Row],[Option Type]]="put","p","c")</f>
        <v>p</v>
      </c>
      <c r="AL257" s="4">
        <f>(data[[#This Row],[Bid]]*data[[#This Row],[Bidsize]]+data[[#This Row],[Ask]]*data[[#This Row],[Asksize]])/(data[[#This Row],[Bidsize]]+data[[#This Row],[Asksize]])</f>
        <v>428.5</v>
      </c>
      <c r="AM257" s="5">
        <f ca="1">impliedVol(data[[#This Row],[OptType]],Details!$B$4,VALUE(data[[#This Row],[Strike]]),VALUE(data[[#This Row],[Cnt Price]]),Details!$B$6,data[[#This Row],[T]],Details!$B$7)</f>
        <v>0.19760374599978325</v>
      </c>
      <c r="AN257" s="7">
        <f t="array" aca="1" ref="AN257:AR257" ca="1">bsGreeks(data[[#This Row],[OptType]],Details!$B$4,VALUE(data[[#This Row],[Strike]]),Details!$B$6,data[[#This Row],[T]],AM257,Details!$B$7)</f>
        <v>-0.92991852094721517</v>
      </c>
      <c r="AO257" s="7">
        <f ca="1"/>
        <v>5.005211079981371E-4</v>
      </c>
      <c r="AP257" s="6">
        <f ca="1"/>
        <v>1.82401476725836</v>
      </c>
      <c r="AQ257" s="6">
        <f ca="1"/>
        <v>-33.42165930304688</v>
      </c>
      <c r="AR257" s="6">
        <f ca="1"/>
        <v>-464.78474937440126</v>
      </c>
    </row>
    <row r="258" spans="1:44" x14ac:dyDescent="0.3">
      <c r="A258" t="s">
        <v>2895</v>
      </c>
      <c r="B258" t="s">
        <v>2896</v>
      </c>
      <c r="C258" t="s">
        <v>30</v>
      </c>
      <c r="D258" t="s">
        <v>1980</v>
      </c>
      <c r="E258" t="s">
        <v>2897</v>
      </c>
      <c r="F258" t="s">
        <v>2898</v>
      </c>
      <c r="G258" t="s">
        <v>2899</v>
      </c>
      <c r="H258" t="s">
        <v>137</v>
      </c>
      <c r="I258" t="s">
        <v>137</v>
      </c>
      <c r="J258" t="s">
        <v>1502</v>
      </c>
      <c r="K258" t="s">
        <v>130</v>
      </c>
      <c r="L258" t="s">
        <v>57</v>
      </c>
      <c r="M258" t="s">
        <v>37</v>
      </c>
      <c r="N258" t="s">
        <v>87</v>
      </c>
      <c r="O258" t="s">
        <v>87</v>
      </c>
      <c r="T258" t="s">
        <v>50</v>
      </c>
      <c r="U258" t="s">
        <v>87</v>
      </c>
      <c r="V258" t="s">
        <v>87</v>
      </c>
      <c r="W258" t="s">
        <v>88</v>
      </c>
      <c r="X258" t="s">
        <v>92</v>
      </c>
      <c r="Y258" t="s">
        <v>2899</v>
      </c>
      <c r="Z258" t="s">
        <v>87</v>
      </c>
      <c r="AA258" t="s">
        <v>87</v>
      </c>
      <c r="AB258" t="s">
        <v>37</v>
      </c>
      <c r="AC258" t="s">
        <v>1013</v>
      </c>
      <c r="AD258" t="s">
        <v>37</v>
      </c>
      <c r="AE258" t="s">
        <v>1013</v>
      </c>
      <c r="AF258" t="s">
        <v>90</v>
      </c>
      <c r="AG258" t="s">
        <v>1270</v>
      </c>
      <c r="AH258" t="s">
        <v>551</v>
      </c>
      <c r="AI258" s="4">
        <f ca="1">data[[#This Row],[Expiry Date]]-TODAY()</f>
        <v>40</v>
      </c>
      <c r="AJ258" s="4">
        <f ca="1">data[[#This Row],[Maturity ( Days)]]/365</f>
        <v>0.1095890410958904</v>
      </c>
      <c r="AK258" s="4" t="str">
        <f>IF(data[[#This Row],[Option Type]]="put","p","c")</f>
        <v>p</v>
      </c>
      <c r="AL258" s="4">
        <f>(data[[#This Row],[Bid]]*data[[#This Row],[Bidsize]]+data[[#This Row],[Ask]]*data[[#This Row],[Asksize]])/(data[[#This Row],[Bidsize]]+data[[#This Row],[Asksize]])</f>
        <v>433</v>
      </c>
      <c r="AM258" s="5">
        <f ca="1">impliedVol(data[[#This Row],[OptType]],Details!$B$4,VALUE(data[[#This Row],[Strike]]),VALUE(data[[#This Row],[Cnt Price]]),Details!$B$6,data[[#This Row],[T]],Details!$B$7)</f>
        <v>0.19663273158562419</v>
      </c>
      <c r="AN258" s="7">
        <f t="array" aca="1" ref="AN258:AR258" ca="1">bsGreeks(data[[#This Row],[OptType]],Details!$B$4,VALUE(data[[#This Row],[Strike]]),Details!$B$6,data[[#This Row],[T]],AM258,Details!$B$7)</f>
        <v>-0.93315892038527604</v>
      </c>
      <c r="AO258" s="7">
        <f ca="1"/>
        <v>4.8495333853596477E-4</v>
      </c>
      <c r="AP258" s="6">
        <f ca="1"/>
        <v>1.7585978802169415</v>
      </c>
      <c r="AQ258" s="6">
        <f ca="1"/>
        <v>-31.543596938813007</v>
      </c>
      <c r="AR258" s="6">
        <f ca="1"/>
        <v>-466.73387763478428</v>
      </c>
    </row>
    <row r="259" spans="1:44" x14ac:dyDescent="0.3">
      <c r="A259" t="s">
        <v>2900</v>
      </c>
      <c r="B259" t="s">
        <v>2901</v>
      </c>
      <c r="C259" t="s">
        <v>30</v>
      </c>
      <c r="D259" t="s">
        <v>624</v>
      </c>
      <c r="E259" t="s">
        <v>2902</v>
      </c>
      <c r="F259" t="s">
        <v>2903</v>
      </c>
      <c r="G259" t="s">
        <v>2904</v>
      </c>
      <c r="H259" t="s">
        <v>137</v>
      </c>
      <c r="I259" t="s">
        <v>137</v>
      </c>
      <c r="J259" t="s">
        <v>1502</v>
      </c>
      <c r="K259" t="s">
        <v>2586</v>
      </c>
      <c r="L259" t="s">
        <v>57</v>
      </c>
      <c r="M259" t="s">
        <v>37</v>
      </c>
      <c r="N259" t="s">
        <v>87</v>
      </c>
      <c r="O259" t="s">
        <v>87</v>
      </c>
      <c r="T259" t="s">
        <v>50</v>
      </c>
      <c r="U259" t="s">
        <v>87</v>
      </c>
      <c r="V259" t="s">
        <v>87</v>
      </c>
      <c r="W259" t="s">
        <v>88</v>
      </c>
      <c r="X259" t="s">
        <v>94</v>
      </c>
      <c r="Y259" t="s">
        <v>2904</v>
      </c>
      <c r="Z259" t="s">
        <v>87</v>
      </c>
      <c r="AA259" t="s">
        <v>87</v>
      </c>
      <c r="AB259" t="s">
        <v>37</v>
      </c>
      <c r="AC259" t="s">
        <v>1013</v>
      </c>
      <c r="AD259" t="s">
        <v>37</v>
      </c>
      <c r="AE259" t="s">
        <v>1013</v>
      </c>
      <c r="AF259" t="s">
        <v>90</v>
      </c>
      <c r="AG259" t="s">
        <v>1270</v>
      </c>
      <c r="AH259" t="s">
        <v>551</v>
      </c>
      <c r="AI259" s="4">
        <f ca="1">data[[#This Row],[Expiry Date]]-TODAY()</f>
        <v>40</v>
      </c>
      <c r="AJ259" s="4">
        <f ca="1">data[[#This Row],[Maturity ( Days)]]/365</f>
        <v>0.1095890410958904</v>
      </c>
      <c r="AK259" s="4" t="str">
        <f>IF(data[[#This Row],[Option Type]]="put","p","c")</f>
        <v>p</v>
      </c>
      <c r="AL259" s="4">
        <f>(data[[#This Row],[Bid]]*data[[#This Row],[Bidsize]]+data[[#This Row],[Ask]]*data[[#This Row],[Asksize]])/(data[[#This Row],[Bidsize]]+data[[#This Row],[Asksize]])</f>
        <v>437.60000000000008</v>
      </c>
      <c r="AM259" s="5">
        <f ca="1">impliedVol(data[[#This Row],[OptType]],Details!$B$4,VALUE(data[[#This Row],[Strike]]),VALUE(data[[#This Row],[Cnt Price]]),Details!$B$6,data[[#This Row],[T]],Details!$B$7)</f>
        <v>0.19611530216494311</v>
      </c>
      <c r="AN259" s="7">
        <f t="array" aca="1" ref="AN259:AR259" ca="1">bsGreeks(data[[#This Row],[OptType]],Details!$B$4,VALUE(data[[#This Row],[Strike]]),Details!$B$6,data[[#This Row],[T]],AM259,Details!$B$7)</f>
        <v>-0.93584998883217507</v>
      </c>
      <c r="AO259" s="7">
        <f ca="1"/>
        <v>4.709812893701377E-4</v>
      </c>
      <c r="AP259" s="6">
        <f ca="1"/>
        <v>1.7034363682882074</v>
      </c>
      <c r="AQ259" s="6">
        <f ca="1"/>
        <v>-30.034722548682595</v>
      </c>
      <c r="AR259" s="6">
        <f ca="1"/>
        <v>-468.44714035189554</v>
      </c>
    </row>
    <row r="260" spans="1:44" x14ac:dyDescent="0.3">
      <c r="A260" t="s">
        <v>2905</v>
      </c>
      <c r="B260" t="s">
        <v>2906</v>
      </c>
      <c r="C260" t="s">
        <v>30</v>
      </c>
      <c r="D260" t="s">
        <v>291</v>
      </c>
      <c r="E260" t="s">
        <v>2907</v>
      </c>
      <c r="F260" t="s">
        <v>2908</v>
      </c>
      <c r="G260" t="s">
        <v>2909</v>
      </c>
      <c r="H260" t="s">
        <v>137</v>
      </c>
      <c r="I260" t="s">
        <v>137</v>
      </c>
      <c r="J260" t="s">
        <v>1502</v>
      </c>
      <c r="K260" t="s">
        <v>2910</v>
      </c>
      <c r="L260" t="s">
        <v>57</v>
      </c>
      <c r="M260" t="s">
        <v>37</v>
      </c>
      <c r="N260" t="s">
        <v>87</v>
      </c>
      <c r="O260" t="s">
        <v>87</v>
      </c>
      <c r="T260" t="s">
        <v>50</v>
      </c>
      <c r="U260" t="s">
        <v>87</v>
      </c>
      <c r="V260" t="s">
        <v>87</v>
      </c>
      <c r="W260" t="s">
        <v>88</v>
      </c>
      <c r="X260" t="s">
        <v>100</v>
      </c>
      <c r="Y260" t="s">
        <v>2909</v>
      </c>
      <c r="Z260" t="s">
        <v>87</v>
      </c>
      <c r="AA260" t="s">
        <v>87</v>
      </c>
      <c r="AB260" t="s">
        <v>37</v>
      </c>
      <c r="AC260" t="s">
        <v>1013</v>
      </c>
      <c r="AD260" t="s">
        <v>37</v>
      </c>
      <c r="AE260" t="s">
        <v>1013</v>
      </c>
      <c r="AF260" t="s">
        <v>90</v>
      </c>
      <c r="AG260" t="s">
        <v>1270</v>
      </c>
      <c r="AH260" t="s">
        <v>551</v>
      </c>
      <c r="AI260" s="4">
        <f ca="1">data[[#This Row],[Expiry Date]]-TODAY()</f>
        <v>40</v>
      </c>
      <c r="AJ260" s="4">
        <f ca="1">data[[#This Row],[Maturity ( Days)]]/365</f>
        <v>0.1095890410958904</v>
      </c>
      <c r="AK260" s="4" t="str">
        <f>IF(data[[#This Row],[Option Type]]="put","p","c")</f>
        <v>p</v>
      </c>
      <c r="AL260" s="4">
        <f>(data[[#This Row],[Bid]]*data[[#This Row],[Bidsize]]+data[[#This Row],[Ask]]*data[[#This Row],[Asksize]])/(data[[#This Row],[Bidsize]]+data[[#This Row],[Asksize]])</f>
        <v>446.75</v>
      </c>
      <c r="AM260" s="5">
        <f ca="1">impliedVol(data[[#This Row],[OptType]],Details!$B$4,VALUE(data[[#This Row],[Strike]]),VALUE(data[[#This Row],[Cnt Price]]),Details!$B$6,data[[#This Row],[T]],Details!$B$7)</f>
        <v>0.19449997578269457</v>
      </c>
      <c r="AN260" s="7">
        <f t="array" aca="1" ref="AN260:AR260" ca="1">bsGreeks(data[[#This Row],[OptType]],Details!$B$4,VALUE(data[[#This Row],[Strike]]),Details!$B$6,data[[#This Row],[T]],AM260,Details!$B$7)</f>
        <v>-0.94158030488026012</v>
      </c>
      <c r="AO260" s="7">
        <f ca="1"/>
        <v>4.414097405996237E-4</v>
      </c>
      <c r="AP260" s="6">
        <f ca="1"/>
        <v>1.5833329274505481</v>
      </c>
      <c r="AQ260" s="6">
        <f ca="1"/>
        <v>-26.681221978260041</v>
      </c>
      <c r="AR260" s="6">
        <f ca="1"/>
        <v>-472.02463028026307</v>
      </c>
    </row>
    <row r="261" spans="1:44" x14ac:dyDescent="0.3">
      <c r="A261" t="s">
        <v>2911</v>
      </c>
      <c r="B261" t="s">
        <v>2912</v>
      </c>
      <c r="C261" t="s">
        <v>30</v>
      </c>
      <c r="D261" t="s">
        <v>2913</v>
      </c>
      <c r="E261" t="s">
        <v>2914</v>
      </c>
      <c r="F261" t="s">
        <v>2915</v>
      </c>
      <c r="G261" t="s">
        <v>2916</v>
      </c>
      <c r="H261" t="s">
        <v>137</v>
      </c>
      <c r="I261" t="s">
        <v>137</v>
      </c>
      <c r="J261" t="s">
        <v>1502</v>
      </c>
      <c r="K261" t="s">
        <v>146</v>
      </c>
      <c r="L261" t="s">
        <v>57</v>
      </c>
      <c r="M261" t="s">
        <v>37</v>
      </c>
      <c r="N261" t="s">
        <v>87</v>
      </c>
      <c r="O261" t="s">
        <v>87</v>
      </c>
      <c r="T261" t="s">
        <v>50</v>
      </c>
      <c r="U261" t="s">
        <v>87</v>
      </c>
      <c r="V261" t="s">
        <v>87</v>
      </c>
      <c r="W261" t="s">
        <v>88</v>
      </c>
      <c r="X261" t="s">
        <v>1380</v>
      </c>
      <c r="Y261" t="s">
        <v>2916</v>
      </c>
      <c r="Z261" t="s">
        <v>87</v>
      </c>
      <c r="AA261" t="s">
        <v>87</v>
      </c>
      <c r="AB261" t="s">
        <v>37</v>
      </c>
      <c r="AC261" t="s">
        <v>1013</v>
      </c>
      <c r="AD261" t="s">
        <v>37</v>
      </c>
      <c r="AE261" t="s">
        <v>1013</v>
      </c>
      <c r="AF261" t="s">
        <v>90</v>
      </c>
      <c r="AG261" t="s">
        <v>1270</v>
      </c>
      <c r="AH261" t="s">
        <v>551</v>
      </c>
      <c r="AI261" s="4">
        <f ca="1">data[[#This Row],[Expiry Date]]-TODAY()</f>
        <v>40</v>
      </c>
      <c r="AJ261" s="4">
        <f ca="1">data[[#This Row],[Maturity ( Days)]]/365</f>
        <v>0.1095890410958904</v>
      </c>
      <c r="AK261" s="4" t="str">
        <f>IF(data[[#This Row],[Option Type]]="put","p","c")</f>
        <v>p</v>
      </c>
      <c r="AL261" s="4">
        <f>(data[[#This Row],[Bid]]*data[[#This Row],[Bidsize]]+data[[#This Row],[Ask]]*data[[#This Row],[Asksize]])/(data[[#This Row],[Bidsize]]+data[[#This Row],[Asksize]])</f>
        <v>451.34999999999997</v>
      </c>
      <c r="AM261" s="5">
        <f ca="1">impliedVol(data[[#This Row],[OptType]],Details!$B$4,VALUE(data[[#This Row],[Strike]]),VALUE(data[[#This Row],[Cnt Price]]),Details!$B$6,data[[#This Row],[T]],Details!$B$7)</f>
        <v>0.19368258968148291</v>
      </c>
      <c r="AN261" s="7">
        <f t="array" aca="1" ref="AN261:AR261" ca="1">bsGreeks(data[[#This Row],[OptType]],Details!$B$4,VALUE(data[[#This Row],[Strike]]),Details!$B$6,data[[#This Row],[T]],AM261,Details!$B$7)</f>
        <v>-0.94432985292319027</v>
      </c>
      <c r="AO261" s="7">
        <f ca="1"/>
        <v>4.2676380030391578E-4</v>
      </c>
      <c r="AP261" s="6">
        <f ca="1"/>
        <v>1.5243648875916345</v>
      </c>
      <c r="AQ261" s="6">
        <f ca="1"/>
        <v>-25.048276187997519</v>
      </c>
      <c r="AR261" s="6">
        <f ca="1"/>
        <v>-473.7641695174197</v>
      </c>
    </row>
    <row r="262" spans="1:44" x14ac:dyDescent="0.3">
      <c r="A262" t="s">
        <v>2917</v>
      </c>
      <c r="B262" t="s">
        <v>2918</v>
      </c>
      <c r="C262" t="s">
        <v>58</v>
      </c>
      <c r="D262" t="s">
        <v>625</v>
      </c>
      <c r="E262" t="s">
        <v>1076</v>
      </c>
      <c r="F262" t="s">
        <v>298</v>
      </c>
      <c r="G262" t="s">
        <v>2919</v>
      </c>
      <c r="H262" t="s">
        <v>2779</v>
      </c>
      <c r="I262" t="s">
        <v>2555</v>
      </c>
      <c r="J262" t="s">
        <v>1502</v>
      </c>
      <c r="K262" t="s">
        <v>2632</v>
      </c>
      <c r="L262" t="s">
        <v>57</v>
      </c>
      <c r="M262" t="s">
        <v>37</v>
      </c>
      <c r="N262" t="s">
        <v>87</v>
      </c>
      <c r="O262" t="s">
        <v>87</v>
      </c>
      <c r="T262" t="s">
        <v>50</v>
      </c>
      <c r="U262" t="s">
        <v>87</v>
      </c>
      <c r="V262" t="s">
        <v>87</v>
      </c>
      <c r="W262" t="s">
        <v>88</v>
      </c>
      <c r="X262" t="s">
        <v>404</v>
      </c>
      <c r="Y262" t="s">
        <v>2919</v>
      </c>
      <c r="Z262" t="s">
        <v>87</v>
      </c>
      <c r="AA262" t="s">
        <v>87</v>
      </c>
      <c r="AB262" t="s">
        <v>37</v>
      </c>
      <c r="AC262" t="s">
        <v>1013</v>
      </c>
      <c r="AD262" t="s">
        <v>37</v>
      </c>
      <c r="AE262" t="s">
        <v>1013</v>
      </c>
      <c r="AF262" t="s">
        <v>90</v>
      </c>
      <c r="AG262" t="s">
        <v>1270</v>
      </c>
      <c r="AH262" t="s">
        <v>50</v>
      </c>
      <c r="AI262" s="4">
        <f ca="1">data[[#This Row],[Expiry Date]]-TODAY()</f>
        <v>40</v>
      </c>
      <c r="AJ262" s="4">
        <f ca="1">data[[#This Row],[Maturity ( Days)]]/365</f>
        <v>0.1095890410958904</v>
      </c>
      <c r="AK262" s="4" t="str">
        <f>IF(data[[#This Row],[Option Type]]="put","p","c")</f>
        <v>c</v>
      </c>
      <c r="AL262" s="4">
        <f>(data[[#This Row],[Bid]]*data[[#This Row],[Bidsize]]+data[[#This Row],[Ask]]*data[[#This Row],[Asksize]])/(data[[#This Row],[Bidsize]]+data[[#This Row],[Asksize]])</f>
        <v>6.9996309963099632</v>
      </c>
      <c r="AM262" s="5">
        <f ca="1">impliedVol(data[[#This Row],[OptType]],Details!$B$4,VALUE(data[[#This Row],[Strike]]),VALUE(data[[#This Row],[Cnt Price]]),Details!$B$6,data[[#This Row],[T]],Details!$B$7)</f>
        <v>0.19951960094895546</v>
      </c>
      <c r="AN262" s="7">
        <f t="array" aca="1" ref="AN262:AR262" ca="1">bsGreeks(data[[#This Row],[OptType]],Details!$B$4,VALUE(data[[#This Row],[Strike]]),Details!$B$6,data[[#This Row],[T]],AM262,Details!$B$7)</f>
        <v>5.9341719314654165E-2</v>
      </c>
      <c r="AO262" s="7">
        <f ca="1"/>
        <v>4.3562458252054766E-4</v>
      </c>
      <c r="AP262" s="6">
        <f ca="1"/>
        <v>1.6029084790200139</v>
      </c>
      <c r="AQ262" s="6">
        <f ca="1"/>
        <v>-40.624580700635413</v>
      </c>
      <c r="AR262" s="6">
        <f ca="1"/>
        <v>25.896532248960046</v>
      </c>
    </row>
    <row r="263" spans="1:44" x14ac:dyDescent="0.3">
      <c r="A263" t="s">
        <v>2920</v>
      </c>
      <c r="B263" t="s">
        <v>2921</v>
      </c>
      <c r="C263" t="s">
        <v>30</v>
      </c>
      <c r="D263" t="s">
        <v>625</v>
      </c>
      <c r="E263" t="s">
        <v>2922</v>
      </c>
      <c r="F263" t="s">
        <v>2923</v>
      </c>
      <c r="G263" t="s">
        <v>2924</v>
      </c>
      <c r="H263" t="s">
        <v>137</v>
      </c>
      <c r="I263" t="s">
        <v>137</v>
      </c>
      <c r="J263" t="s">
        <v>1502</v>
      </c>
      <c r="K263" t="s">
        <v>2580</v>
      </c>
      <c r="L263" t="s">
        <v>57</v>
      </c>
      <c r="M263" t="s">
        <v>37</v>
      </c>
      <c r="N263" t="s">
        <v>87</v>
      </c>
      <c r="O263" t="s">
        <v>87</v>
      </c>
      <c r="T263" t="s">
        <v>50</v>
      </c>
      <c r="U263" t="s">
        <v>87</v>
      </c>
      <c r="V263" t="s">
        <v>87</v>
      </c>
      <c r="W263" t="s">
        <v>88</v>
      </c>
      <c r="X263" t="s">
        <v>1370</v>
      </c>
      <c r="Y263" t="s">
        <v>2924</v>
      </c>
      <c r="Z263" t="s">
        <v>87</v>
      </c>
      <c r="AA263" t="s">
        <v>87</v>
      </c>
      <c r="AB263" t="s">
        <v>37</v>
      </c>
      <c r="AC263" t="s">
        <v>1013</v>
      </c>
      <c r="AD263" t="s">
        <v>37</v>
      </c>
      <c r="AE263" t="s">
        <v>1013</v>
      </c>
      <c r="AF263" t="s">
        <v>90</v>
      </c>
      <c r="AG263" t="s">
        <v>1270</v>
      </c>
      <c r="AH263" t="s">
        <v>551</v>
      </c>
      <c r="AI263" s="4">
        <f ca="1">data[[#This Row],[Expiry Date]]-TODAY()</f>
        <v>40</v>
      </c>
      <c r="AJ263" s="4">
        <f ca="1">data[[#This Row],[Maturity ( Days)]]/365</f>
        <v>0.1095890410958904</v>
      </c>
      <c r="AK263" s="4" t="str">
        <f>IF(data[[#This Row],[Option Type]]="put","p","c")</f>
        <v>p</v>
      </c>
      <c r="AL263" s="4">
        <f>(data[[#This Row],[Bid]]*data[[#This Row],[Bidsize]]+data[[#This Row],[Ask]]*data[[#This Row],[Asksize]])/(data[[#This Row],[Bidsize]]+data[[#This Row],[Asksize]])</f>
        <v>456</v>
      </c>
      <c r="AM263" s="5">
        <f ca="1">impliedVol(data[[#This Row],[OptType]],Details!$B$4,VALUE(data[[#This Row],[Strike]]),VALUE(data[[#This Row],[Cnt Price]]),Details!$B$6,data[[#This Row],[T]],Details!$B$7)</f>
        <v>0.19308254564053617</v>
      </c>
      <c r="AN263" s="7">
        <f t="array" aca="1" ref="AN263:AR263" ca="1">bsGreeks(data[[#This Row],[OptType]],Details!$B$4,VALUE(data[[#This Row],[Strike]]),Details!$B$6,data[[#This Row],[T]],AM263,Details!$B$7)</f>
        <v>-0.94679142852695819</v>
      </c>
      <c r="AO263" s="7">
        <f ca="1"/>
        <v>4.1304693514637432E-4</v>
      </c>
      <c r="AP263" s="6">
        <f ca="1"/>
        <v>1.4707985717974381</v>
      </c>
      <c r="AQ263" s="6">
        <f ca="1"/>
        <v>-23.60066538200752</v>
      </c>
      <c r="AR263" s="6">
        <f ca="1"/>
        <v>-475.37979683024014</v>
      </c>
    </row>
    <row r="264" spans="1:44" x14ac:dyDescent="0.3">
      <c r="A264" t="s">
        <v>2925</v>
      </c>
      <c r="B264" t="s">
        <v>2926</v>
      </c>
      <c r="C264" t="s">
        <v>58</v>
      </c>
      <c r="D264" t="s">
        <v>1999</v>
      </c>
      <c r="E264" t="s">
        <v>435</v>
      </c>
      <c r="F264" t="s">
        <v>171</v>
      </c>
      <c r="G264" t="s">
        <v>1188</v>
      </c>
      <c r="H264" t="s">
        <v>890</v>
      </c>
      <c r="I264" t="s">
        <v>2927</v>
      </c>
      <c r="J264" t="s">
        <v>1502</v>
      </c>
      <c r="K264" t="s">
        <v>2928</v>
      </c>
      <c r="L264" t="s">
        <v>57</v>
      </c>
      <c r="M264" t="s">
        <v>37</v>
      </c>
      <c r="N264" t="s">
        <v>87</v>
      </c>
      <c r="O264" t="s">
        <v>87</v>
      </c>
      <c r="T264" t="s">
        <v>50</v>
      </c>
      <c r="U264" t="s">
        <v>87</v>
      </c>
      <c r="V264" t="s">
        <v>87</v>
      </c>
      <c r="W264" t="s">
        <v>88</v>
      </c>
      <c r="X264" t="s">
        <v>458</v>
      </c>
      <c r="Y264" t="s">
        <v>1188</v>
      </c>
      <c r="Z264" t="s">
        <v>87</v>
      </c>
      <c r="AA264" t="s">
        <v>87</v>
      </c>
      <c r="AB264" t="s">
        <v>37</v>
      </c>
      <c r="AC264" t="s">
        <v>1013</v>
      </c>
      <c r="AD264" t="s">
        <v>37</v>
      </c>
      <c r="AE264" t="s">
        <v>1013</v>
      </c>
      <c r="AF264" t="s">
        <v>90</v>
      </c>
      <c r="AG264" t="s">
        <v>1270</v>
      </c>
      <c r="AH264" t="s">
        <v>50</v>
      </c>
      <c r="AI264" s="4">
        <f ca="1">data[[#This Row],[Expiry Date]]-TODAY()</f>
        <v>40</v>
      </c>
      <c r="AJ264" s="4">
        <f ca="1">data[[#This Row],[Maturity ( Days)]]/365</f>
        <v>0.1095890410958904</v>
      </c>
      <c r="AK264" s="4" t="str">
        <f>IF(data[[#This Row],[Option Type]]="put","p","c")</f>
        <v>c</v>
      </c>
      <c r="AL264" s="4">
        <f>(data[[#This Row],[Bid]]*data[[#This Row],[Bidsize]]+data[[#This Row],[Ask]]*data[[#This Row],[Asksize]])/(data[[#This Row],[Bidsize]]+data[[#This Row],[Asksize]])</f>
        <v>6.6418604651162791</v>
      </c>
      <c r="AM264" s="5">
        <f ca="1">impliedVol(data[[#This Row],[OptType]],Details!$B$4,VALUE(data[[#This Row],[Strike]]),VALUE(data[[#This Row],[Cnt Price]]),Details!$B$6,data[[#This Row],[T]],Details!$B$7)</f>
        <v>0.19892955076576599</v>
      </c>
      <c r="AN264" s="7">
        <f t="array" aca="1" ref="AN264:AR264" ca="1">bsGreeks(data[[#This Row],[OptType]],Details!$B$4,VALUE(data[[#This Row],[Strike]]),Details!$B$6,data[[#This Row],[T]],AM264,Details!$B$7)</f>
        <v>5.6848932318114297E-2</v>
      </c>
      <c r="AO264" s="7">
        <f ca="1"/>
        <v>4.2242839752356385E-4</v>
      </c>
      <c r="AP264" s="6">
        <f ca="1"/>
        <v>1.549755502713783</v>
      </c>
      <c r="AQ264" s="6">
        <f ca="1"/>
        <v>-39.157592961942257</v>
      </c>
      <c r="AR264" s="6">
        <f ca="1"/>
        <v>24.815678548434121</v>
      </c>
    </row>
    <row r="265" spans="1:44" x14ac:dyDescent="0.3">
      <c r="A265" t="s">
        <v>2929</v>
      </c>
      <c r="B265" t="s">
        <v>2930</v>
      </c>
      <c r="C265" t="s">
        <v>30</v>
      </c>
      <c r="D265" t="s">
        <v>1999</v>
      </c>
      <c r="E265" t="s">
        <v>2931</v>
      </c>
      <c r="F265" t="s">
        <v>2932</v>
      </c>
      <c r="G265" t="s">
        <v>2933</v>
      </c>
      <c r="H265" t="s">
        <v>137</v>
      </c>
      <c r="I265" t="s">
        <v>137</v>
      </c>
      <c r="J265" t="s">
        <v>1502</v>
      </c>
      <c r="K265" t="s">
        <v>153</v>
      </c>
      <c r="L265" t="s">
        <v>57</v>
      </c>
      <c r="M265" t="s">
        <v>37</v>
      </c>
      <c r="N265" t="s">
        <v>87</v>
      </c>
      <c r="O265" t="s">
        <v>87</v>
      </c>
      <c r="T265" t="s">
        <v>50</v>
      </c>
      <c r="U265" t="s">
        <v>87</v>
      </c>
      <c r="V265" t="s">
        <v>87</v>
      </c>
      <c r="W265" t="s">
        <v>88</v>
      </c>
      <c r="X265" t="s">
        <v>111</v>
      </c>
      <c r="Y265" t="s">
        <v>2933</v>
      </c>
      <c r="Z265" t="s">
        <v>87</v>
      </c>
      <c r="AA265" t="s">
        <v>87</v>
      </c>
      <c r="AB265" t="s">
        <v>37</v>
      </c>
      <c r="AC265" t="s">
        <v>1013</v>
      </c>
      <c r="AD265" t="s">
        <v>37</v>
      </c>
      <c r="AE265" t="s">
        <v>1013</v>
      </c>
      <c r="AF265" t="s">
        <v>90</v>
      </c>
      <c r="AG265" t="s">
        <v>1270</v>
      </c>
      <c r="AH265" t="s">
        <v>551</v>
      </c>
      <c r="AI265" s="4">
        <f ca="1">data[[#This Row],[Expiry Date]]-TODAY()</f>
        <v>40</v>
      </c>
      <c r="AJ265" s="4">
        <f ca="1">data[[#This Row],[Maturity ( Days)]]/365</f>
        <v>0.1095890410958904</v>
      </c>
      <c r="AK265" s="4" t="str">
        <f>IF(data[[#This Row],[Option Type]]="put","p","c")</f>
        <v>p</v>
      </c>
      <c r="AL265" s="4">
        <f>(data[[#This Row],[Bid]]*data[[#This Row],[Bidsize]]+data[[#This Row],[Ask]]*data[[#This Row],[Asksize]])/(data[[#This Row],[Bidsize]]+data[[#This Row],[Asksize]])</f>
        <v>460.59999999999997</v>
      </c>
      <c r="AM265" s="5">
        <f ca="1">impliedVol(data[[#This Row],[OptType]],Details!$B$4,VALUE(data[[#This Row],[Strike]]),VALUE(data[[#This Row],[Cnt Price]]),Details!$B$6,data[[#This Row],[T]],Details!$B$7)</f>
        <v>0.19204015015627765</v>
      </c>
      <c r="AN265" s="7">
        <f t="array" aca="1" ref="AN265:AR265" ca="1">bsGreeks(data[[#This Row],[OptType]],Details!$B$4,VALUE(data[[#This Row],[Strike]]),Details!$B$6,data[[#This Row],[T]],AM265,Details!$B$7)</f>
        <v>-0.9495863875570294</v>
      </c>
      <c r="AO265" s="7">
        <f ca="1"/>
        <v>3.9785545554109873E-4</v>
      </c>
      <c r="AP265" s="6">
        <f ca="1"/>
        <v>1.4090556119700686</v>
      </c>
      <c r="AQ265" s="6">
        <f ca="1"/>
        <v>-21.882833413274852</v>
      </c>
      <c r="AR265" s="6">
        <f ca="1"/>
        <v>-477.1397404877751</v>
      </c>
    </row>
    <row r="266" spans="1:44" x14ac:dyDescent="0.3">
      <c r="A266" t="s">
        <v>2934</v>
      </c>
      <c r="B266" t="s">
        <v>2935</v>
      </c>
      <c r="C266" t="s">
        <v>58</v>
      </c>
      <c r="D266" t="s">
        <v>627</v>
      </c>
      <c r="E266" t="s">
        <v>434</v>
      </c>
      <c r="F266" t="s">
        <v>499</v>
      </c>
      <c r="G266" t="s">
        <v>2936</v>
      </c>
      <c r="H266" t="s">
        <v>90</v>
      </c>
      <c r="I266" t="s">
        <v>2937</v>
      </c>
      <c r="J266" t="s">
        <v>1502</v>
      </c>
      <c r="K266" t="s">
        <v>2938</v>
      </c>
      <c r="L266" t="s">
        <v>57</v>
      </c>
      <c r="M266" t="s">
        <v>37</v>
      </c>
      <c r="N266" t="s">
        <v>87</v>
      </c>
      <c r="O266" t="s">
        <v>87</v>
      </c>
      <c r="T266" t="s">
        <v>50</v>
      </c>
      <c r="U266" t="s">
        <v>87</v>
      </c>
      <c r="V266" t="s">
        <v>87</v>
      </c>
      <c r="W266" t="s">
        <v>88</v>
      </c>
      <c r="X266" t="s">
        <v>404</v>
      </c>
      <c r="Y266" t="s">
        <v>2936</v>
      </c>
      <c r="Z266" t="s">
        <v>87</v>
      </c>
      <c r="AA266" t="s">
        <v>87</v>
      </c>
      <c r="AB266" t="s">
        <v>37</v>
      </c>
      <c r="AC266" t="s">
        <v>1013</v>
      </c>
      <c r="AD266" t="s">
        <v>37</v>
      </c>
      <c r="AE266" t="s">
        <v>1013</v>
      </c>
      <c r="AF266" t="s">
        <v>90</v>
      </c>
      <c r="AG266" t="s">
        <v>1270</v>
      </c>
      <c r="AH266" t="s">
        <v>50</v>
      </c>
      <c r="AI266" s="4">
        <f ca="1">data[[#This Row],[Expiry Date]]-TODAY()</f>
        <v>40</v>
      </c>
      <c r="AJ266" s="4">
        <f ca="1">data[[#This Row],[Maturity ( Days)]]/365</f>
        <v>0.1095890410958904</v>
      </c>
      <c r="AK266" s="4" t="str">
        <f>IF(data[[#This Row],[Option Type]]="put","p","c")</f>
        <v>c</v>
      </c>
      <c r="AL266" s="4">
        <f>(data[[#This Row],[Bid]]*data[[#This Row],[Bidsize]]+data[[#This Row],[Ask]]*data[[#This Row],[Asksize]])/(data[[#This Row],[Bidsize]]+data[[#This Row],[Asksize]])</f>
        <v>5.924561403508771</v>
      </c>
      <c r="AM266" s="5">
        <f ca="1">impliedVol(data[[#This Row],[OptType]],Details!$B$4,VALUE(data[[#This Row],[Strike]]),VALUE(data[[#This Row],[Cnt Price]]),Details!$B$6,data[[#This Row],[T]],Details!$B$7)</f>
        <v>0.19902737790548986</v>
      </c>
      <c r="AN266" s="7">
        <f t="array" aca="1" ref="AN266:AR266" ca="1">bsGreeks(data[[#This Row],[OptType]],Details!$B$4,VALUE(data[[#This Row],[Strike]]),Details!$B$6,data[[#This Row],[T]],AM266,Details!$B$7)</f>
        <v>5.1469582792085813E-2</v>
      </c>
      <c r="AO266" s="7">
        <f ca="1"/>
        <v>3.9027541543692568E-4</v>
      </c>
      <c r="AP266" s="6">
        <f ca="1"/>
        <v>1.4325005440299574</v>
      </c>
      <c r="AQ266" s="6">
        <f ca="1"/>
        <v>-36.200900244255031</v>
      </c>
      <c r="AR266" s="6">
        <f ca="1"/>
        <v>22.477228056922844</v>
      </c>
    </row>
    <row r="267" spans="1:44" x14ac:dyDescent="0.3">
      <c r="A267" t="s">
        <v>2939</v>
      </c>
      <c r="B267" t="s">
        <v>2940</v>
      </c>
      <c r="C267" t="s">
        <v>30</v>
      </c>
      <c r="D267" t="s">
        <v>627</v>
      </c>
      <c r="E267" t="s">
        <v>2941</v>
      </c>
      <c r="F267" t="s">
        <v>2942</v>
      </c>
      <c r="G267" t="s">
        <v>2943</v>
      </c>
      <c r="H267" t="s">
        <v>137</v>
      </c>
      <c r="I267" t="s">
        <v>137</v>
      </c>
      <c r="J267" t="s">
        <v>1502</v>
      </c>
      <c r="K267" t="s">
        <v>768</v>
      </c>
      <c r="L267" t="s">
        <v>57</v>
      </c>
      <c r="M267" t="s">
        <v>37</v>
      </c>
      <c r="N267" t="s">
        <v>87</v>
      </c>
      <c r="O267" t="s">
        <v>87</v>
      </c>
      <c r="T267" t="s">
        <v>50</v>
      </c>
      <c r="U267" t="s">
        <v>87</v>
      </c>
      <c r="V267" t="s">
        <v>87</v>
      </c>
      <c r="W267" t="s">
        <v>88</v>
      </c>
      <c r="X267" t="s">
        <v>111</v>
      </c>
      <c r="Y267" t="s">
        <v>2943</v>
      </c>
      <c r="Z267" t="s">
        <v>87</v>
      </c>
      <c r="AA267" t="s">
        <v>87</v>
      </c>
      <c r="AB267" t="s">
        <v>37</v>
      </c>
      <c r="AC267" t="s">
        <v>1013</v>
      </c>
      <c r="AD267" t="s">
        <v>37</v>
      </c>
      <c r="AE267" t="s">
        <v>1013</v>
      </c>
      <c r="AF267" t="s">
        <v>90</v>
      </c>
      <c r="AG267" t="s">
        <v>1270</v>
      </c>
      <c r="AH267" t="s">
        <v>551</v>
      </c>
      <c r="AI267" s="4">
        <f ca="1">data[[#This Row],[Expiry Date]]-TODAY()</f>
        <v>40</v>
      </c>
      <c r="AJ267" s="4">
        <f ca="1">data[[#This Row],[Maturity ( Days)]]/365</f>
        <v>0.1095890410958904</v>
      </c>
      <c r="AK267" s="4" t="str">
        <f>IF(data[[#This Row],[Option Type]]="put","p","c")</f>
        <v>p</v>
      </c>
      <c r="AL267" s="4">
        <f>(data[[#This Row],[Bid]]*data[[#This Row],[Bidsize]]+data[[#This Row],[Ask]]*data[[#This Row],[Asksize]])/(data[[#This Row],[Bidsize]]+data[[#This Row],[Asksize]])</f>
        <v>474.59999999999997</v>
      </c>
      <c r="AM267" s="5">
        <f ca="1">impliedVol(data[[#This Row],[OptType]],Details!$B$4,VALUE(data[[#This Row],[Strike]]),VALUE(data[[#This Row],[Cnt Price]]),Details!$B$6,data[[#This Row],[T]],Details!$B$7)</f>
        <v>0.18960616028333477</v>
      </c>
      <c r="AN267" s="7">
        <f t="array" aca="1" ref="AN267:AR267" ca="1">bsGreeks(data[[#This Row],[OptType]],Details!$B$4,VALUE(data[[#This Row],[Strike]]),Details!$B$6,data[[#This Row],[T]],AM267,Details!$B$7)</f>
        <v>-0.95682693367256422</v>
      </c>
      <c r="AO267" s="7">
        <f ca="1"/>
        <v>3.5582712264423751E-4</v>
      </c>
      <c r="AP267" s="6">
        <f ca="1"/>
        <v>1.2442345928341678</v>
      </c>
      <c r="AQ267" s="6">
        <f ca="1"/>
        <v>-17.427924222131434</v>
      </c>
      <c r="AR267" s="6">
        <f ca="1"/>
        <v>-481.9273202833246</v>
      </c>
    </row>
    <row r="268" spans="1:44" x14ac:dyDescent="0.3">
      <c r="A268" t="s">
        <v>2944</v>
      </c>
      <c r="B268" t="s">
        <v>2945</v>
      </c>
      <c r="C268" t="s">
        <v>30</v>
      </c>
      <c r="D268" t="s">
        <v>2018</v>
      </c>
      <c r="E268" t="s">
        <v>2946</v>
      </c>
      <c r="F268" t="s">
        <v>2947</v>
      </c>
      <c r="G268" t="s">
        <v>2948</v>
      </c>
      <c r="H268" t="s">
        <v>137</v>
      </c>
      <c r="I268" t="s">
        <v>137</v>
      </c>
      <c r="J268" t="s">
        <v>1502</v>
      </c>
      <c r="K268" t="s">
        <v>88</v>
      </c>
      <c r="L268" t="s">
        <v>57</v>
      </c>
      <c r="M268" t="s">
        <v>37</v>
      </c>
      <c r="N268" t="s">
        <v>87</v>
      </c>
      <c r="O268" t="s">
        <v>87</v>
      </c>
      <c r="T268" t="s">
        <v>50</v>
      </c>
      <c r="U268" t="s">
        <v>87</v>
      </c>
      <c r="V268" t="s">
        <v>87</v>
      </c>
      <c r="W268" t="s">
        <v>88</v>
      </c>
      <c r="X268" t="s">
        <v>111</v>
      </c>
      <c r="Y268" t="s">
        <v>2948</v>
      </c>
      <c r="Z268" t="s">
        <v>87</v>
      </c>
      <c r="AA268" t="s">
        <v>87</v>
      </c>
      <c r="AB268" t="s">
        <v>37</v>
      </c>
      <c r="AC268" t="s">
        <v>1013</v>
      </c>
      <c r="AD268" t="s">
        <v>37</v>
      </c>
      <c r="AE268" t="s">
        <v>1013</v>
      </c>
      <c r="AF268" t="s">
        <v>90</v>
      </c>
      <c r="AG268" t="s">
        <v>1270</v>
      </c>
      <c r="AH268" t="s">
        <v>551</v>
      </c>
      <c r="AI268" s="4">
        <f ca="1">data[[#This Row],[Expiry Date]]-TODAY()</f>
        <v>40</v>
      </c>
      <c r="AJ268" s="4">
        <f ca="1">data[[#This Row],[Maturity ( Days)]]/365</f>
        <v>0.1095890410958904</v>
      </c>
      <c r="AK268" s="4" t="str">
        <f>IF(data[[#This Row],[Option Type]]="put","p","c")</f>
        <v>p</v>
      </c>
      <c r="AL268" s="4">
        <f>(data[[#This Row],[Bid]]*data[[#This Row],[Bidsize]]+data[[#This Row],[Ask]]*data[[#This Row],[Asksize]])/(data[[#This Row],[Bidsize]]+data[[#This Row],[Asksize]])</f>
        <v>479.3</v>
      </c>
      <c r="AM268" s="5">
        <f ca="1">impliedVol(data[[#This Row],[OptType]],Details!$B$4,VALUE(data[[#This Row],[Strike]]),VALUE(data[[#This Row],[Cnt Price]]),Details!$B$6,data[[#This Row],[T]],Details!$B$7)</f>
        <v>0.18881985975052568</v>
      </c>
      <c r="AN268" s="7">
        <f t="array" aca="1" ref="AN268:AR268" ca="1">bsGreeks(data[[#This Row],[OptType]],Details!$B$4,VALUE(data[[#This Row],[Strike]]),Details!$B$6,data[[#This Row],[T]],AM268,Details!$B$7)</f>
        <v>-0.95905760960528164</v>
      </c>
      <c r="AO268" s="7">
        <f ca="1"/>
        <v>3.4229054453542058E-4</v>
      </c>
      <c r="AP268" s="6">
        <f ca="1"/>
        <v>1.1919371404812287</v>
      </c>
      <c r="AQ268" s="6">
        <f ca="1"/>
        <v>-16.033306138444825</v>
      </c>
      <c r="AR268" s="6">
        <f ca="1"/>
        <v>-483.44468014978793</v>
      </c>
    </row>
    <row r="269" spans="1:44" x14ac:dyDescent="0.3">
      <c r="A269" t="s">
        <v>2949</v>
      </c>
      <c r="B269" t="s">
        <v>2950</v>
      </c>
      <c r="C269" t="s">
        <v>58</v>
      </c>
      <c r="D269" t="s">
        <v>2025</v>
      </c>
      <c r="E269" t="s">
        <v>662</v>
      </c>
      <c r="F269" t="s">
        <v>434</v>
      </c>
      <c r="G269" t="s">
        <v>2951</v>
      </c>
      <c r="H269" t="s">
        <v>153</v>
      </c>
      <c r="I269" t="s">
        <v>122</v>
      </c>
      <c r="J269" t="s">
        <v>1502</v>
      </c>
      <c r="K269" t="s">
        <v>2952</v>
      </c>
      <c r="L269" t="s">
        <v>57</v>
      </c>
      <c r="M269" t="s">
        <v>37</v>
      </c>
      <c r="N269" t="s">
        <v>87</v>
      </c>
      <c r="O269" t="s">
        <v>87</v>
      </c>
      <c r="T269" t="s">
        <v>50</v>
      </c>
      <c r="U269" t="s">
        <v>87</v>
      </c>
      <c r="V269" t="s">
        <v>87</v>
      </c>
      <c r="W269" t="s">
        <v>88</v>
      </c>
      <c r="X269" t="s">
        <v>411</v>
      </c>
      <c r="Y269" t="s">
        <v>2951</v>
      </c>
      <c r="Z269" t="s">
        <v>87</v>
      </c>
      <c r="AA269" t="s">
        <v>87</v>
      </c>
      <c r="AB269" t="s">
        <v>37</v>
      </c>
      <c r="AC269" t="s">
        <v>1013</v>
      </c>
      <c r="AD269" t="s">
        <v>37</v>
      </c>
      <c r="AE269" t="s">
        <v>1013</v>
      </c>
      <c r="AF269" t="s">
        <v>90</v>
      </c>
      <c r="AG269" t="s">
        <v>1270</v>
      </c>
      <c r="AH269" t="s">
        <v>551</v>
      </c>
      <c r="AI269" s="4">
        <f ca="1">data[[#This Row],[Expiry Date]]-TODAY()</f>
        <v>40</v>
      </c>
      <c r="AJ269" s="4">
        <f ca="1">data[[#This Row],[Maturity ( Days)]]/365</f>
        <v>0.1095890410958904</v>
      </c>
      <c r="AK269" s="4" t="str">
        <f>IF(data[[#This Row],[Option Type]]="put","p","c")</f>
        <v>c</v>
      </c>
      <c r="AL269" s="4">
        <f>(data[[#This Row],[Bid]]*data[[#This Row],[Bidsize]]+data[[#This Row],[Ask]]*data[[#This Row],[Asksize]])/(data[[#This Row],[Bidsize]]+data[[#This Row],[Asksize]])</f>
        <v>5.3642857142857139</v>
      </c>
      <c r="AM269" s="5">
        <f ca="1">impliedVol(data[[#This Row],[OptType]],Details!$B$4,VALUE(data[[#This Row],[Strike]]),VALUE(data[[#This Row],[Cnt Price]]),Details!$B$6,data[[#This Row],[T]],Details!$B$7)</f>
        <v>0.19976194091618762</v>
      </c>
      <c r="AN269" s="7">
        <f t="array" aca="1" ref="AN269:AR269" ca="1">bsGreeks(data[[#This Row],[OptType]],Details!$B$4,VALUE(data[[#This Row],[Strike]]),Details!$B$6,data[[#This Row],[T]],AM269,Details!$B$7)</f>
        <v>4.7067872108498554E-2</v>
      </c>
      <c r="AO269" s="7">
        <f ca="1"/>
        <v>3.6204827861467318E-4</v>
      </c>
      <c r="AP269" s="6">
        <f ca="1"/>
        <v>1.3337978574034346</v>
      </c>
      <c r="AQ269" s="6">
        <f ca="1"/>
        <v>-33.819840761885231</v>
      </c>
      <c r="AR269" s="6">
        <f ca="1"/>
        <v>20.560841771210097</v>
      </c>
    </row>
    <row r="270" spans="1:44" x14ac:dyDescent="0.3">
      <c r="A270" t="s">
        <v>2953</v>
      </c>
      <c r="B270" t="s">
        <v>2954</v>
      </c>
      <c r="C270" t="s">
        <v>30</v>
      </c>
      <c r="D270" t="s">
        <v>224</v>
      </c>
      <c r="E270" t="s">
        <v>2955</v>
      </c>
      <c r="F270" t="s">
        <v>1052</v>
      </c>
      <c r="G270" t="s">
        <v>2956</v>
      </c>
      <c r="H270" t="s">
        <v>137</v>
      </c>
      <c r="I270" t="s">
        <v>137</v>
      </c>
      <c r="J270" t="s">
        <v>1502</v>
      </c>
      <c r="K270" t="s">
        <v>2957</v>
      </c>
      <c r="L270" t="s">
        <v>57</v>
      </c>
      <c r="M270" t="s">
        <v>37</v>
      </c>
      <c r="N270" t="s">
        <v>87</v>
      </c>
      <c r="O270" t="s">
        <v>87</v>
      </c>
      <c r="T270" t="s">
        <v>50</v>
      </c>
      <c r="U270" t="s">
        <v>87</v>
      </c>
      <c r="V270" t="s">
        <v>87</v>
      </c>
      <c r="W270" t="s">
        <v>88</v>
      </c>
      <c r="X270" t="s">
        <v>458</v>
      </c>
      <c r="Y270" t="s">
        <v>2956</v>
      </c>
      <c r="Z270" t="s">
        <v>87</v>
      </c>
      <c r="AA270" t="s">
        <v>87</v>
      </c>
      <c r="AB270" t="s">
        <v>37</v>
      </c>
      <c r="AC270" t="s">
        <v>1013</v>
      </c>
      <c r="AD270" t="s">
        <v>37</v>
      </c>
      <c r="AE270" t="s">
        <v>1013</v>
      </c>
      <c r="AF270" t="s">
        <v>90</v>
      </c>
      <c r="AG270" t="s">
        <v>1270</v>
      </c>
      <c r="AH270" t="s">
        <v>551</v>
      </c>
      <c r="AI270" s="4">
        <f ca="1">data[[#This Row],[Expiry Date]]-TODAY()</f>
        <v>40</v>
      </c>
      <c r="AJ270" s="4">
        <f ca="1">data[[#This Row],[Maturity ( Days)]]/365</f>
        <v>0.1095890410958904</v>
      </c>
      <c r="AK270" s="4" t="str">
        <f>IF(data[[#This Row],[Option Type]]="put","p","c")</f>
        <v>p</v>
      </c>
      <c r="AL270" s="4">
        <f>(data[[#This Row],[Bid]]*data[[#This Row],[Bidsize]]+data[[#This Row],[Ask]]*data[[#This Row],[Asksize]])/(data[[#This Row],[Bidsize]]+data[[#This Row],[Asksize]])</f>
        <v>493.45000000000005</v>
      </c>
      <c r="AM270" s="5">
        <f ca="1">impliedVol(data[[#This Row],[OptType]],Details!$B$4,VALUE(data[[#This Row],[Strike]]),VALUE(data[[#This Row],[Cnt Price]]),Details!$B$6,data[[#This Row],[T]],Details!$B$7)</f>
        <v>0.18615489349282893</v>
      </c>
      <c r="AN270" s="7">
        <f t="array" aca="1" ref="AN270:AR270" ca="1">bsGreeks(data[[#This Row],[OptType]],Details!$B$4,VALUE(data[[#This Row],[Strike]]),Details!$B$6,data[[#This Row],[T]],AM270,Details!$B$7)</f>
        <v>-0.96551760560226996</v>
      </c>
      <c r="AO270" s="7">
        <f ca="1"/>
        <v>3.0177280965987876E-4</v>
      </c>
      <c r="AP270" s="6">
        <f ca="1"/>
        <v>1.0360133290559157</v>
      </c>
      <c r="AQ270" s="6">
        <f ca="1"/>
        <v>-11.896544877550914</v>
      </c>
      <c r="AR270" s="6">
        <f ca="1"/>
        <v>-487.89798372995654</v>
      </c>
    </row>
    <row r="271" spans="1:44" x14ac:dyDescent="0.3">
      <c r="A271" t="s">
        <v>2958</v>
      </c>
      <c r="B271" t="s">
        <v>2959</v>
      </c>
      <c r="C271" t="s">
        <v>58</v>
      </c>
      <c r="D271" t="s">
        <v>2960</v>
      </c>
      <c r="E271" t="s">
        <v>661</v>
      </c>
      <c r="F271" t="s">
        <v>144</v>
      </c>
      <c r="G271" t="s">
        <v>438</v>
      </c>
      <c r="H271" t="s">
        <v>153</v>
      </c>
      <c r="I271" t="s">
        <v>227</v>
      </c>
      <c r="J271" t="s">
        <v>1502</v>
      </c>
      <c r="K271" t="s">
        <v>534</v>
      </c>
      <c r="L271" t="s">
        <v>57</v>
      </c>
      <c r="M271" t="s">
        <v>37</v>
      </c>
      <c r="N271" t="s">
        <v>87</v>
      </c>
      <c r="O271" t="s">
        <v>87</v>
      </c>
      <c r="T271" t="s">
        <v>50</v>
      </c>
      <c r="U271" t="s">
        <v>87</v>
      </c>
      <c r="V271" t="s">
        <v>87</v>
      </c>
      <c r="W271" t="s">
        <v>88</v>
      </c>
      <c r="X271" t="s">
        <v>387</v>
      </c>
      <c r="Y271" t="s">
        <v>438</v>
      </c>
      <c r="Z271" t="s">
        <v>87</v>
      </c>
      <c r="AA271" t="s">
        <v>87</v>
      </c>
      <c r="AB271" t="s">
        <v>37</v>
      </c>
      <c r="AC271" t="s">
        <v>1013</v>
      </c>
      <c r="AD271" t="s">
        <v>37</v>
      </c>
      <c r="AE271" t="s">
        <v>1013</v>
      </c>
      <c r="AF271" t="s">
        <v>90</v>
      </c>
      <c r="AG271" t="s">
        <v>1270</v>
      </c>
      <c r="AH271" t="s">
        <v>551</v>
      </c>
      <c r="AI271" s="4">
        <f ca="1">data[[#This Row],[Expiry Date]]-TODAY()</f>
        <v>40</v>
      </c>
      <c r="AJ271" s="4">
        <f ca="1">data[[#This Row],[Maturity ( Days)]]/365</f>
        <v>0.1095890410958904</v>
      </c>
      <c r="AK271" s="4" t="str">
        <f>IF(data[[#This Row],[Option Type]]="put","p","c")</f>
        <v>c</v>
      </c>
      <c r="AL271" s="4">
        <f>(data[[#This Row],[Bid]]*data[[#This Row],[Bidsize]]+data[[#This Row],[Ask]]*data[[#This Row],[Asksize]])/(data[[#This Row],[Bidsize]]+data[[#This Row],[Asksize]])</f>
        <v>4.8733333333333331</v>
      </c>
      <c r="AM271" s="5">
        <f ca="1">impliedVol(data[[#This Row],[OptType]],Details!$B$4,VALUE(data[[#This Row],[Strike]]),VALUE(data[[#This Row],[Cnt Price]]),Details!$B$6,data[[#This Row],[T]],Details!$B$7)</f>
        <v>0.19912347201401898</v>
      </c>
      <c r="AN271" s="7">
        <f t="array" aca="1" ref="AN271:AR271" ca="1">bsGreeks(data[[#This Row],[OptType]],Details!$B$4,VALUE(data[[#This Row],[Strike]]),Details!$B$6,data[[#This Row],[T]],AM271,Details!$B$7)</f>
        <v>4.3399349419635046E-2</v>
      </c>
      <c r="AO271" s="7">
        <f ca="1"/>
        <v>3.4025329779586923E-4</v>
      </c>
      <c r="AP271" s="6">
        <f ca="1"/>
        <v>1.249498038982106</v>
      </c>
      <c r="AQ271" s="6">
        <f ca="1"/>
        <v>-31.575225833782778</v>
      </c>
      <c r="AR271" s="6">
        <f ca="1"/>
        <v>18.966297989894269</v>
      </c>
    </row>
    <row r="272" spans="1:44" x14ac:dyDescent="0.3">
      <c r="A272" t="s">
        <v>2961</v>
      </c>
      <c r="B272" t="s">
        <v>2962</v>
      </c>
      <c r="C272" t="s">
        <v>30</v>
      </c>
      <c r="D272" t="s">
        <v>191</v>
      </c>
      <c r="E272" t="s">
        <v>2963</v>
      </c>
      <c r="F272" t="s">
        <v>2964</v>
      </c>
      <c r="G272" t="s">
        <v>2965</v>
      </c>
      <c r="H272" t="s">
        <v>87</v>
      </c>
      <c r="I272" t="s">
        <v>87</v>
      </c>
      <c r="J272" t="s">
        <v>1502</v>
      </c>
      <c r="K272" t="s">
        <v>235</v>
      </c>
      <c r="L272" t="s">
        <v>57</v>
      </c>
      <c r="M272" t="s">
        <v>37</v>
      </c>
      <c r="N272" t="s">
        <v>87</v>
      </c>
      <c r="O272" t="s">
        <v>87</v>
      </c>
      <c r="T272" t="s">
        <v>50</v>
      </c>
      <c r="U272" t="s">
        <v>87</v>
      </c>
      <c r="V272" t="s">
        <v>87</v>
      </c>
      <c r="W272" t="s">
        <v>88</v>
      </c>
      <c r="X272" t="s">
        <v>1361</v>
      </c>
      <c r="Y272" t="s">
        <v>2965</v>
      </c>
      <c r="Z272" t="s">
        <v>87</v>
      </c>
      <c r="AA272" t="s">
        <v>87</v>
      </c>
      <c r="AB272" t="s">
        <v>37</v>
      </c>
      <c r="AC272" t="s">
        <v>1013</v>
      </c>
      <c r="AD272" t="s">
        <v>37</v>
      </c>
      <c r="AE272" t="s">
        <v>1013</v>
      </c>
      <c r="AF272" t="s">
        <v>90</v>
      </c>
      <c r="AG272" t="s">
        <v>1270</v>
      </c>
      <c r="AH272" t="s">
        <v>551</v>
      </c>
      <c r="AI272" s="4">
        <f ca="1">data[[#This Row],[Expiry Date]]-TODAY()</f>
        <v>40</v>
      </c>
      <c r="AJ272" s="4">
        <f ca="1">data[[#This Row],[Maturity ( Days)]]/365</f>
        <v>0.1095890410958904</v>
      </c>
      <c r="AK272" s="4" t="str">
        <f>IF(data[[#This Row],[Option Type]]="put","p","c")</f>
        <v>p</v>
      </c>
      <c r="AL272" s="4" t="e">
        <f>(data[[#This Row],[Bid]]*data[[#This Row],[Bidsize]]+data[[#This Row],[Ask]]*data[[#This Row],[Asksize]])/(data[[#This Row],[Bidsize]]+data[[#This Row],[Asksize]])</f>
        <v>#DIV/0!</v>
      </c>
      <c r="AM272" s="5" t="str">
        <f ca="1">impliedVol(data[[#This Row],[OptType]],Details!$B$4,VALUE(data[[#This Row],[Strike]]),VALUE(data[[#This Row],[Cnt Price]]),Details!$B$6,data[[#This Row],[T]],Details!$B$7)</f>
        <v>TypeError: unsupported operand type(s) for -: 'float' and 'NoneType'
    diffPrice = (priceCall(S, K, r, T, vol) - C ) if (opt == 'c') else (pricePut(S, K, r, T, vol) - C )
  File "c:\work\freelance\excel\greekcalculator\blackscholes.py", line 76, in impliedVol
    return bs.impliedVol(opt, S, K, C, r, T, div)
  File "c:\work\freelance\excel\greekcalculator\GreekCalculator.py", line 57, in impliedVol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N272" s="7" t="str">
        <f t="array" aca="1" ref="AN272:AR272" ca="1">bsGreeks(data[[#This Row],[OptType]],Details!$B$4,VALUE(data[[#This Row],[Strike]]),Details!$B$6,data[[#This Row],[T]],AM272,Details!$B$7)</f>
        <v>TypeError: can't multiply sequence by non-int of type 'numpy.float64'
    d1 = (1 / (sigma * sqrt(T))) * (log(S/K) + (r + sigma**2/2)* T)
  File "c:\work\freelance\excel\greekcalculator\blackscholes.py", line 19, in d1d2
    d1, d2 = d1d2(sigma, S, K, r - div, T)
  File "c:\work\freelance\excel\greekcalculator\blackscholes.py", line 100, in getGreeks
    return bs.getGreeks(optType, S, K, r, T, sigma, div, cntSize)
  File "c:\work\freelance\excel\greekcalculator\GreekCalculator.py", line 49,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O272" s="7" t="str">
        <f ca="1"/>
        <v>TypeError: can't multiply sequence by non-int of type 'numpy.float64'
    d1 = (1 / (sigma * sqrt(T))) * (log(S/K) + (r + sigma**2/2)* T)
  File "c:\work\freelance\excel\greekcalculator\blackscholes.py", line 19, in d1d2
    d1, d2 = d1d2(sigma, S, K, r - div, T)
  File "c:\work\freelance\excel\greekcalculator\blackscholes.py", line 100, in getGreeks
    return bs.getGreeks(optType, S, K, r, T, sigma, div, cntSize)
  File "c:\work\freelance\excel\greekcalculator\GreekCalculator.py", line 49,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P272" s="6" t="str">
        <f ca="1"/>
        <v>TypeError: can't multiply sequence by non-int of type 'numpy.float64'
    d1 = (1 / (sigma * sqrt(T))) * (log(S/K) + (r + sigma**2/2)* T)
  File "c:\work\freelance\excel\greekcalculator\blackscholes.py", line 19, in d1d2
    d1, d2 = d1d2(sigma, S, K, r - div, T)
  File "c:\work\freelance\excel\greekcalculator\blackscholes.py", line 100, in getGreeks
    return bs.getGreeks(optType, S, K, r, T, sigma, div, cntSize)
  File "c:\work\freelance\excel\greekcalculator\GreekCalculator.py", line 49,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Q272" s="6" t="str">
        <f ca="1"/>
        <v>TypeError: can't multiply sequence by non-int of type 'numpy.float64'
    d1 = (1 / (sigma * sqrt(T))) * (log(S/K) + (r + sigma**2/2)* T)
  File "c:\work\freelance\excel\greekcalculator\blackscholes.py", line 19, in d1d2
    d1, d2 = d1d2(sigma, S, K, r - div, T)
  File "c:\work\freelance\excel\greekcalculator\blackscholes.py", line 100, in getGreeks
    return bs.getGreeks(optType, S, K, r, T, sigma, div, cntSize)
  File "c:\work\freelance\excel\greekcalculator\GreekCalculator.py", line 49,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R272" s="6" t="str">
        <f ca="1"/>
        <v>TypeError: can't multiply sequence by non-int of type 'numpy.float64'
    d1 = (1 / (sigma * sqrt(T))) * (log(S/K) + (r + sigma**2/2)* T)
  File "c:\work\freelance\excel\greekcalculator\blackscholes.py", line 19, in d1d2
    d1, d2 = d1d2(sigma, S, K, r - div, T)
  File "c:\work\freelance\excel\greekcalculator\blackscholes.py", line 100, in getGreeks
    return bs.getGreeks(optType, S, K, r, T, sigma, div, cntSize)
  File "c:\work\freelance\excel\greekcalculator\GreekCalculator.py", line 49,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</row>
    <row r="273" spans="1:44" x14ac:dyDescent="0.3">
      <c r="A273" t="s">
        <v>2966</v>
      </c>
      <c r="B273" t="s">
        <v>2967</v>
      </c>
      <c r="C273" t="s">
        <v>58</v>
      </c>
      <c r="D273" t="s">
        <v>632</v>
      </c>
      <c r="E273" t="s">
        <v>433</v>
      </c>
      <c r="F273" t="s">
        <v>488</v>
      </c>
      <c r="G273" t="s">
        <v>2968</v>
      </c>
      <c r="H273" t="s">
        <v>90</v>
      </c>
      <c r="I273" t="s">
        <v>164</v>
      </c>
      <c r="J273" t="s">
        <v>1502</v>
      </c>
      <c r="K273" t="s">
        <v>2969</v>
      </c>
      <c r="L273" t="s">
        <v>57</v>
      </c>
      <c r="M273" t="s">
        <v>37</v>
      </c>
      <c r="N273" t="s">
        <v>87</v>
      </c>
      <c r="O273" t="s">
        <v>87</v>
      </c>
      <c r="T273" t="s">
        <v>50</v>
      </c>
      <c r="U273" t="s">
        <v>87</v>
      </c>
      <c r="V273" t="s">
        <v>87</v>
      </c>
      <c r="W273" t="s">
        <v>88</v>
      </c>
      <c r="X273" t="s">
        <v>404</v>
      </c>
      <c r="Y273" t="s">
        <v>2968</v>
      </c>
      <c r="Z273" t="s">
        <v>87</v>
      </c>
      <c r="AA273" t="s">
        <v>87</v>
      </c>
      <c r="AB273" t="s">
        <v>37</v>
      </c>
      <c r="AC273" t="s">
        <v>1013</v>
      </c>
      <c r="AD273" t="s">
        <v>37</v>
      </c>
      <c r="AE273" t="s">
        <v>1013</v>
      </c>
      <c r="AF273" t="s">
        <v>90</v>
      </c>
      <c r="AG273" t="s">
        <v>1270</v>
      </c>
      <c r="AH273" t="s">
        <v>50</v>
      </c>
      <c r="AI273" s="4">
        <f ca="1">data[[#This Row],[Expiry Date]]-TODAY()</f>
        <v>40</v>
      </c>
      <c r="AJ273" s="4">
        <f ca="1">data[[#This Row],[Maturity ( Days)]]/365</f>
        <v>0.1095890410958904</v>
      </c>
      <c r="AK273" s="4" t="str">
        <f>IF(data[[#This Row],[Option Type]]="put","p","c")</f>
        <v>c</v>
      </c>
      <c r="AL273" s="4">
        <f>(data[[#This Row],[Bid]]*data[[#This Row],[Bidsize]]+data[[#This Row],[Ask]]*data[[#This Row],[Asksize]])/(data[[#This Row],[Bidsize]]+data[[#This Row],[Asksize]])</f>
        <v>3.5752808988764047</v>
      </c>
      <c r="AM273" s="5">
        <f ca="1">impliedVol(data[[#This Row],[OptType]],Details!$B$4,VALUE(data[[#This Row],[Strike]]),VALUE(data[[#This Row],[Cnt Price]]),Details!$B$6,data[[#This Row],[T]],Details!$B$7)</f>
        <v>0.19535948981983431</v>
      </c>
      <c r="AN273" s="7">
        <f t="array" aca="1" ref="AN273:AR273" ca="1">bsGreeks(data[[#This Row],[OptType]],Details!$B$4,VALUE(data[[#This Row],[Strike]]),Details!$B$6,data[[#This Row],[T]],AM273,Details!$B$7)</f>
        <v>3.3587406227087072E-2</v>
      </c>
      <c r="AO273" s="7">
        <f ca="1"/>
        <v>2.8140270435502037E-4</v>
      </c>
      <c r="AP273" s="6">
        <f ca="1"/>
        <v>1.0138496573442211</v>
      </c>
      <c r="AQ273" s="6">
        <f ca="1"/>
        <v>-25.126042704496275</v>
      </c>
      <c r="AR273" s="6">
        <f ca="1"/>
        <v>14.699830881944756</v>
      </c>
    </row>
    <row r="274" spans="1:44" x14ac:dyDescent="0.3">
      <c r="A274" t="s">
        <v>2970</v>
      </c>
      <c r="B274" t="s">
        <v>2971</v>
      </c>
      <c r="C274" t="s">
        <v>30</v>
      </c>
      <c r="D274" t="s">
        <v>632</v>
      </c>
      <c r="E274" t="s">
        <v>2972</v>
      </c>
      <c r="F274" t="s">
        <v>2973</v>
      </c>
      <c r="G274" t="s">
        <v>2974</v>
      </c>
      <c r="H274" t="s">
        <v>87</v>
      </c>
      <c r="I274" t="s">
        <v>87</v>
      </c>
      <c r="J274" t="s">
        <v>1502</v>
      </c>
      <c r="K274" t="s">
        <v>258</v>
      </c>
      <c r="L274" t="s">
        <v>57</v>
      </c>
      <c r="M274" t="s">
        <v>37</v>
      </c>
      <c r="N274" t="s">
        <v>87</v>
      </c>
      <c r="O274" t="s">
        <v>87</v>
      </c>
      <c r="T274" t="s">
        <v>50</v>
      </c>
      <c r="U274" t="s">
        <v>87</v>
      </c>
      <c r="V274" t="s">
        <v>87</v>
      </c>
      <c r="W274" t="s">
        <v>88</v>
      </c>
      <c r="X274" t="s">
        <v>2052</v>
      </c>
      <c r="Y274" t="s">
        <v>2974</v>
      </c>
      <c r="Z274" t="s">
        <v>87</v>
      </c>
      <c r="AA274" t="s">
        <v>87</v>
      </c>
      <c r="AB274" t="s">
        <v>37</v>
      </c>
      <c r="AC274" t="s">
        <v>1013</v>
      </c>
      <c r="AD274" t="s">
        <v>37</v>
      </c>
      <c r="AE274" t="s">
        <v>1013</v>
      </c>
      <c r="AF274" t="s">
        <v>90</v>
      </c>
      <c r="AG274" t="s">
        <v>1270</v>
      </c>
      <c r="AH274" t="s">
        <v>551</v>
      </c>
      <c r="AI274" s="4">
        <f ca="1">data[[#This Row],[Expiry Date]]-TODAY()</f>
        <v>40</v>
      </c>
      <c r="AJ274" s="4">
        <f ca="1">data[[#This Row],[Maturity ( Days)]]/365</f>
        <v>0.1095890410958904</v>
      </c>
      <c r="AK274" s="4" t="str">
        <f>IF(data[[#This Row],[Option Type]]="put","p","c")</f>
        <v>p</v>
      </c>
      <c r="AL274" s="4" t="e">
        <f>(data[[#This Row],[Bid]]*data[[#This Row],[Bidsize]]+data[[#This Row],[Ask]]*data[[#This Row],[Asksize]])/(data[[#This Row],[Bidsize]]+data[[#This Row],[Asksize]])</f>
        <v>#DIV/0!</v>
      </c>
      <c r="AM274" s="5" t="str">
        <f ca="1">impliedVol(data[[#This Row],[OptType]],Details!$B$4,VALUE(data[[#This Row],[Strike]]),VALUE(data[[#This Row],[Cnt Price]]),Details!$B$6,data[[#This Row],[T]],Details!$B$7)</f>
        <v>TypeError: unsupported operand type(s) for -: 'float' and 'NoneType'
    diffPrice = (priceCall(S, K, r, T, vol) - C ) if (opt == 'c') else (pricePut(S, K, r, T, vol) - C )
  File "c:\work\freelance\excel\greekcalculator\blackscholes.py", line 76, in impliedVol
    return bs.impliedVol(opt, S, K, C, r, T, div)
  File "c:\work\freelance\excel\greekcalculator\GreekCalculator.py", line 57, in impliedVol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N274" s="7" t="str">
        <f t="array" aca="1" ref="AN274:AR274" ca="1">bsGreeks(data[[#This Row],[OptType]],Details!$B$4,VALUE(data[[#This Row],[Strike]]),Details!$B$6,data[[#This Row],[T]],AM274,Details!$B$7)</f>
        <v>TypeError: can't multiply sequence by non-int of type 'numpy.float64'
    d1 = (1 / (sigma * sqrt(T))) * (log(S/K) + (r + sigma**2/2)* T)
  File "c:\work\freelance\excel\greekcalculator\blackscholes.py", line 19, in d1d2
    d1, d2 = d1d2(sigma, S, K, r - div, T)
  File "c:\work\freelance\excel\greekcalculator\blackscholes.py", line 100, in getGreeks
    return bs.getGreeks(optType, S, K, r, T, sigma, div, cntSize)
  File "c:\work\freelance\excel\greekcalculator\GreekCalculator.py", line 49,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O274" s="7" t="str">
        <f ca="1"/>
        <v>TypeError: can't multiply sequence by non-int of type 'numpy.float64'
    d1 = (1 / (sigma * sqrt(T))) * (log(S/K) + (r + sigma**2/2)* T)
  File "c:\work\freelance\excel\greekcalculator\blackscholes.py", line 19, in d1d2
    d1, d2 = d1d2(sigma, S, K, r - div, T)
  File "c:\work\freelance\excel\greekcalculator\blackscholes.py", line 100, in getGreeks
    return bs.getGreeks(optType, S, K, r, T, sigma, div, cntSize)
  File "c:\work\freelance\excel\greekcalculator\GreekCalculator.py", line 49,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P274" s="6" t="str">
        <f ca="1"/>
        <v>TypeError: can't multiply sequence by non-int of type 'numpy.float64'
    d1 = (1 / (sigma * sqrt(T))) * (log(S/K) + (r + sigma**2/2)* T)
  File "c:\work\freelance\excel\greekcalculator\blackscholes.py", line 19, in d1d2
    d1, d2 = d1d2(sigma, S, K, r - div, T)
  File "c:\work\freelance\excel\greekcalculator\blackscholes.py", line 100, in getGreeks
    return bs.getGreeks(optType, S, K, r, T, sigma, div, cntSize)
  File "c:\work\freelance\excel\greekcalculator\GreekCalculator.py", line 49,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Q274" s="6" t="str">
        <f ca="1"/>
        <v>TypeError: can't multiply sequence by non-int of type 'numpy.float64'
    d1 = (1 / (sigma * sqrt(T))) * (log(S/K) + (r + sigma**2/2)* T)
  File "c:\work\freelance\excel\greekcalculator\blackscholes.py", line 19, in d1d2
    d1, d2 = d1d2(sigma, S, K, r - div, T)
  File "c:\work\freelance\excel\greekcalculator\blackscholes.py", line 100, in getGreeks
    return bs.getGreeks(optType, S, K, r, T, sigma, div, cntSize)
  File "c:\work\freelance\excel\greekcalculator\GreekCalculator.py", line 49,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R274" s="6" t="str">
        <f ca="1"/>
        <v>TypeError: can't multiply sequence by non-int of type 'numpy.float64'
    d1 = (1 / (sigma * sqrt(T))) * (log(S/K) + (r + sigma**2/2)* T)
  File "c:\work\freelance\excel\greekcalculator\blackscholes.py", line 19, in d1d2
    d1, d2 = d1d2(sigma, S, K, r - div, T)
  File "c:\work\freelance\excel\greekcalculator\blackscholes.py", line 100, in getGreeks
    return bs.getGreeks(optType, S, K, r, T, sigma, div, cntSize)
  File "c:\work\freelance\excel\greekcalculator\GreekCalculator.py", line 49,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</row>
    <row r="275" spans="1:44" x14ac:dyDescent="0.3">
      <c r="A275" t="s">
        <v>2975</v>
      </c>
      <c r="B275" t="s">
        <v>2976</v>
      </c>
      <c r="C275" t="s">
        <v>58</v>
      </c>
      <c r="D275" t="s">
        <v>632</v>
      </c>
      <c r="E275" t="s">
        <v>492</v>
      </c>
      <c r="F275" t="s">
        <v>664</v>
      </c>
      <c r="G275" t="s">
        <v>358</v>
      </c>
      <c r="H275" t="s">
        <v>634</v>
      </c>
      <c r="I275" t="s">
        <v>97</v>
      </c>
      <c r="J275" t="s">
        <v>1502</v>
      </c>
      <c r="K275" t="s">
        <v>2977</v>
      </c>
      <c r="L275" t="s">
        <v>57</v>
      </c>
      <c r="M275" t="s">
        <v>37</v>
      </c>
      <c r="N275" t="s">
        <v>87</v>
      </c>
      <c r="O275" t="s">
        <v>87</v>
      </c>
      <c r="T275" t="s">
        <v>50</v>
      </c>
      <c r="U275" t="s">
        <v>87</v>
      </c>
      <c r="V275" t="s">
        <v>87</v>
      </c>
      <c r="W275" t="s">
        <v>88</v>
      </c>
      <c r="X275" t="s">
        <v>458</v>
      </c>
      <c r="Y275" t="s">
        <v>358</v>
      </c>
      <c r="Z275" t="s">
        <v>87</v>
      </c>
      <c r="AA275" t="s">
        <v>87</v>
      </c>
      <c r="AB275" t="s">
        <v>37</v>
      </c>
      <c r="AC275" t="s">
        <v>1013</v>
      </c>
      <c r="AD275" t="s">
        <v>37</v>
      </c>
      <c r="AE275" t="s">
        <v>1013</v>
      </c>
      <c r="AF275" t="s">
        <v>90</v>
      </c>
      <c r="AG275" t="s">
        <v>1270</v>
      </c>
      <c r="AH275" t="s">
        <v>551</v>
      </c>
      <c r="AI275" s="4">
        <f ca="1">data[[#This Row],[Expiry Date]]-TODAY()</f>
        <v>40</v>
      </c>
      <c r="AJ275" s="4">
        <f ca="1">data[[#This Row],[Maturity ( Days)]]/365</f>
        <v>0.1095890410958904</v>
      </c>
      <c r="AK275" s="4" t="str">
        <f>IF(data[[#This Row],[Option Type]]="put","p","c")</f>
        <v>c</v>
      </c>
      <c r="AL275" s="4">
        <f>(data[[#This Row],[Bid]]*data[[#This Row],[Bidsize]]+data[[#This Row],[Ask]]*data[[#This Row],[Asksize]])/(data[[#This Row],[Bidsize]]+data[[#This Row],[Asksize]])</f>
        <v>3.655555555555555</v>
      </c>
      <c r="AM275" s="5">
        <f ca="1">impliedVol(data[[#This Row],[OptType]],Details!$B$4,VALUE(data[[#This Row],[Strike]]),VALUE(data[[#This Row],[Cnt Price]]),Details!$B$6,data[[#This Row],[T]],Details!$B$7)</f>
        <v>0.19612212482667271</v>
      </c>
      <c r="AN275" s="7">
        <f t="array" aca="1" ref="AN275:AR275" ca="1">bsGreeks(data[[#This Row],[OptType]],Details!$B$4,VALUE(data[[#This Row],[Strike]]),Details!$B$6,data[[#This Row],[T]],AM275,Details!$B$7)</f>
        <v>3.4141653230885555E-2</v>
      </c>
      <c r="AO275" s="7">
        <f ca="1"/>
        <v>2.8410795129054175E-4</v>
      </c>
      <c r="AP275" s="6">
        <f ca="1"/>
        <v>1.0275921022031833</v>
      </c>
      <c r="AQ275" s="6">
        <f ca="1"/>
        <v>-25.565604563442491</v>
      </c>
      <c r="AR275" s="6">
        <f ca="1"/>
        <v>14.940068189644448</v>
      </c>
    </row>
    <row r="276" spans="1:44" x14ac:dyDescent="0.3">
      <c r="A276" t="s">
        <v>2978</v>
      </c>
      <c r="B276" t="s">
        <v>2979</v>
      </c>
      <c r="C276" t="s">
        <v>30</v>
      </c>
      <c r="D276" t="s">
        <v>633</v>
      </c>
      <c r="E276" t="s">
        <v>2980</v>
      </c>
      <c r="F276" t="s">
        <v>2981</v>
      </c>
      <c r="G276" t="s">
        <v>2982</v>
      </c>
      <c r="H276" t="s">
        <v>87</v>
      </c>
      <c r="I276" t="s">
        <v>87</v>
      </c>
      <c r="J276" t="s">
        <v>1502</v>
      </c>
      <c r="K276" t="s">
        <v>430</v>
      </c>
      <c r="L276" t="s">
        <v>57</v>
      </c>
      <c r="M276" t="s">
        <v>37</v>
      </c>
      <c r="N276" t="s">
        <v>87</v>
      </c>
      <c r="O276" t="s">
        <v>87</v>
      </c>
      <c r="T276" t="s">
        <v>50</v>
      </c>
      <c r="U276" t="s">
        <v>87</v>
      </c>
      <c r="V276" t="s">
        <v>87</v>
      </c>
      <c r="W276" t="s">
        <v>88</v>
      </c>
      <c r="X276" t="s">
        <v>2983</v>
      </c>
      <c r="Y276" t="s">
        <v>2982</v>
      </c>
      <c r="Z276" t="s">
        <v>87</v>
      </c>
      <c r="AA276" t="s">
        <v>87</v>
      </c>
      <c r="AB276" t="s">
        <v>37</v>
      </c>
      <c r="AC276" t="s">
        <v>1013</v>
      </c>
      <c r="AD276" t="s">
        <v>37</v>
      </c>
      <c r="AE276" t="s">
        <v>1013</v>
      </c>
      <c r="AF276" t="s">
        <v>90</v>
      </c>
      <c r="AG276" t="s">
        <v>1270</v>
      </c>
      <c r="AH276" t="s">
        <v>551</v>
      </c>
      <c r="AI276" s="4">
        <f ca="1">data[[#This Row],[Expiry Date]]-TODAY()</f>
        <v>40</v>
      </c>
      <c r="AJ276" s="4">
        <f ca="1">data[[#This Row],[Maturity ( Days)]]/365</f>
        <v>0.1095890410958904</v>
      </c>
      <c r="AK276" s="4" t="str">
        <f>IF(data[[#This Row],[Option Type]]="put","p","c")</f>
        <v>p</v>
      </c>
      <c r="AL276" s="4" t="e">
        <f>(data[[#This Row],[Bid]]*data[[#This Row],[Bidsize]]+data[[#This Row],[Ask]]*data[[#This Row],[Asksize]])/(data[[#This Row],[Bidsize]]+data[[#This Row],[Asksize]])</f>
        <v>#DIV/0!</v>
      </c>
      <c r="AM276" s="5" t="str">
        <f ca="1">impliedVol(data[[#This Row],[OptType]],Details!$B$4,VALUE(data[[#This Row],[Strike]]),VALUE(data[[#This Row],[Cnt Price]]),Details!$B$6,data[[#This Row],[T]],Details!$B$7)</f>
        <v>TypeError: unsupported operand type(s) for -: 'float' and 'NoneType'
    diffPrice = (priceCall(S, K, r, T, vol) - C ) if (opt == 'c') else (pricePut(S, K, r, T, vol) - C )
  File "c:\work\freelance\excel\greekcalculator\blackscholes.py", line 76, in impliedVol
    return bs.impliedVol(opt, S, K, C, r, T, div)
  File "c:\work\freelance\excel\greekcalculator\GreekCalculator.py", line 57, in impliedVol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N276" s="7" t="str">
        <f t="array" aca="1" ref="AN276:AR276" ca="1">bsGreeks(data[[#This Row],[OptType]],Details!$B$4,VALUE(data[[#This Row],[Strike]]),Details!$B$6,data[[#This Row],[T]],AM276,Details!$B$7)</f>
        <v>TypeError: can't multiply sequence by non-int of type 'numpy.float64'
    d1 = (1 / (sigma * sqrt(T))) * (log(S/K) + (r + sigma**2/2)* T)
  File "c:\work\freelance\excel\greekcalculator\blackscholes.py", line 19, in d1d2
    d1, d2 = d1d2(sigma, S, K, r - div, T)
  File "c:\work\freelance\excel\greekcalculator\blackscholes.py", line 100, in getGreeks
    return bs.getGreeks(optType, S, K, r, T, sigma, div, cntSize)
  File "c:\work\freelance\excel\greekcalculator\GreekCalculator.py", line 49,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O276" s="7" t="str">
        <f ca="1"/>
        <v>TypeError: can't multiply sequence by non-int of type 'numpy.float64'
    d1 = (1 / (sigma * sqrt(T))) * (log(S/K) + (r + sigma**2/2)* T)
  File "c:\work\freelance\excel\greekcalculator\blackscholes.py", line 19, in d1d2
    d1, d2 = d1d2(sigma, S, K, r - div, T)
  File "c:\work\freelance\excel\greekcalculator\blackscholes.py", line 100, in getGreeks
    return bs.getGreeks(optType, S, K, r, T, sigma, div, cntSize)
  File "c:\work\freelance\excel\greekcalculator\GreekCalculator.py", line 49,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P276" s="6" t="str">
        <f ca="1"/>
        <v>TypeError: can't multiply sequence by non-int of type 'numpy.float64'
    d1 = (1 / (sigma * sqrt(T))) * (log(S/K) + (r + sigma**2/2)* T)
  File "c:\work\freelance\excel\greekcalculator\blackscholes.py", line 19, in d1d2
    d1, d2 = d1d2(sigma, S, K, r - div, T)
  File "c:\work\freelance\excel\greekcalculator\blackscholes.py", line 100, in getGreeks
    return bs.getGreeks(optType, S, K, r, T, sigma, div, cntSize)
  File "c:\work\freelance\excel\greekcalculator\GreekCalculator.py", line 49,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Q276" s="6" t="str">
        <f ca="1"/>
        <v>TypeError: can't multiply sequence by non-int of type 'numpy.float64'
    d1 = (1 / (sigma * sqrt(T))) * (log(S/K) + (r + sigma**2/2)* T)
  File "c:\work\freelance\excel\greekcalculator\blackscholes.py", line 19, in d1d2
    d1, d2 = d1d2(sigma, S, K, r - div, T)
  File "c:\work\freelance\excel\greekcalculator\blackscholes.py", line 100, in getGreeks
    return bs.getGreeks(optType, S, K, r, T, sigma, div, cntSize)
  File "c:\work\freelance\excel\greekcalculator\GreekCalculator.py", line 49,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R276" s="6" t="str">
        <f ca="1"/>
        <v>TypeError: can't multiply sequence by non-int of type 'numpy.float64'
    d1 = (1 / (sigma * sqrt(T))) * (log(S/K) + (r + sigma**2/2)* T)
  File "c:\work\freelance\excel\greekcalculator\blackscholes.py", line 19, in d1d2
    d1, d2 = d1d2(sigma, S, K, r - div, T)
  File "c:\work\freelance\excel\greekcalculator\blackscholes.py", line 100, in getGreeks
    return bs.getGreeks(optType, S, K, r, T, sigma, div, cntSize)
  File "c:\work\freelance\excel\greekcalculator\GreekCalculator.py", line 49,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</row>
    <row r="277" spans="1:44" x14ac:dyDescent="0.3">
      <c r="A277" t="s">
        <v>2984</v>
      </c>
      <c r="B277" t="s">
        <v>2985</v>
      </c>
      <c r="C277" t="s">
        <v>30</v>
      </c>
      <c r="D277" t="s">
        <v>193</v>
      </c>
      <c r="E277" t="s">
        <v>2986</v>
      </c>
      <c r="F277" t="s">
        <v>2987</v>
      </c>
      <c r="G277" t="s">
        <v>2988</v>
      </c>
      <c r="H277" t="s">
        <v>87</v>
      </c>
      <c r="I277" t="s">
        <v>87</v>
      </c>
      <c r="J277" t="s">
        <v>1502</v>
      </c>
      <c r="K277" t="s">
        <v>245</v>
      </c>
      <c r="L277" t="s">
        <v>57</v>
      </c>
      <c r="M277" t="s">
        <v>37</v>
      </c>
      <c r="N277" t="s">
        <v>87</v>
      </c>
      <c r="O277" t="s">
        <v>87</v>
      </c>
      <c r="T277" t="s">
        <v>50</v>
      </c>
      <c r="U277" t="s">
        <v>87</v>
      </c>
      <c r="V277" t="s">
        <v>87</v>
      </c>
      <c r="W277" t="s">
        <v>88</v>
      </c>
      <c r="X277" t="s">
        <v>1370</v>
      </c>
      <c r="Y277" t="s">
        <v>2988</v>
      </c>
      <c r="Z277" t="s">
        <v>87</v>
      </c>
      <c r="AA277" t="s">
        <v>87</v>
      </c>
      <c r="AB277" t="s">
        <v>37</v>
      </c>
      <c r="AC277" t="s">
        <v>1013</v>
      </c>
      <c r="AD277" t="s">
        <v>37</v>
      </c>
      <c r="AE277" t="s">
        <v>1013</v>
      </c>
      <c r="AF277" t="s">
        <v>90</v>
      </c>
      <c r="AG277" t="s">
        <v>1270</v>
      </c>
      <c r="AH277" t="s">
        <v>551</v>
      </c>
      <c r="AI277" s="4">
        <f ca="1">data[[#This Row],[Expiry Date]]-TODAY()</f>
        <v>40</v>
      </c>
      <c r="AJ277" s="4">
        <f ca="1">data[[#This Row],[Maturity ( Days)]]/365</f>
        <v>0.1095890410958904</v>
      </c>
      <c r="AK277" s="4" t="str">
        <f>IF(data[[#This Row],[Option Type]]="put","p","c")</f>
        <v>p</v>
      </c>
      <c r="AL277" s="4" t="e">
        <f>(data[[#This Row],[Bid]]*data[[#This Row],[Bidsize]]+data[[#This Row],[Ask]]*data[[#This Row],[Asksize]])/(data[[#This Row],[Bidsize]]+data[[#This Row],[Asksize]])</f>
        <v>#DIV/0!</v>
      </c>
      <c r="AM277" s="5" t="str">
        <f ca="1">impliedVol(data[[#This Row],[OptType]],Details!$B$4,VALUE(data[[#This Row],[Strike]]),VALUE(data[[#This Row],[Cnt Price]]),Details!$B$6,data[[#This Row],[T]],Details!$B$7)</f>
        <v>TypeError: unsupported operand type(s) for -: 'float' and 'NoneType'
    diffPrice = (priceCall(S, K, r, T, vol) - C ) if (opt == 'c') else (pricePut(S, K, r, T, vol) - C )
  File "c:\work\freelance\excel\greekcalculator\blackscholes.py", line 76, in impliedVol
    return bs.impliedVol(opt, S, K, C, r, T, div)
  File "c:\work\freelance\excel\greekcalculator\GreekCalculator.py", line 57, in impliedVol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N277" s="7" t="str">
        <f t="array" aca="1" ref="AN277:AR277" ca="1">bsGreeks(data[[#This Row],[OptType]],Details!$B$4,VALUE(data[[#This Row],[Strike]]),Details!$B$6,data[[#This Row],[T]],AM277,Details!$B$7)</f>
        <v>TypeError: can't multiply sequence by non-int of type 'numpy.float64'
    d1 = (1 / (sigma * sqrt(T))) * (log(S/K) + (r + sigma**2/2)* T)
  File "c:\work\freelance\excel\greekcalculator\blackscholes.py", line 19, in d1d2
    d1, d2 = d1d2(sigma, S, K, r - div, T)
  File "c:\work\freelance\excel\greekcalculator\blackscholes.py", line 100, in getGreeks
    return bs.getGreeks(optType, S, K, r, T, sigma, div, cntSize)
  File "c:\work\freelance\excel\greekcalculator\GreekCalculator.py", line 49,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O277" s="7" t="str">
        <f ca="1"/>
        <v>TypeError: can't multiply sequence by non-int of type 'numpy.float64'
    d1 = (1 / (sigma * sqrt(T))) * (log(S/K) + (r + sigma**2/2)* T)
  File "c:\work\freelance\excel\greekcalculator\blackscholes.py", line 19, in d1d2
    d1, d2 = d1d2(sigma, S, K, r - div, T)
  File "c:\work\freelance\excel\greekcalculator\blackscholes.py", line 100, in getGreeks
    return bs.getGreeks(optType, S, K, r, T, sigma, div, cntSize)
  File "c:\work\freelance\excel\greekcalculator\GreekCalculator.py", line 49,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P277" s="6" t="str">
        <f ca="1"/>
        <v>TypeError: can't multiply sequence by non-int of type 'numpy.float64'
    d1 = (1 / (sigma * sqrt(T))) * (log(S/K) + (r + sigma**2/2)* T)
  File "c:\work\freelance\excel\greekcalculator\blackscholes.py", line 19, in d1d2
    d1, d2 = d1d2(sigma, S, K, r - div, T)
  File "c:\work\freelance\excel\greekcalculator\blackscholes.py", line 100, in getGreeks
    return bs.getGreeks(optType, S, K, r, T, sigma, div, cntSize)
  File "c:\work\freelance\excel\greekcalculator\GreekCalculator.py", line 49,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Q277" s="6" t="str">
        <f ca="1"/>
        <v>TypeError: can't multiply sequence by non-int of type 'numpy.float64'
    d1 = (1 / (sigma * sqrt(T))) * (log(S/K) + (r + sigma**2/2)* T)
  File "c:\work\freelance\excel\greekcalculator\blackscholes.py", line 19, in d1d2
    d1, d2 = d1d2(sigma, S, K, r - div, T)
  File "c:\work\freelance\excel\greekcalculator\blackscholes.py", line 100, in getGreeks
    return bs.getGreeks(optType, S, K, r, T, sigma, div, cntSize)
  File "c:\work\freelance\excel\greekcalculator\GreekCalculator.py", line 49,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R277" s="6" t="str">
        <f ca="1"/>
        <v>TypeError: can't multiply sequence by non-int of type 'numpy.float64'
    d1 = (1 / (sigma * sqrt(T))) * (log(S/K) + (r + sigma**2/2)* T)
  File "c:\work\freelance\excel\greekcalculator\blackscholes.py", line 19, in d1d2
    d1, d2 = d1d2(sigma, S, K, r - div, T)
  File "c:\work\freelance\excel\greekcalculator\blackscholes.py", line 100, in getGreeks
    return bs.getGreeks(optType, S, K, r, T, sigma, div, cntSize)
  File "c:\work\freelance\excel\greekcalculator\GreekCalculator.py", line 49,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</row>
    <row r="278" spans="1:44" x14ac:dyDescent="0.3">
      <c r="A278" t="s">
        <v>2989</v>
      </c>
      <c r="B278" t="s">
        <v>2990</v>
      </c>
      <c r="C278" t="s">
        <v>58</v>
      </c>
      <c r="D278" t="s">
        <v>2991</v>
      </c>
      <c r="E278" t="s">
        <v>809</v>
      </c>
      <c r="F278" t="s">
        <v>1437</v>
      </c>
      <c r="G278" t="s">
        <v>239</v>
      </c>
      <c r="H278" t="s">
        <v>97</v>
      </c>
      <c r="I278" t="s">
        <v>98</v>
      </c>
      <c r="J278" t="s">
        <v>1502</v>
      </c>
      <c r="K278" t="s">
        <v>252</v>
      </c>
      <c r="L278" t="s">
        <v>57</v>
      </c>
      <c r="M278" t="s">
        <v>37</v>
      </c>
      <c r="N278" t="s">
        <v>87</v>
      </c>
      <c r="O278" t="s">
        <v>87</v>
      </c>
      <c r="T278" t="s">
        <v>50</v>
      </c>
      <c r="U278" t="s">
        <v>87</v>
      </c>
      <c r="V278" t="s">
        <v>87</v>
      </c>
      <c r="W278" t="s">
        <v>88</v>
      </c>
      <c r="X278" t="s">
        <v>411</v>
      </c>
      <c r="Y278" t="s">
        <v>239</v>
      </c>
      <c r="Z278" t="s">
        <v>87</v>
      </c>
      <c r="AA278" t="s">
        <v>87</v>
      </c>
      <c r="AB278" t="s">
        <v>37</v>
      </c>
      <c r="AC278" t="s">
        <v>1013</v>
      </c>
      <c r="AD278" t="s">
        <v>37</v>
      </c>
      <c r="AE278" t="s">
        <v>1013</v>
      </c>
      <c r="AF278" t="s">
        <v>90</v>
      </c>
      <c r="AG278" t="s">
        <v>1270</v>
      </c>
      <c r="AH278" t="s">
        <v>551</v>
      </c>
      <c r="AI278" s="4">
        <f ca="1">data[[#This Row],[Expiry Date]]-TODAY()</f>
        <v>40</v>
      </c>
      <c r="AJ278" s="4">
        <f ca="1">data[[#This Row],[Maturity ( Days)]]/365</f>
        <v>0.1095890410958904</v>
      </c>
      <c r="AK278" s="4" t="str">
        <f>IF(data[[#This Row],[Option Type]]="put","p","c")</f>
        <v>c</v>
      </c>
      <c r="AL278" s="4">
        <f>(data[[#This Row],[Bid]]*data[[#This Row],[Bidsize]]+data[[#This Row],[Ask]]*data[[#This Row],[Asksize]])/(data[[#This Row],[Bidsize]]+data[[#This Row],[Asksize]])</f>
        <v>2.969911504424779</v>
      </c>
      <c r="AM278" s="5">
        <f ca="1">impliedVol(data[[#This Row],[OptType]],Details!$B$4,VALUE(data[[#This Row],[Strike]]),VALUE(data[[#This Row],[Cnt Price]]),Details!$B$6,data[[#This Row],[T]],Details!$B$7)</f>
        <v>0.19624363023885272</v>
      </c>
      <c r="AN278" s="7">
        <f t="array" aca="1" ref="AN278:AR278" ca="1">bsGreeks(data[[#This Row],[OptType]],Details!$B$4,VALUE(data[[#This Row],[Strike]]),Details!$B$6,data[[#This Row],[T]],AM278,Details!$B$7)</f>
        <v>2.8399453735019918E-2</v>
      </c>
      <c r="AO278" s="7">
        <f ca="1"/>
        <v>2.4381377365400038E-4</v>
      </c>
      <c r="AP278" s="6">
        <f ca="1"/>
        <v>0.88239814197693922</v>
      </c>
      <c r="AQ278" s="6">
        <f ca="1"/>
        <v>-21.956845350806194</v>
      </c>
      <c r="AR278" s="6">
        <f ca="1"/>
        <v>12.435105561579176</v>
      </c>
    </row>
    <row r="279" spans="1:44" x14ac:dyDescent="0.3">
      <c r="A279" t="s">
        <v>2992</v>
      </c>
      <c r="B279" t="s">
        <v>2993</v>
      </c>
      <c r="C279" t="s">
        <v>30</v>
      </c>
      <c r="D279" t="s">
        <v>635</v>
      </c>
      <c r="E279" t="s">
        <v>2994</v>
      </c>
      <c r="F279" t="s">
        <v>2995</v>
      </c>
      <c r="G279" t="s">
        <v>2996</v>
      </c>
      <c r="H279" t="s">
        <v>87</v>
      </c>
      <c r="I279" t="s">
        <v>87</v>
      </c>
      <c r="J279" t="s">
        <v>1502</v>
      </c>
      <c r="K279" t="s">
        <v>129</v>
      </c>
      <c r="L279" t="s">
        <v>57</v>
      </c>
      <c r="M279" t="s">
        <v>37</v>
      </c>
      <c r="N279" t="s">
        <v>87</v>
      </c>
      <c r="O279" t="s">
        <v>87</v>
      </c>
      <c r="T279" t="s">
        <v>50</v>
      </c>
      <c r="U279" t="s">
        <v>87</v>
      </c>
      <c r="V279" t="s">
        <v>87</v>
      </c>
      <c r="W279" t="s">
        <v>88</v>
      </c>
      <c r="X279" t="s">
        <v>1370</v>
      </c>
      <c r="Y279" t="s">
        <v>2996</v>
      </c>
      <c r="Z279" t="s">
        <v>87</v>
      </c>
      <c r="AA279" t="s">
        <v>87</v>
      </c>
      <c r="AB279" t="s">
        <v>37</v>
      </c>
      <c r="AC279" t="s">
        <v>1013</v>
      </c>
      <c r="AD279" t="s">
        <v>37</v>
      </c>
      <c r="AE279" t="s">
        <v>1013</v>
      </c>
      <c r="AF279" t="s">
        <v>90</v>
      </c>
      <c r="AG279" t="s">
        <v>1270</v>
      </c>
      <c r="AH279" t="s">
        <v>551</v>
      </c>
      <c r="AI279" s="4">
        <f ca="1">data[[#This Row],[Expiry Date]]-TODAY()</f>
        <v>40</v>
      </c>
      <c r="AJ279" s="4">
        <f ca="1">data[[#This Row],[Maturity ( Days)]]/365</f>
        <v>0.1095890410958904</v>
      </c>
      <c r="AK279" s="4" t="str">
        <f>IF(data[[#This Row],[Option Type]]="put","p","c")</f>
        <v>p</v>
      </c>
      <c r="AL279" s="4" t="e">
        <f>(data[[#This Row],[Bid]]*data[[#This Row],[Bidsize]]+data[[#This Row],[Ask]]*data[[#This Row],[Asksize]])/(data[[#This Row],[Bidsize]]+data[[#This Row],[Asksize]])</f>
        <v>#DIV/0!</v>
      </c>
      <c r="AM279" s="5" t="str">
        <f ca="1">impliedVol(data[[#This Row],[OptType]],Details!$B$4,VALUE(data[[#This Row],[Strike]]),VALUE(data[[#This Row],[Cnt Price]]),Details!$B$6,data[[#This Row],[T]],Details!$B$7)</f>
        <v>TypeError: unsupported operand type(s) for -: 'float' and 'NoneType'
    diffPrice = (priceCall(S, K, r, T, vol) - C ) if (opt == 'c') else (pricePut(S, K, r, T, vol) - C )
  File "c:\work\freelance\excel\greekcalculator\blackscholes.py", line 76, in impliedVol
    return bs.impliedVol(opt, S, K, C, r, T, div)
  File "c:\work\freelance\excel\greekcalculator\GreekCalculator.py", line 57, in impliedVol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N279" s="7" t="str">
        <f t="array" aca="1" ref="AN279:AR279" ca="1">bsGreeks(data[[#This Row],[OptType]],Details!$B$4,VALUE(data[[#This Row],[Strike]]),Details!$B$6,data[[#This Row],[T]],AM279,Details!$B$7)</f>
        <v>TypeError: can't multiply sequence by non-int of type 'numpy.float64'
    d1 = (1 / (sigma * sqrt(T))) * (log(S/K) + (r + sigma**2/2)* T)
  File "c:\work\freelance\excel\greekcalculator\blackscholes.py", line 19, in d1d2
    d1, d2 = d1d2(sigma, S, K, r - div, T)
  File "c:\work\freelance\excel\greekcalculator\blackscholes.py", line 100, in getGreeks
    return bs.getGreeks(optType, S, K, r, T, sigma, div, cntSize)
  File "c:\work\freelance\excel\greekcalculator\GreekCalculator.py", line 49,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O279" s="7" t="str">
        <f ca="1"/>
        <v>TypeError: can't multiply sequence by non-int of type 'numpy.float64'
    d1 = (1 / (sigma * sqrt(T))) * (log(S/K) + (r + sigma**2/2)* T)
  File "c:\work\freelance\excel\greekcalculator\blackscholes.py", line 19, in d1d2
    d1, d2 = d1d2(sigma, S, K, r - div, T)
  File "c:\work\freelance\excel\greekcalculator\blackscholes.py", line 100, in getGreeks
    return bs.getGreeks(optType, S, K, r, T, sigma, div, cntSize)
  File "c:\work\freelance\excel\greekcalculator\GreekCalculator.py", line 49,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P279" s="6" t="str">
        <f ca="1"/>
        <v>TypeError: can't multiply sequence by non-int of type 'numpy.float64'
    d1 = (1 / (sigma * sqrt(T))) * (log(S/K) + (r + sigma**2/2)* T)
  File "c:\work\freelance\excel\greekcalculator\blackscholes.py", line 19, in d1d2
    d1, d2 = d1d2(sigma, S, K, r - div, T)
  File "c:\work\freelance\excel\greekcalculator\blackscholes.py", line 100, in getGreeks
    return bs.getGreeks(optType, S, K, r, T, sigma, div, cntSize)
  File "c:\work\freelance\excel\greekcalculator\GreekCalculator.py", line 49,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Q279" s="6" t="str">
        <f ca="1"/>
        <v>TypeError: can't multiply sequence by non-int of type 'numpy.float64'
    d1 = (1 / (sigma * sqrt(T))) * (log(S/K) + (r + sigma**2/2)* T)
  File "c:\work\freelance\excel\greekcalculator\blackscholes.py", line 19, in d1d2
    d1, d2 = d1d2(sigma, S, K, r - div, T)
  File "c:\work\freelance\excel\greekcalculator\blackscholes.py", line 100, in getGreeks
    return bs.getGreeks(optType, S, K, r, T, sigma, div, cntSize)
  File "c:\work\freelance\excel\greekcalculator\GreekCalculator.py", line 49,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R279" s="6" t="str">
        <f ca="1"/>
        <v>TypeError: can't multiply sequence by non-int of type 'numpy.float64'
    d1 = (1 / (sigma * sqrt(T))) * (log(S/K) + (r + sigma**2/2)* T)
  File "c:\work\freelance\excel\greekcalculator\blackscholes.py", line 19, in d1d2
    d1, d2 = d1d2(sigma, S, K, r - div, T)
  File "c:\work\freelance\excel\greekcalculator\blackscholes.py", line 100, in getGreeks
    return bs.getGreeks(optType, S, K, r, T, sigma, div, cntSize)
  File "c:\work\freelance\excel\greekcalculator\GreekCalculator.py", line 49,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</row>
    <row r="280" spans="1:44" x14ac:dyDescent="0.3">
      <c r="A280" t="s">
        <v>2997</v>
      </c>
      <c r="B280" t="s">
        <v>2998</v>
      </c>
      <c r="C280" t="s">
        <v>30</v>
      </c>
      <c r="D280" t="s">
        <v>194</v>
      </c>
      <c r="E280" t="s">
        <v>2999</v>
      </c>
      <c r="F280" t="s">
        <v>3000</v>
      </c>
      <c r="G280" t="s">
        <v>3001</v>
      </c>
      <c r="H280" t="s">
        <v>87</v>
      </c>
      <c r="I280" t="s">
        <v>87</v>
      </c>
      <c r="J280" t="s">
        <v>1502</v>
      </c>
      <c r="K280" t="s">
        <v>480</v>
      </c>
      <c r="L280" t="s">
        <v>57</v>
      </c>
      <c r="M280" t="s">
        <v>37</v>
      </c>
      <c r="N280" t="s">
        <v>87</v>
      </c>
      <c r="O280" t="s">
        <v>87</v>
      </c>
      <c r="T280" t="s">
        <v>50</v>
      </c>
      <c r="U280" t="s">
        <v>87</v>
      </c>
      <c r="V280" t="s">
        <v>87</v>
      </c>
      <c r="W280" t="s">
        <v>88</v>
      </c>
      <c r="X280" t="s">
        <v>111</v>
      </c>
      <c r="Y280" t="s">
        <v>3001</v>
      </c>
      <c r="Z280" t="s">
        <v>87</v>
      </c>
      <c r="AA280" t="s">
        <v>87</v>
      </c>
      <c r="AB280" t="s">
        <v>37</v>
      </c>
      <c r="AC280" t="s">
        <v>1013</v>
      </c>
      <c r="AD280" t="s">
        <v>37</v>
      </c>
      <c r="AE280" t="s">
        <v>1013</v>
      </c>
      <c r="AF280" t="s">
        <v>90</v>
      </c>
      <c r="AG280" t="s">
        <v>1270</v>
      </c>
      <c r="AH280" t="s">
        <v>551</v>
      </c>
      <c r="AI280" s="4">
        <f ca="1">data[[#This Row],[Expiry Date]]-TODAY()</f>
        <v>40</v>
      </c>
      <c r="AJ280" s="4">
        <f ca="1">data[[#This Row],[Maturity ( Days)]]/365</f>
        <v>0.1095890410958904</v>
      </c>
      <c r="AK280" s="4" t="str">
        <f>IF(data[[#This Row],[Option Type]]="put","p","c")</f>
        <v>p</v>
      </c>
      <c r="AL280" s="4" t="e">
        <f>(data[[#This Row],[Bid]]*data[[#This Row],[Bidsize]]+data[[#This Row],[Ask]]*data[[#This Row],[Asksize]])/(data[[#This Row],[Bidsize]]+data[[#This Row],[Asksize]])</f>
        <v>#DIV/0!</v>
      </c>
      <c r="AM280" s="5" t="str">
        <f ca="1">impliedVol(data[[#This Row],[OptType]],Details!$B$4,VALUE(data[[#This Row],[Strike]]),VALUE(data[[#This Row],[Cnt Price]]),Details!$B$6,data[[#This Row],[T]],Details!$B$7)</f>
        <v>TypeError: unsupported operand type(s) for -: 'float' and 'NoneType'
    diffPrice = (priceCall(S, K, r, T, vol) - C ) if (opt == 'c') else (pricePut(S, K, r, T, vol) - C )
  File "c:\work\freelance\excel\greekcalculator\blackscholes.py", line 76, in impliedVol
    return bs.impliedVol(opt, S, K, C, r, T, div)
  File "c:\work\freelance\excel\greekcalculator\GreekCalculator.py", line 57, in impliedVol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N280" s="7" t="str">
        <f t="array" aca="1" ref="AN280:AR280" ca="1">bsGreeks(data[[#This Row],[OptType]],Details!$B$4,VALUE(data[[#This Row],[Strike]]),Details!$B$6,data[[#This Row],[T]],AM280,Details!$B$7)</f>
        <v>TypeError: can't multiply sequence by non-int of type 'numpy.float64'
    d1 = (1 / (sigma * sqrt(T))) * (log(S/K) + (r + sigma**2/2)* T)
  File "c:\work\freelance\excel\greekcalculator\blackscholes.py", line 19, in d1d2
    d1, d2 = d1d2(sigma, S, K, r - div, T)
  File "c:\work\freelance\excel\greekcalculator\blackscholes.py", line 100, in getGreeks
    return bs.getGreeks(optType, S, K, r, T, sigma, div, cntSize)
  File "c:\work\freelance\excel\greekcalculator\GreekCalculator.py", line 49,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O280" s="7" t="str">
        <f ca="1"/>
        <v>TypeError: can't multiply sequence by non-int of type 'numpy.float64'
    d1 = (1 / (sigma * sqrt(T))) * (log(S/K) + (r + sigma**2/2)* T)
  File "c:\work\freelance\excel\greekcalculator\blackscholes.py", line 19, in d1d2
    d1, d2 = d1d2(sigma, S, K, r - div, T)
  File "c:\work\freelance\excel\greekcalculator\blackscholes.py", line 100, in getGreeks
    return bs.getGreeks(optType, S, K, r, T, sigma, div, cntSize)
  File "c:\work\freelance\excel\greekcalculator\GreekCalculator.py", line 49,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P280" s="6" t="str">
        <f ca="1"/>
        <v>TypeError: can't multiply sequence by non-int of type 'numpy.float64'
    d1 = (1 / (sigma * sqrt(T))) * (log(S/K) + (r + sigma**2/2)* T)
  File "c:\work\freelance\excel\greekcalculator\blackscholes.py", line 19, in d1d2
    d1, d2 = d1d2(sigma, S, K, r - div, T)
  File "c:\work\freelance\excel\greekcalculator\blackscholes.py", line 100, in getGreeks
    return bs.getGreeks(optType, S, K, r, T, sigma, div, cntSize)
  File "c:\work\freelance\excel\greekcalculator\GreekCalculator.py", line 49,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Q280" s="6" t="str">
        <f ca="1"/>
        <v>TypeError: can't multiply sequence by non-int of type 'numpy.float64'
    d1 = (1 / (sigma * sqrt(T))) * (log(S/K) + (r + sigma**2/2)* T)
  File "c:\work\freelance\excel\greekcalculator\blackscholes.py", line 19, in d1d2
    d1, d2 = d1d2(sigma, S, K, r - div, T)
  File "c:\work\freelance\excel\greekcalculator\blackscholes.py", line 100, in getGreeks
    return bs.getGreeks(optType, S, K, r, T, sigma, div, cntSize)
  File "c:\work\freelance\excel\greekcalculator\GreekCalculator.py", line 49,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R280" s="6" t="str">
        <f ca="1"/>
        <v>TypeError: can't multiply sequence by non-int of type 'numpy.float64'
    d1 = (1 / (sigma * sqrt(T))) * (log(S/K) + (r + sigma**2/2)* T)
  File "c:\work\freelance\excel\greekcalculator\blackscholes.py", line 19, in d1d2
    d1, d2 = d1d2(sigma, S, K, r - div, T)
  File "c:\work\freelance\excel\greekcalculator\blackscholes.py", line 100, in getGreeks
    return bs.getGreeks(optType, S, K, r, T, sigma, div, cntSize)
  File "c:\work\freelance\excel\greekcalculator\GreekCalculator.py", line 49,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</row>
    <row r="281" spans="1:44" x14ac:dyDescent="0.3">
      <c r="A281" t="s">
        <v>3002</v>
      </c>
      <c r="B281" t="s">
        <v>3003</v>
      </c>
      <c r="C281" t="s">
        <v>30</v>
      </c>
      <c r="D281" t="s">
        <v>637</v>
      </c>
      <c r="E281" t="s">
        <v>3004</v>
      </c>
      <c r="F281" t="s">
        <v>3005</v>
      </c>
      <c r="G281" t="s">
        <v>3006</v>
      </c>
      <c r="H281" t="s">
        <v>87</v>
      </c>
      <c r="I281" t="s">
        <v>87</v>
      </c>
      <c r="J281" t="s">
        <v>1502</v>
      </c>
      <c r="K281" t="s">
        <v>146</v>
      </c>
      <c r="L281" t="s">
        <v>57</v>
      </c>
      <c r="M281" t="s">
        <v>37</v>
      </c>
      <c r="N281" t="s">
        <v>87</v>
      </c>
      <c r="O281" t="s">
        <v>87</v>
      </c>
      <c r="T281" t="s">
        <v>50</v>
      </c>
      <c r="U281" t="s">
        <v>87</v>
      </c>
      <c r="V281" t="s">
        <v>87</v>
      </c>
      <c r="W281" t="s">
        <v>88</v>
      </c>
      <c r="X281" t="s">
        <v>3007</v>
      </c>
      <c r="Y281" t="s">
        <v>3006</v>
      </c>
      <c r="Z281" t="s">
        <v>87</v>
      </c>
      <c r="AA281" t="s">
        <v>87</v>
      </c>
      <c r="AB281" t="s">
        <v>37</v>
      </c>
      <c r="AC281" t="s">
        <v>1013</v>
      </c>
      <c r="AD281" t="s">
        <v>37</v>
      </c>
      <c r="AE281" t="s">
        <v>1013</v>
      </c>
      <c r="AF281" t="s">
        <v>90</v>
      </c>
      <c r="AG281" t="s">
        <v>1270</v>
      </c>
      <c r="AH281" t="s">
        <v>551</v>
      </c>
      <c r="AI281" s="4">
        <f ca="1">data[[#This Row],[Expiry Date]]-TODAY()</f>
        <v>40</v>
      </c>
      <c r="AJ281" s="4">
        <f ca="1">data[[#This Row],[Maturity ( Days)]]/365</f>
        <v>0.1095890410958904</v>
      </c>
      <c r="AK281" s="4" t="str">
        <f>IF(data[[#This Row],[Option Type]]="put","p","c")</f>
        <v>p</v>
      </c>
      <c r="AL281" s="4" t="e">
        <f>(data[[#This Row],[Bid]]*data[[#This Row],[Bidsize]]+data[[#This Row],[Ask]]*data[[#This Row],[Asksize]])/(data[[#This Row],[Bidsize]]+data[[#This Row],[Asksize]])</f>
        <v>#DIV/0!</v>
      </c>
      <c r="AM281" s="5" t="str">
        <f ca="1">impliedVol(data[[#This Row],[OptType]],Details!$B$4,VALUE(data[[#This Row],[Strike]]),VALUE(data[[#This Row],[Cnt Price]]),Details!$B$6,data[[#This Row],[T]],Details!$B$7)</f>
        <v>TypeError: unsupported operand type(s) for -: 'float' and 'NoneType'
    diffPrice = (priceCall(S, K, r, T, vol) - C ) if (opt == 'c') else (pricePut(S, K, r, T, vol) - C )
  File "c:\work\freelance\excel\greekcalculator\blackscholes.py", line 76, in impliedVol
    return bs.impliedVol(opt, S, K, C, r, T, div)
  File "c:\work\freelance\excel\greekcalculator\GreekCalculator.py", line 57, in impliedVol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N281" s="7" t="str">
        <f t="array" aca="1" ref="AN281:AR281" ca="1">bsGreeks(data[[#This Row],[OptType]],Details!$B$4,VALUE(data[[#This Row],[Strike]]),Details!$B$6,data[[#This Row],[T]],AM281,Details!$B$7)</f>
        <v>TypeError: can't multiply sequence by non-int of type 'numpy.float64'
    d1 = (1 / (sigma * sqrt(T))) * (log(S/K) + (r + sigma**2/2)* T)
  File "c:\work\freelance\excel\greekcalculator\blackscholes.py", line 19, in d1d2
    d1, d2 = d1d2(sigma, S, K, r - div, T)
  File "c:\work\freelance\excel\greekcalculator\blackscholes.py", line 100, in getGreeks
    return bs.getGreeks(optType, S, K, r, T, sigma, div, cntSize)
  File "c:\work\freelance\excel\greekcalculator\GreekCalculator.py", line 49,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O281" s="7" t="str">
        <f ca="1"/>
        <v>TypeError: can't multiply sequence by non-int of type 'numpy.float64'
    d1 = (1 / (sigma * sqrt(T))) * (log(S/K) + (r + sigma**2/2)* T)
  File "c:\work\freelance\excel\greekcalculator\blackscholes.py", line 19, in d1d2
    d1, d2 = d1d2(sigma, S, K, r - div, T)
  File "c:\work\freelance\excel\greekcalculator\blackscholes.py", line 100, in getGreeks
    return bs.getGreeks(optType, S, K, r, T, sigma, div, cntSize)
  File "c:\work\freelance\excel\greekcalculator\GreekCalculator.py", line 49,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P281" s="6" t="str">
        <f ca="1"/>
        <v>TypeError: can't multiply sequence by non-int of type 'numpy.float64'
    d1 = (1 / (sigma * sqrt(T))) * (log(S/K) + (r + sigma**2/2)* T)
  File "c:\work\freelance\excel\greekcalculator\blackscholes.py", line 19, in d1d2
    d1, d2 = d1d2(sigma, S, K, r - div, T)
  File "c:\work\freelance\excel\greekcalculator\blackscholes.py", line 100, in getGreeks
    return bs.getGreeks(optType, S, K, r, T, sigma, div, cntSize)
  File "c:\work\freelance\excel\greekcalculator\GreekCalculator.py", line 49,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Q281" s="6" t="str">
        <f ca="1"/>
        <v>TypeError: can't multiply sequence by non-int of type 'numpy.float64'
    d1 = (1 / (sigma * sqrt(T))) * (log(S/K) + (r + sigma**2/2)* T)
  File "c:\work\freelance\excel\greekcalculator\blackscholes.py", line 19, in d1d2
    d1, d2 = d1d2(sigma, S, K, r - div, T)
  File "c:\work\freelance\excel\greekcalculator\blackscholes.py", line 100, in getGreeks
    return bs.getGreeks(optType, S, K, r, T, sigma, div, cntSize)
  File "c:\work\freelance\excel\greekcalculator\GreekCalculator.py", line 49,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R281" s="6" t="str">
        <f ca="1"/>
        <v>TypeError: can't multiply sequence by non-int of type 'numpy.float64'
    d1 = (1 / (sigma * sqrt(T))) * (log(S/K) + (r + sigma**2/2)* T)
  File "c:\work\freelance\excel\greekcalculator\blackscholes.py", line 19, in d1d2
    d1, d2 = d1d2(sigma, S, K, r - div, T)
  File "c:\work\freelance\excel\greekcalculator\blackscholes.py", line 100, in getGreeks
    return bs.getGreeks(optType, S, K, r, T, sigma, div, cntSize)
  File "c:\work\freelance\excel\greekcalculator\GreekCalculator.py", line 49,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</row>
    <row r="282" spans="1:44" x14ac:dyDescent="0.3">
      <c r="A282" t="s">
        <v>3008</v>
      </c>
      <c r="B282" t="s">
        <v>3009</v>
      </c>
      <c r="C282" t="s">
        <v>58</v>
      </c>
      <c r="D282" t="s">
        <v>3010</v>
      </c>
      <c r="E282" t="s">
        <v>241</v>
      </c>
      <c r="F282" t="s">
        <v>746</v>
      </c>
      <c r="G282" t="s">
        <v>3011</v>
      </c>
      <c r="H282" t="s">
        <v>90</v>
      </c>
      <c r="I282" t="s">
        <v>90</v>
      </c>
      <c r="J282" t="s">
        <v>1502</v>
      </c>
      <c r="K282" t="s">
        <v>3012</v>
      </c>
      <c r="L282" t="s">
        <v>57</v>
      </c>
      <c r="M282" t="s">
        <v>37</v>
      </c>
      <c r="N282" t="s">
        <v>87</v>
      </c>
      <c r="O282" t="s">
        <v>87</v>
      </c>
      <c r="T282" t="s">
        <v>50</v>
      </c>
      <c r="U282" t="s">
        <v>87</v>
      </c>
      <c r="V282" t="s">
        <v>87</v>
      </c>
      <c r="W282" t="s">
        <v>88</v>
      </c>
      <c r="X282" t="s">
        <v>404</v>
      </c>
      <c r="Y282" t="s">
        <v>3011</v>
      </c>
      <c r="Z282" t="s">
        <v>87</v>
      </c>
      <c r="AA282" t="s">
        <v>87</v>
      </c>
      <c r="AB282" t="s">
        <v>37</v>
      </c>
      <c r="AC282" t="s">
        <v>1013</v>
      </c>
      <c r="AD282" t="s">
        <v>37</v>
      </c>
      <c r="AE282" t="s">
        <v>1013</v>
      </c>
      <c r="AF282" t="s">
        <v>90</v>
      </c>
      <c r="AG282" t="s">
        <v>1270</v>
      </c>
      <c r="AH282" t="s">
        <v>50</v>
      </c>
      <c r="AI282" s="4">
        <f ca="1">data[[#This Row],[Expiry Date]]-TODAY()</f>
        <v>40</v>
      </c>
      <c r="AJ282" s="4">
        <f ca="1">data[[#This Row],[Maturity ( Days)]]/365</f>
        <v>0.1095890410958904</v>
      </c>
      <c r="AK282" s="4" t="str">
        <f>IF(data[[#This Row],[Option Type]]="put","p","c")</f>
        <v>c</v>
      </c>
      <c r="AL282" s="4">
        <f>(data[[#This Row],[Bid]]*data[[#This Row],[Bidsize]]+data[[#This Row],[Ask]]*data[[#This Row],[Asksize]])/(data[[#This Row],[Bidsize]]+data[[#This Row],[Asksize]])</f>
        <v>1.95</v>
      </c>
      <c r="AM282" s="5">
        <f ca="1">impliedVol(data[[#This Row],[OptType]],Details!$B$4,VALUE(data[[#This Row],[Strike]]),VALUE(data[[#This Row],[Cnt Price]]),Details!$B$6,data[[#This Row],[T]],Details!$B$7)</f>
        <v>0.19146874798064353</v>
      </c>
      <c r="AN282" s="7">
        <f t="array" aca="1" ref="AN282:AR282" ca="1">bsGreeks(data[[#This Row],[OptType]],Details!$B$4,VALUE(data[[#This Row],[Strike]]),Details!$B$6,data[[#This Row],[T]],AM282,Details!$B$7)</f>
        <v>1.9924570554472245E-2</v>
      </c>
      <c r="AO282" s="7">
        <f ca="1"/>
        <v>1.8551307842100509E-4</v>
      </c>
      <c r="AP282" s="6">
        <f ca="1"/>
        <v>0.65506321009023782</v>
      </c>
      <c r="AQ282" s="6">
        <f ca="1"/>
        <v>-15.896729113371695</v>
      </c>
      <c r="AR282" s="6">
        <f ca="1"/>
        <v>8.7389189670416467</v>
      </c>
    </row>
    <row r="283" spans="1:44" x14ac:dyDescent="0.3">
      <c r="A283" t="s">
        <v>3013</v>
      </c>
      <c r="B283" t="s">
        <v>3014</v>
      </c>
      <c r="C283" t="s">
        <v>58</v>
      </c>
      <c r="D283" t="s">
        <v>3010</v>
      </c>
      <c r="E283" t="s">
        <v>128</v>
      </c>
      <c r="F283" t="s">
        <v>337</v>
      </c>
      <c r="G283" t="s">
        <v>433</v>
      </c>
      <c r="H283" t="s">
        <v>112</v>
      </c>
      <c r="I283" t="s">
        <v>112</v>
      </c>
      <c r="J283" t="s">
        <v>1502</v>
      </c>
      <c r="K283" t="s">
        <v>232</v>
      </c>
      <c r="L283" t="s">
        <v>57</v>
      </c>
      <c r="M283" t="s">
        <v>37</v>
      </c>
      <c r="N283" t="s">
        <v>87</v>
      </c>
      <c r="O283" t="s">
        <v>87</v>
      </c>
      <c r="T283" t="s">
        <v>50</v>
      </c>
      <c r="U283" t="s">
        <v>87</v>
      </c>
      <c r="V283" t="s">
        <v>87</v>
      </c>
      <c r="W283" t="s">
        <v>88</v>
      </c>
      <c r="X283" t="s">
        <v>404</v>
      </c>
      <c r="Y283" t="s">
        <v>433</v>
      </c>
      <c r="Z283" t="s">
        <v>87</v>
      </c>
      <c r="AA283" t="s">
        <v>87</v>
      </c>
      <c r="AB283" t="s">
        <v>37</v>
      </c>
      <c r="AC283" t="s">
        <v>1013</v>
      </c>
      <c r="AD283" t="s">
        <v>37</v>
      </c>
      <c r="AE283" t="s">
        <v>1013</v>
      </c>
      <c r="AF283" t="s">
        <v>90</v>
      </c>
      <c r="AG283" t="s">
        <v>1270</v>
      </c>
      <c r="AH283" t="s">
        <v>551</v>
      </c>
      <c r="AI283" s="4">
        <f ca="1">data[[#This Row],[Expiry Date]]-TODAY()</f>
        <v>40</v>
      </c>
      <c r="AJ283" s="4">
        <f ca="1">data[[#This Row],[Maturity ( Days)]]/365</f>
        <v>0.1095890410958904</v>
      </c>
      <c r="AK283" s="4" t="str">
        <f>IF(data[[#This Row],[Option Type]]="put","p","c")</f>
        <v>c</v>
      </c>
      <c r="AL283" s="4">
        <f>(data[[#This Row],[Bid]]*data[[#This Row],[Bidsize]]+data[[#This Row],[Ask]]*data[[#This Row],[Asksize]])/(data[[#This Row],[Bidsize]]+data[[#This Row],[Asksize]])</f>
        <v>2.125</v>
      </c>
      <c r="AM283" s="5">
        <f ca="1">impliedVol(data[[#This Row],[OptType]],Details!$B$4,VALUE(data[[#This Row],[Strike]]),VALUE(data[[#This Row],[Cnt Price]]),Details!$B$6,data[[#This Row],[T]],Details!$B$7)</f>
        <v>0.19397663869871046</v>
      </c>
      <c r="AN283" s="7">
        <f t="array" aca="1" ref="AN283:AR283" ca="1">bsGreeks(data[[#This Row],[OptType]],Details!$B$4,VALUE(data[[#This Row],[Strike]]),Details!$B$6,data[[#This Row],[T]],AM283,Details!$B$7)</f>
        <v>2.1284630813644272E-2</v>
      </c>
      <c r="AO283" s="7">
        <f ca="1"/>
        <v>1.9364904268099199E-4</v>
      </c>
      <c r="AP283" s="6">
        <f ca="1"/>
        <v>0.69274845084716774</v>
      </c>
      <c r="AQ283" s="6">
        <f ca="1"/>
        <v>-17.030653912160496</v>
      </c>
      <c r="AR283" s="6">
        <f ca="1"/>
        <v>9.3308455018389527</v>
      </c>
    </row>
    <row r="284" spans="1:44" x14ac:dyDescent="0.3">
      <c r="A284" t="s">
        <v>3015</v>
      </c>
      <c r="B284" t="s">
        <v>3016</v>
      </c>
      <c r="C284" t="s">
        <v>58</v>
      </c>
      <c r="D284" t="s">
        <v>2076</v>
      </c>
      <c r="E284" t="s">
        <v>749</v>
      </c>
      <c r="F284" t="s">
        <v>369</v>
      </c>
      <c r="G284" t="s">
        <v>3017</v>
      </c>
      <c r="H284" t="s">
        <v>3018</v>
      </c>
      <c r="I284" t="s">
        <v>3019</v>
      </c>
      <c r="J284" t="s">
        <v>1502</v>
      </c>
      <c r="K284" t="s">
        <v>3020</v>
      </c>
      <c r="L284" t="s">
        <v>57</v>
      </c>
      <c r="M284" t="s">
        <v>37</v>
      </c>
      <c r="N284" t="s">
        <v>87</v>
      </c>
      <c r="O284" t="s">
        <v>87</v>
      </c>
      <c r="T284" t="s">
        <v>50</v>
      </c>
      <c r="U284" t="s">
        <v>87</v>
      </c>
      <c r="V284" t="s">
        <v>87</v>
      </c>
      <c r="W284" t="s">
        <v>88</v>
      </c>
      <c r="X284" t="s">
        <v>404</v>
      </c>
      <c r="Y284" t="s">
        <v>3017</v>
      </c>
      <c r="Z284" t="s">
        <v>87</v>
      </c>
      <c r="AA284" t="s">
        <v>87</v>
      </c>
      <c r="AB284" t="s">
        <v>37</v>
      </c>
      <c r="AC284" t="s">
        <v>1013</v>
      </c>
      <c r="AD284" t="s">
        <v>37</v>
      </c>
      <c r="AE284" t="s">
        <v>1013</v>
      </c>
      <c r="AF284" t="s">
        <v>90</v>
      </c>
      <c r="AG284" t="s">
        <v>1270</v>
      </c>
      <c r="AH284" t="s">
        <v>50</v>
      </c>
      <c r="AI284" s="4">
        <f ca="1">data[[#This Row],[Expiry Date]]-TODAY()</f>
        <v>40</v>
      </c>
      <c r="AJ284" s="4">
        <f ca="1">data[[#This Row],[Maturity ( Days)]]/365</f>
        <v>0.1095890410958904</v>
      </c>
      <c r="AK284" s="4" t="str">
        <f>IF(data[[#This Row],[Option Type]]="put","p","c")</f>
        <v>c</v>
      </c>
      <c r="AL284" s="4">
        <f>(data[[#This Row],[Bid]]*data[[#This Row],[Bidsize]]+data[[#This Row],[Ask]]*data[[#This Row],[Asksize]])/(data[[#This Row],[Bidsize]]+data[[#This Row],[Asksize]])</f>
        <v>1.8363247863247862</v>
      </c>
      <c r="AM284" s="5">
        <f ca="1">impliedVol(data[[#This Row],[OptType]],Details!$B$4,VALUE(data[[#This Row],[Strike]]),VALUE(data[[#This Row],[Cnt Price]]),Details!$B$6,data[[#This Row],[T]],Details!$B$7)</f>
        <v>0.19106000861091149</v>
      </c>
      <c r="AN284" s="7">
        <f t="array" aca="1" ref="AN284:AR284" ca="1">bsGreeks(data[[#This Row],[OptType]],Details!$B$4,VALUE(data[[#This Row],[Strike]]),Details!$B$6,data[[#This Row],[T]],AM284,Details!$B$7)</f>
        <v>1.8914337931091478E-2</v>
      </c>
      <c r="AO284" s="7">
        <f ca="1"/>
        <v>1.7787055139870925E-4</v>
      </c>
      <c r="AP284" s="6">
        <f ca="1"/>
        <v>0.62673597451957475</v>
      </c>
      <c r="AQ284" s="6">
        <f ca="1"/>
        <v>-15.175686419475198</v>
      </c>
      <c r="AR284" s="6">
        <f ca="1"/>
        <v>8.2974552506315309</v>
      </c>
    </row>
    <row r="285" spans="1:44" x14ac:dyDescent="0.3">
      <c r="A285" t="s">
        <v>3021</v>
      </c>
      <c r="B285" t="s">
        <v>3022</v>
      </c>
      <c r="C285" t="s">
        <v>58</v>
      </c>
      <c r="D285" t="s">
        <v>2076</v>
      </c>
      <c r="E285" t="s">
        <v>429</v>
      </c>
      <c r="F285" t="s">
        <v>746</v>
      </c>
      <c r="G285" t="s">
        <v>327</v>
      </c>
      <c r="H285" t="s">
        <v>232</v>
      </c>
      <c r="I285" t="s">
        <v>424</v>
      </c>
      <c r="J285" t="s">
        <v>1502</v>
      </c>
      <c r="K285" t="s">
        <v>468</v>
      </c>
      <c r="L285" t="s">
        <v>57</v>
      </c>
      <c r="M285" t="s">
        <v>37</v>
      </c>
      <c r="N285" t="s">
        <v>87</v>
      </c>
      <c r="O285" t="s">
        <v>87</v>
      </c>
      <c r="T285" t="s">
        <v>50</v>
      </c>
      <c r="U285" t="s">
        <v>87</v>
      </c>
      <c r="V285" t="s">
        <v>87</v>
      </c>
      <c r="W285" t="s">
        <v>88</v>
      </c>
      <c r="X285" t="s">
        <v>404</v>
      </c>
      <c r="Y285" t="s">
        <v>327</v>
      </c>
      <c r="Z285" t="s">
        <v>87</v>
      </c>
      <c r="AA285" t="s">
        <v>87</v>
      </c>
      <c r="AB285" t="s">
        <v>37</v>
      </c>
      <c r="AC285" t="s">
        <v>1013</v>
      </c>
      <c r="AD285" t="s">
        <v>37</v>
      </c>
      <c r="AE285" t="s">
        <v>1013</v>
      </c>
      <c r="AF285" t="s">
        <v>90</v>
      </c>
      <c r="AG285" t="s">
        <v>1270</v>
      </c>
      <c r="AH285" t="s">
        <v>551</v>
      </c>
      <c r="AI285" s="4">
        <f ca="1">data[[#This Row],[Expiry Date]]-TODAY()</f>
        <v>40</v>
      </c>
      <c r="AJ285" s="4">
        <f ca="1">data[[#This Row],[Maturity ( Days)]]/365</f>
        <v>0.1095890410958904</v>
      </c>
      <c r="AK285" s="4" t="str">
        <f>IF(data[[#This Row],[Option Type]]="put","p","c")</f>
        <v>c</v>
      </c>
      <c r="AL285" s="4">
        <f>(data[[#This Row],[Bid]]*data[[#This Row],[Bidsize]]+data[[#This Row],[Ask]]*data[[#This Row],[Asksize]])/(data[[#This Row],[Bidsize]]+data[[#This Row],[Asksize]])</f>
        <v>2.0344339622641505</v>
      </c>
      <c r="AM285" s="5">
        <f ca="1">impliedVol(data[[#This Row],[OptType]],Details!$B$4,VALUE(data[[#This Row],[Strike]]),VALUE(data[[#This Row],[Cnt Price]]),Details!$B$6,data[[#This Row],[T]],Details!$B$7)</f>
        <v>0.19400951102252176</v>
      </c>
      <c r="AN285" s="7">
        <f t="array" aca="1" ref="AN285:AR285" ca="1">bsGreeks(data[[#This Row],[OptType]],Details!$B$4,VALUE(data[[#This Row],[Strike]]),Details!$B$6,data[[#This Row],[T]],AM285,Details!$B$7)</f>
        <v>2.0468605350269571E-2</v>
      </c>
      <c r="AO285" s="7">
        <f ca="1"/>
        <v>1.8731371822615332E-4</v>
      </c>
      <c r="AP285" s="6">
        <f ca="1"/>
        <v>0.67019839794786373</v>
      </c>
      <c r="AQ285" s="6">
        <f ca="1"/>
        <v>-16.477706708411421</v>
      </c>
      <c r="AR285" s="6">
        <f ca="1"/>
        <v>8.9741109338111578</v>
      </c>
    </row>
    <row r="286" spans="1:44" x14ac:dyDescent="0.3">
      <c r="A286" t="s">
        <v>3023</v>
      </c>
      <c r="B286" t="s">
        <v>3024</v>
      </c>
      <c r="C286" t="s">
        <v>58</v>
      </c>
      <c r="D286" t="s">
        <v>2082</v>
      </c>
      <c r="E286" t="s">
        <v>493</v>
      </c>
      <c r="F286" t="s">
        <v>876</v>
      </c>
      <c r="G286" t="s">
        <v>935</v>
      </c>
      <c r="H286" t="s">
        <v>90</v>
      </c>
      <c r="I286" t="s">
        <v>90</v>
      </c>
      <c r="J286" t="s">
        <v>1502</v>
      </c>
      <c r="K286" t="s">
        <v>3019</v>
      </c>
      <c r="L286" t="s">
        <v>57</v>
      </c>
      <c r="M286" t="s">
        <v>37</v>
      </c>
      <c r="N286" t="s">
        <v>87</v>
      </c>
      <c r="O286" t="s">
        <v>87</v>
      </c>
      <c r="T286" t="s">
        <v>50</v>
      </c>
      <c r="U286" t="s">
        <v>87</v>
      </c>
      <c r="V286" t="s">
        <v>87</v>
      </c>
      <c r="W286" t="s">
        <v>88</v>
      </c>
      <c r="X286" t="s">
        <v>92</v>
      </c>
      <c r="Y286" t="s">
        <v>935</v>
      </c>
      <c r="Z286" t="s">
        <v>87</v>
      </c>
      <c r="AA286" t="s">
        <v>87</v>
      </c>
      <c r="AB286" t="s">
        <v>37</v>
      </c>
      <c r="AC286" t="s">
        <v>1013</v>
      </c>
      <c r="AD286" t="s">
        <v>37</v>
      </c>
      <c r="AE286" t="s">
        <v>1013</v>
      </c>
      <c r="AF286" t="s">
        <v>90</v>
      </c>
      <c r="AG286" t="s">
        <v>1270</v>
      </c>
      <c r="AH286" t="s">
        <v>50</v>
      </c>
      <c r="AI286" s="4">
        <f ca="1">data[[#This Row],[Expiry Date]]-TODAY()</f>
        <v>40</v>
      </c>
      <c r="AJ286" s="4">
        <f ca="1">data[[#This Row],[Maturity ( Days)]]/365</f>
        <v>0.1095890410958904</v>
      </c>
      <c r="AK286" s="4" t="str">
        <f>IF(data[[#This Row],[Option Type]]="put","p","c")</f>
        <v>c</v>
      </c>
      <c r="AL286" s="4">
        <f>(data[[#This Row],[Bid]]*data[[#This Row],[Bidsize]]+data[[#This Row],[Ask]]*data[[#This Row],[Asksize]])/(data[[#This Row],[Bidsize]]+data[[#This Row],[Asksize]])</f>
        <v>1.7749999999999999</v>
      </c>
      <c r="AM286" s="5">
        <f ca="1">impliedVol(data[[#This Row],[OptType]],Details!$B$4,VALUE(data[[#This Row],[Strike]]),VALUE(data[[#This Row],[Cnt Price]]),Details!$B$6,data[[#This Row],[T]],Details!$B$7)</f>
        <v>0.1913967905713983</v>
      </c>
      <c r="AN286" s="7">
        <f t="array" aca="1" ref="AN286:AR286" ca="1">bsGreeks(data[[#This Row],[OptType]],Details!$B$4,VALUE(data[[#This Row],[Strike]]),Details!$B$6,data[[#This Row],[T]],AM286,Details!$B$7)</f>
        <v>1.8319786112189339E-2</v>
      </c>
      <c r="AO286" s="7">
        <f ca="1"/>
        <v>1.7279498047764006E-4</v>
      </c>
      <c r="AP286" s="6">
        <f ca="1"/>
        <v>0.6099251659461119</v>
      </c>
      <c r="AQ286" s="6">
        <f ca="1"/>
        <v>-14.793360944776731</v>
      </c>
      <c r="AR286" s="6">
        <f ca="1"/>
        <v>8.0370290060802514</v>
      </c>
    </row>
    <row r="287" spans="1:44" x14ac:dyDescent="0.3">
      <c r="A287" t="s">
        <v>3025</v>
      </c>
      <c r="B287" t="s">
        <v>3026</v>
      </c>
      <c r="C287" t="s">
        <v>58</v>
      </c>
      <c r="D287" t="s">
        <v>2082</v>
      </c>
      <c r="E287" t="s">
        <v>657</v>
      </c>
      <c r="F287" t="s">
        <v>369</v>
      </c>
      <c r="G287" t="s">
        <v>1465</v>
      </c>
      <c r="H287" t="s">
        <v>112</v>
      </c>
      <c r="I287" t="s">
        <v>124</v>
      </c>
      <c r="J287" t="s">
        <v>1502</v>
      </c>
      <c r="K287" t="s">
        <v>490</v>
      </c>
      <c r="L287" t="s">
        <v>57</v>
      </c>
      <c r="M287" t="s">
        <v>37</v>
      </c>
      <c r="N287" t="s">
        <v>87</v>
      </c>
      <c r="O287" t="s">
        <v>87</v>
      </c>
      <c r="T287" t="s">
        <v>50</v>
      </c>
      <c r="U287" t="s">
        <v>87</v>
      </c>
      <c r="V287" t="s">
        <v>87</v>
      </c>
      <c r="W287" t="s">
        <v>88</v>
      </c>
      <c r="X287" t="s">
        <v>458</v>
      </c>
      <c r="Y287" t="s">
        <v>1465</v>
      </c>
      <c r="Z287" t="s">
        <v>87</v>
      </c>
      <c r="AA287" t="s">
        <v>87</v>
      </c>
      <c r="AB287" t="s">
        <v>37</v>
      </c>
      <c r="AC287" t="s">
        <v>1013</v>
      </c>
      <c r="AD287" t="s">
        <v>37</v>
      </c>
      <c r="AE287" t="s">
        <v>1013</v>
      </c>
      <c r="AF287" t="s">
        <v>90</v>
      </c>
      <c r="AG287" t="s">
        <v>1270</v>
      </c>
      <c r="AH287" t="s">
        <v>551</v>
      </c>
      <c r="AI287" s="4">
        <f ca="1">data[[#This Row],[Expiry Date]]-TODAY()</f>
        <v>40</v>
      </c>
      <c r="AJ287" s="4">
        <f ca="1">data[[#This Row],[Maturity ( Days)]]/365</f>
        <v>0.1095890410958904</v>
      </c>
      <c r="AK287" s="4" t="str">
        <f>IF(data[[#This Row],[Option Type]]="put","p","c")</f>
        <v>c</v>
      </c>
      <c r="AL287" s="4">
        <f>(data[[#This Row],[Bid]]*data[[#This Row],[Bidsize]]+data[[#This Row],[Ask]]*data[[#This Row],[Asksize]])/(data[[#This Row],[Bidsize]]+data[[#This Row],[Asksize]])</f>
        <v>1.9373873873873872</v>
      </c>
      <c r="AM287" s="5">
        <f ca="1">impliedVol(data[[#This Row],[OptType]],Details!$B$4,VALUE(data[[#This Row],[Strike]]),VALUE(data[[#This Row],[Cnt Price]]),Details!$B$6,data[[#This Row],[T]],Details!$B$7)</f>
        <v>0.19389260748478407</v>
      </c>
      <c r="AN287" s="7">
        <f t="array" aca="1" ref="AN287:AR287" ca="1">bsGreeks(data[[#This Row],[OptType]],Details!$B$4,VALUE(data[[#This Row],[Strike]]),Details!$B$6,data[[#This Row],[T]],AM287,Details!$B$7)</f>
        <v>1.9602102747655344E-2</v>
      </c>
      <c r="AO287" s="7">
        <f ca="1"/>
        <v>1.8067416333575808E-4</v>
      </c>
      <c r="AP287" s="6">
        <f ca="1"/>
        <v>0.64605290381821678</v>
      </c>
      <c r="AQ287" s="6">
        <f ca="1"/>
        <v>-15.873231033553509</v>
      </c>
      <c r="AR287" s="6">
        <f ca="1"/>
        <v>8.5954060835595119</v>
      </c>
    </row>
    <row r="288" spans="1:44" x14ac:dyDescent="0.3">
      <c r="A288" t="s">
        <v>3027</v>
      </c>
      <c r="B288" t="s">
        <v>3028</v>
      </c>
      <c r="C288" t="s">
        <v>58</v>
      </c>
      <c r="D288" t="s">
        <v>3029</v>
      </c>
      <c r="E288" t="s">
        <v>3030</v>
      </c>
      <c r="F288" t="s">
        <v>657</v>
      </c>
      <c r="G288" t="s">
        <v>247</v>
      </c>
      <c r="H288" t="s">
        <v>90</v>
      </c>
      <c r="I288" t="s">
        <v>156</v>
      </c>
      <c r="J288" t="s">
        <v>1502</v>
      </c>
      <c r="K288" t="s">
        <v>883</v>
      </c>
      <c r="L288" t="s">
        <v>57</v>
      </c>
      <c r="M288" t="s">
        <v>37</v>
      </c>
      <c r="N288" t="s">
        <v>87</v>
      </c>
      <c r="O288" t="s">
        <v>87</v>
      </c>
      <c r="T288" t="s">
        <v>50</v>
      </c>
      <c r="U288" t="s">
        <v>87</v>
      </c>
      <c r="V288" t="s">
        <v>87</v>
      </c>
      <c r="W288" t="s">
        <v>88</v>
      </c>
      <c r="X288" t="s">
        <v>100</v>
      </c>
      <c r="Y288" t="s">
        <v>247</v>
      </c>
      <c r="Z288" t="s">
        <v>87</v>
      </c>
      <c r="AA288" t="s">
        <v>87</v>
      </c>
      <c r="AB288" t="s">
        <v>37</v>
      </c>
      <c r="AC288" t="s">
        <v>1013</v>
      </c>
      <c r="AD288" t="s">
        <v>37</v>
      </c>
      <c r="AE288" t="s">
        <v>1013</v>
      </c>
      <c r="AF288" t="s">
        <v>90</v>
      </c>
      <c r="AG288" t="s">
        <v>1270</v>
      </c>
      <c r="AH288" t="s">
        <v>50</v>
      </c>
      <c r="AI288" s="4">
        <f ca="1">data[[#This Row],[Expiry Date]]-TODAY()</f>
        <v>40</v>
      </c>
      <c r="AJ288" s="4">
        <f ca="1">data[[#This Row],[Maturity ( Days)]]/365</f>
        <v>0.1095890410958904</v>
      </c>
      <c r="AK288" s="4" t="str">
        <f>IF(data[[#This Row],[Option Type]]="put","p","c")</f>
        <v>c</v>
      </c>
      <c r="AL288" s="4">
        <f>(data[[#This Row],[Bid]]*data[[#This Row],[Bidsize]]+data[[#This Row],[Ask]]*data[[#This Row],[Asksize]])/(data[[#This Row],[Bidsize]]+data[[#This Row],[Asksize]])</f>
        <v>1.6305084745762712</v>
      </c>
      <c r="AM288" s="5">
        <f ca="1">impliedVol(data[[#This Row],[OptType]],Details!$B$4,VALUE(data[[#This Row],[Strike]]),VALUE(data[[#This Row],[Cnt Price]]),Details!$B$6,data[[#This Row],[T]],Details!$B$7)</f>
        <v>0.19159901295894882</v>
      </c>
      <c r="AN288" s="7">
        <f t="array" aca="1" ref="AN288:AR288" ca="1">bsGreeks(data[[#This Row],[OptType]],Details!$B$4,VALUE(data[[#This Row],[Strike]]),Details!$B$6,data[[#This Row],[T]],AM288,Details!$B$7)</f>
        <v>1.6959640162230664E-2</v>
      </c>
      <c r="AO288" s="7">
        <f ca="1"/>
        <v>1.6161376584553956E-4</v>
      </c>
      <c r="AP288" s="6">
        <f ca="1"/>
        <v>0.5710608626033904</v>
      </c>
      <c r="AQ288" s="6">
        <f ca="1"/>
        <v>-13.863084124155233</v>
      </c>
      <c r="AR288" s="6">
        <f ca="1"/>
        <v>7.4417171180072677</v>
      </c>
    </row>
    <row r="289" spans="1:44" x14ac:dyDescent="0.3">
      <c r="A289" t="s">
        <v>3031</v>
      </c>
      <c r="B289" t="s">
        <v>3032</v>
      </c>
      <c r="C289" t="s">
        <v>58</v>
      </c>
      <c r="D289" t="s">
        <v>3029</v>
      </c>
      <c r="E289" t="s">
        <v>493</v>
      </c>
      <c r="F289" t="s">
        <v>495</v>
      </c>
      <c r="G289" t="s">
        <v>3033</v>
      </c>
      <c r="H289" t="s">
        <v>439</v>
      </c>
      <c r="I289" t="s">
        <v>480</v>
      </c>
      <c r="J289" t="s">
        <v>1502</v>
      </c>
      <c r="K289" t="s">
        <v>184</v>
      </c>
      <c r="L289" t="s">
        <v>57</v>
      </c>
      <c r="M289" t="s">
        <v>37</v>
      </c>
      <c r="N289" t="s">
        <v>87</v>
      </c>
      <c r="O289" t="s">
        <v>87</v>
      </c>
      <c r="T289" t="s">
        <v>50</v>
      </c>
      <c r="U289" t="s">
        <v>87</v>
      </c>
      <c r="V289" t="s">
        <v>87</v>
      </c>
      <c r="W289" t="s">
        <v>88</v>
      </c>
      <c r="X289" t="s">
        <v>411</v>
      </c>
      <c r="Y289" t="s">
        <v>3033</v>
      </c>
      <c r="Z289" t="s">
        <v>87</v>
      </c>
      <c r="AA289" t="s">
        <v>87</v>
      </c>
      <c r="AB289" t="s">
        <v>37</v>
      </c>
      <c r="AC289" t="s">
        <v>1013</v>
      </c>
      <c r="AD289" t="s">
        <v>37</v>
      </c>
      <c r="AE289" t="s">
        <v>1013</v>
      </c>
      <c r="AF289" t="s">
        <v>90</v>
      </c>
      <c r="AG289" t="s">
        <v>1270</v>
      </c>
      <c r="AH289" t="s">
        <v>551</v>
      </c>
      <c r="AI289" s="4">
        <f ca="1">data[[#This Row],[Expiry Date]]-TODAY()</f>
        <v>40</v>
      </c>
      <c r="AJ289" s="4">
        <f ca="1">data[[#This Row],[Maturity ( Days)]]/365</f>
        <v>0.1095890410958904</v>
      </c>
      <c r="AK289" s="4" t="str">
        <f>IF(data[[#This Row],[Option Type]]="put","p","c")</f>
        <v>c</v>
      </c>
      <c r="AL289" s="4">
        <f>(data[[#This Row],[Bid]]*data[[#This Row],[Bidsize]]+data[[#This Row],[Ask]]*data[[#This Row],[Asksize]])/(data[[#This Row],[Bidsize]]+data[[#This Row],[Asksize]])</f>
        <v>1.7178861788617887</v>
      </c>
      <c r="AM289" s="5">
        <f ca="1">impliedVol(data[[#This Row],[OptType]],Details!$B$4,VALUE(data[[#This Row],[Strike]]),VALUE(data[[#This Row],[Cnt Price]]),Details!$B$6,data[[#This Row],[T]],Details!$B$7)</f>
        <v>0.19304915126761918</v>
      </c>
      <c r="AN289" s="7">
        <f t="array" aca="1" ref="AN289:AR289" ca="1">bsGreeks(data[[#This Row],[OptType]],Details!$B$4,VALUE(data[[#This Row],[Strike]]),Details!$B$6,data[[#This Row],[T]],AM289,Details!$B$7)</f>
        <v>1.7662240779727969E-2</v>
      </c>
      <c r="AO289" s="7">
        <f ca="1"/>
        <v>1.6605890920312808E-4</v>
      </c>
      <c r="AP289" s="6">
        <f ca="1"/>
        <v>0.59120875521913807</v>
      </c>
      <c r="AQ289" s="6">
        <f ca="1"/>
        <v>-14.460451824853711</v>
      </c>
      <c r="AR289" s="6">
        <f ca="1"/>
        <v>7.7478354761619359</v>
      </c>
    </row>
    <row r="290" spans="1:44" x14ac:dyDescent="0.3">
      <c r="A290" t="s">
        <v>3034</v>
      </c>
      <c r="B290" t="s">
        <v>3035</v>
      </c>
      <c r="C290" t="s">
        <v>58</v>
      </c>
      <c r="D290" t="s">
        <v>2100</v>
      </c>
      <c r="E290" t="s">
        <v>419</v>
      </c>
      <c r="F290" t="s">
        <v>869</v>
      </c>
      <c r="G290" t="s">
        <v>747</v>
      </c>
      <c r="H290" t="s">
        <v>90</v>
      </c>
      <c r="I290" t="s">
        <v>440</v>
      </c>
      <c r="J290" t="s">
        <v>1502</v>
      </c>
      <c r="K290" t="s">
        <v>3036</v>
      </c>
      <c r="L290" t="s">
        <v>57</v>
      </c>
      <c r="M290" t="s">
        <v>37</v>
      </c>
      <c r="N290" t="s">
        <v>87</v>
      </c>
      <c r="O290" t="s">
        <v>87</v>
      </c>
      <c r="T290" t="s">
        <v>50</v>
      </c>
      <c r="U290" t="s">
        <v>87</v>
      </c>
      <c r="V290" t="s">
        <v>87</v>
      </c>
      <c r="W290" t="s">
        <v>88</v>
      </c>
      <c r="X290" t="s">
        <v>411</v>
      </c>
      <c r="Y290" t="s">
        <v>747</v>
      </c>
      <c r="Z290" t="s">
        <v>87</v>
      </c>
      <c r="AA290" t="s">
        <v>87</v>
      </c>
      <c r="AB290" t="s">
        <v>37</v>
      </c>
      <c r="AC290" t="s">
        <v>1013</v>
      </c>
      <c r="AD290" t="s">
        <v>37</v>
      </c>
      <c r="AE290" t="s">
        <v>1013</v>
      </c>
      <c r="AF290" t="s">
        <v>90</v>
      </c>
      <c r="AG290" t="s">
        <v>1270</v>
      </c>
      <c r="AH290" t="s">
        <v>50</v>
      </c>
      <c r="AI290" s="4">
        <f ca="1">data[[#This Row],[Expiry Date]]-TODAY()</f>
        <v>40</v>
      </c>
      <c r="AJ290" s="4">
        <f ca="1">data[[#This Row],[Maturity ( Days)]]/365</f>
        <v>0.1095890410958904</v>
      </c>
      <c r="AK290" s="4" t="str">
        <f>IF(data[[#This Row],[Option Type]]="put","p","c")</f>
        <v>c</v>
      </c>
      <c r="AL290" s="4">
        <f>(data[[#This Row],[Bid]]*data[[#This Row],[Bidsize]]+data[[#This Row],[Ask]]*data[[#This Row],[Asksize]])/(data[[#This Row],[Bidsize]]+data[[#This Row],[Asksize]])</f>
        <v>1.3937500000000003</v>
      </c>
      <c r="AM290" s="5">
        <f ca="1">impliedVol(data[[#This Row],[OptType]],Details!$B$4,VALUE(data[[#This Row],[Strike]]),VALUE(data[[#This Row],[Cnt Price]]),Details!$B$6,data[[#This Row],[T]],Details!$B$7)</f>
        <v>0.19113780819578755</v>
      </c>
      <c r="AN290" s="7">
        <f t="array" aca="1" ref="AN290:AR290" ca="1">bsGreeks(data[[#This Row],[OptType]],Details!$B$4,VALUE(data[[#This Row],[Strike]]),Details!$B$6,data[[#This Row],[T]],AM290,Details!$B$7)</f>
        <v>1.4755002107250427E-2</v>
      </c>
      <c r="AO290" s="7">
        <f ca="1"/>
        <v>1.4376749601264886E-4</v>
      </c>
      <c r="AP290" s="6">
        <f ca="1"/>
        <v>0.50677839271529246</v>
      </c>
      <c r="AQ290" s="6">
        <f ca="1"/>
        <v>-12.270168109844649</v>
      </c>
      <c r="AR290" s="6">
        <f ca="1"/>
        <v>6.4770662252720994</v>
      </c>
    </row>
    <row r="291" spans="1:44" x14ac:dyDescent="0.3">
      <c r="A291" t="s">
        <v>3037</v>
      </c>
      <c r="B291" t="s">
        <v>3038</v>
      </c>
      <c r="C291" t="s">
        <v>58</v>
      </c>
      <c r="D291" t="s">
        <v>2100</v>
      </c>
      <c r="E291" t="s">
        <v>811</v>
      </c>
      <c r="F291" t="s">
        <v>493</v>
      </c>
      <c r="G291" t="s">
        <v>3039</v>
      </c>
      <c r="H291" t="s">
        <v>453</v>
      </c>
      <c r="I291" t="s">
        <v>121</v>
      </c>
      <c r="J291" t="s">
        <v>1502</v>
      </c>
      <c r="K291" t="s">
        <v>326</v>
      </c>
      <c r="L291" t="s">
        <v>57</v>
      </c>
      <c r="M291" t="s">
        <v>37</v>
      </c>
      <c r="N291" t="s">
        <v>87</v>
      </c>
      <c r="O291" t="s">
        <v>87</v>
      </c>
      <c r="T291" t="s">
        <v>50</v>
      </c>
      <c r="U291" t="s">
        <v>87</v>
      </c>
      <c r="V291" t="s">
        <v>87</v>
      </c>
      <c r="W291" t="s">
        <v>88</v>
      </c>
      <c r="X291" t="s">
        <v>165</v>
      </c>
      <c r="Y291" t="s">
        <v>3039</v>
      </c>
      <c r="Z291" t="s">
        <v>87</v>
      </c>
      <c r="AA291" t="s">
        <v>87</v>
      </c>
      <c r="AB291" t="s">
        <v>37</v>
      </c>
      <c r="AC291" t="s">
        <v>1013</v>
      </c>
      <c r="AD291" t="s">
        <v>37</v>
      </c>
      <c r="AE291" t="s">
        <v>1013</v>
      </c>
      <c r="AF291" t="s">
        <v>90</v>
      </c>
      <c r="AG291" t="s">
        <v>1270</v>
      </c>
      <c r="AH291" t="s">
        <v>551</v>
      </c>
      <c r="AI291" s="4">
        <f ca="1">data[[#This Row],[Expiry Date]]-TODAY()</f>
        <v>40</v>
      </c>
      <c r="AJ291" s="4">
        <f ca="1">data[[#This Row],[Maturity ( Days)]]/365</f>
        <v>0.1095890410958904</v>
      </c>
      <c r="AK291" s="4" t="str">
        <f>IF(data[[#This Row],[Option Type]]="put","p","c")</f>
        <v>c</v>
      </c>
      <c r="AL291" s="4">
        <f>(data[[#This Row],[Bid]]*data[[#This Row],[Bidsize]]+data[[#This Row],[Ask]]*data[[#This Row],[Asksize]])/(data[[#This Row],[Bidsize]]+data[[#This Row],[Asksize]])</f>
        <v>1.4623188405797103</v>
      </c>
      <c r="AM291" s="5">
        <f ca="1">impliedVol(data[[#This Row],[OptType]],Details!$B$4,VALUE(data[[#This Row],[Strike]]),VALUE(data[[#This Row],[Cnt Price]]),Details!$B$6,data[[#This Row],[T]],Details!$B$7)</f>
        <v>0.19242025091153386</v>
      </c>
      <c r="AN291" s="7">
        <f t="array" aca="1" ref="AN291:AR291" ca="1">bsGreeks(data[[#This Row],[OptType]],Details!$B$4,VALUE(data[[#This Row],[Strike]]),Details!$B$6,data[[#This Row],[T]],AM291,Details!$B$7)</f>
        <v>1.532158460277528E-2</v>
      </c>
      <c r="AO291" s="7">
        <f ca="1"/>
        <v>1.4750986431049046E-4</v>
      </c>
      <c r="AP291" s="6">
        <f ca="1"/>
        <v>0.52345893785168762</v>
      </c>
      <c r="AQ291" s="6">
        <f ca="1"/>
        <v>-12.75880009542982</v>
      </c>
      <c r="AR291" s="6">
        <f ca="1"/>
        <v>6.7241300517790474</v>
      </c>
    </row>
    <row r="292" spans="1:44" x14ac:dyDescent="0.3">
      <c r="A292" t="s">
        <v>3040</v>
      </c>
      <c r="B292" t="s">
        <v>3041</v>
      </c>
      <c r="C292" t="s">
        <v>30</v>
      </c>
      <c r="D292" t="s">
        <v>2100</v>
      </c>
      <c r="E292" t="s">
        <v>3042</v>
      </c>
      <c r="F292" t="s">
        <v>3043</v>
      </c>
      <c r="G292" t="s">
        <v>3044</v>
      </c>
      <c r="H292" t="s">
        <v>87</v>
      </c>
      <c r="I292" t="s">
        <v>87</v>
      </c>
      <c r="J292" t="s">
        <v>1502</v>
      </c>
      <c r="K292" t="s">
        <v>137</v>
      </c>
      <c r="L292" t="s">
        <v>57</v>
      </c>
      <c r="M292" t="s">
        <v>37</v>
      </c>
      <c r="N292" t="s">
        <v>87</v>
      </c>
      <c r="O292" t="s">
        <v>87</v>
      </c>
      <c r="T292" t="s">
        <v>50</v>
      </c>
      <c r="U292" t="s">
        <v>87</v>
      </c>
      <c r="V292" t="s">
        <v>87</v>
      </c>
      <c r="W292" t="s">
        <v>88</v>
      </c>
      <c r="X292" t="s">
        <v>3007</v>
      </c>
      <c r="Y292" t="s">
        <v>3044</v>
      </c>
      <c r="Z292" t="s">
        <v>87</v>
      </c>
      <c r="AA292" t="s">
        <v>87</v>
      </c>
      <c r="AB292" t="s">
        <v>37</v>
      </c>
      <c r="AC292" t="s">
        <v>1013</v>
      </c>
      <c r="AD292" t="s">
        <v>37</v>
      </c>
      <c r="AE292" t="s">
        <v>1013</v>
      </c>
      <c r="AF292" t="s">
        <v>90</v>
      </c>
      <c r="AG292" t="s">
        <v>1270</v>
      </c>
      <c r="AH292" t="s">
        <v>551</v>
      </c>
      <c r="AI292" s="4">
        <f ca="1">data[[#This Row],[Expiry Date]]-TODAY()</f>
        <v>40</v>
      </c>
      <c r="AJ292" s="4">
        <f ca="1">data[[#This Row],[Maturity ( Days)]]/365</f>
        <v>0.1095890410958904</v>
      </c>
      <c r="AK292" s="4" t="str">
        <f>IF(data[[#This Row],[Option Type]]="put","p","c")</f>
        <v>p</v>
      </c>
      <c r="AL292" s="4" t="e">
        <f>(data[[#This Row],[Bid]]*data[[#This Row],[Bidsize]]+data[[#This Row],[Ask]]*data[[#This Row],[Asksize]])/(data[[#This Row],[Bidsize]]+data[[#This Row],[Asksize]])</f>
        <v>#DIV/0!</v>
      </c>
      <c r="AM292" s="5" t="str">
        <f ca="1">impliedVol(data[[#This Row],[OptType]],Details!$B$4,VALUE(data[[#This Row],[Strike]]),VALUE(data[[#This Row],[Cnt Price]]),Details!$B$6,data[[#This Row],[T]],Details!$B$7)</f>
        <v>TypeError: unsupported operand type(s) for -: 'float' and 'NoneType'
    diffPrice = (priceCall(S, K, r, T, vol) - C ) if (opt == 'c') else (pricePut(S, K, r, T, vol) - C )
  File "c:\work\freelance\excel\greekcalculator\blackscholes.py", line 76, in impliedVol
    return bs.impliedVol(opt, S, K, C, r, T, div)
  File "c:\work\freelance\excel\greekcalculator\GreekCalculator.py", line 57, in impliedVol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N292" s="7" t="str">
        <f t="array" aca="1" ref="AN292:AR292" ca="1">bsGreeks(data[[#This Row],[OptType]],Details!$B$4,VALUE(data[[#This Row],[Strike]]),Details!$B$6,data[[#This Row],[T]],AM292,Details!$B$7)</f>
        <v>TypeError: can't multiply sequence by non-int of type 'numpy.float64'
    d1 = (1 / (sigma * sqrt(T))) * (log(S/K) + (r + sigma**2/2)* T)
  File "c:\work\freelance\excel\greekcalculator\blackscholes.py", line 19, in d1d2
    d1, d2 = d1d2(sigma, S, K, r - div, T)
  File "c:\work\freelance\excel\greekcalculator\blackscholes.py", line 100, in getGreeks
    return bs.getGreeks(optType, S, K, r, T, sigma, div, cntSize)
  File "c:\work\freelance\excel\greekcalculator\GreekCalculator.py", line 49,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O292" s="7" t="str">
        <f ca="1"/>
        <v>TypeError: can't multiply sequence by non-int of type 'numpy.float64'
    d1 = (1 / (sigma * sqrt(T))) * (log(S/K) + (r + sigma**2/2)* T)
  File "c:\work\freelance\excel\greekcalculator\blackscholes.py", line 19, in d1d2
    d1, d2 = d1d2(sigma, S, K, r - div, T)
  File "c:\work\freelance\excel\greekcalculator\blackscholes.py", line 100, in getGreeks
    return bs.getGreeks(optType, S, K, r, T, sigma, div, cntSize)
  File "c:\work\freelance\excel\greekcalculator\GreekCalculator.py", line 49,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P292" s="6" t="str">
        <f ca="1"/>
        <v>TypeError: can't multiply sequence by non-int of type 'numpy.float64'
    d1 = (1 / (sigma * sqrt(T))) * (log(S/K) + (r + sigma**2/2)* T)
  File "c:\work\freelance\excel\greekcalculator\blackscholes.py", line 19, in d1d2
    d1, d2 = d1d2(sigma, S, K, r - div, T)
  File "c:\work\freelance\excel\greekcalculator\blackscholes.py", line 100, in getGreeks
    return bs.getGreeks(optType, S, K, r, T, sigma, div, cntSize)
  File "c:\work\freelance\excel\greekcalculator\GreekCalculator.py", line 49,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Q292" s="6" t="str">
        <f ca="1"/>
        <v>TypeError: can't multiply sequence by non-int of type 'numpy.float64'
    d1 = (1 / (sigma * sqrt(T))) * (log(S/K) + (r + sigma**2/2)* T)
  File "c:\work\freelance\excel\greekcalculator\blackscholes.py", line 19, in d1d2
    d1, d2 = d1d2(sigma, S, K, r - div, T)
  File "c:\work\freelance\excel\greekcalculator\blackscholes.py", line 100, in getGreeks
    return bs.getGreeks(optType, S, K, r, T, sigma, div, cntSize)
  File "c:\work\freelance\excel\greekcalculator\GreekCalculator.py", line 49,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R292" s="6" t="str">
        <f ca="1"/>
        <v>TypeError: can't multiply sequence by non-int of type 'numpy.float64'
    d1 = (1 / (sigma * sqrt(T))) * (log(S/K) + (r + sigma**2/2)* T)
  File "c:\work\freelance\excel\greekcalculator\blackscholes.py", line 19, in d1d2
    d1, d2 = d1d2(sigma, S, K, r - div, T)
  File "c:\work\freelance\excel\greekcalculator\blackscholes.py", line 100, in getGreeks
    return bs.getGreeks(optType, S, K, r, T, sigma, div, cntSize)
  File "c:\work\freelance\excel\greekcalculator\GreekCalculator.py", line 49,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</row>
    <row r="293" spans="1:44" x14ac:dyDescent="0.3">
      <c r="A293" t="s">
        <v>3045</v>
      </c>
      <c r="B293" t="s">
        <v>3046</v>
      </c>
      <c r="C293" t="s">
        <v>58</v>
      </c>
      <c r="D293" t="s">
        <v>293</v>
      </c>
      <c r="E293" t="s">
        <v>255</v>
      </c>
      <c r="F293" t="s">
        <v>370</v>
      </c>
      <c r="G293" t="s">
        <v>3047</v>
      </c>
      <c r="H293" t="s">
        <v>90</v>
      </c>
      <c r="I293" t="s">
        <v>90</v>
      </c>
      <c r="J293" t="s">
        <v>1502</v>
      </c>
      <c r="K293" t="s">
        <v>3048</v>
      </c>
      <c r="L293" t="s">
        <v>57</v>
      </c>
      <c r="M293" t="s">
        <v>37</v>
      </c>
      <c r="N293" t="s">
        <v>87</v>
      </c>
      <c r="O293" t="s">
        <v>87</v>
      </c>
      <c r="T293" t="s">
        <v>50</v>
      </c>
      <c r="U293" t="s">
        <v>87</v>
      </c>
      <c r="V293" t="s">
        <v>87</v>
      </c>
      <c r="W293" t="s">
        <v>88</v>
      </c>
      <c r="X293" t="s">
        <v>458</v>
      </c>
      <c r="Y293" t="s">
        <v>3047</v>
      </c>
      <c r="Z293" t="s">
        <v>87</v>
      </c>
      <c r="AA293" t="s">
        <v>87</v>
      </c>
      <c r="AB293" t="s">
        <v>37</v>
      </c>
      <c r="AC293" t="s">
        <v>1013</v>
      </c>
      <c r="AD293" t="s">
        <v>37</v>
      </c>
      <c r="AE293" t="s">
        <v>1013</v>
      </c>
      <c r="AF293" t="s">
        <v>90</v>
      </c>
      <c r="AG293" t="s">
        <v>1270</v>
      </c>
      <c r="AH293" t="s">
        <v>50</v>
      </c>
      <c r="AI293" s="4">
        <f ca="1">data[[#This Row],[Expiry Date]]-TODAY()</f>
        <v>40</v>
      </c>
      <c r="AJ293" s="4">
        <f ca="1">data[[#This Row],[Maturity ( Days)]]/365</f>
        <v>0.1095890410958904</v>
      </c>
      <c r="AK293" s="4" t="str">
        <f>IF(data[[#This Row],[Option Type]]="put","p","c")</f>
        <v>c</v>
      </c>
      <c r="AL293" s="4">
        <f>(data[[#This Row],[Bid]]*data[[#This Row],[Bidsize]]+data[[#This Row],[Ask]]*data[[#This Row],[Asksize]])/(data[[#This Row],[Bidsize]]+data[[#This Row],[Asksize]])</f>
        <v>1.2749999999999999</v>
      </c>
      <c r="AM293" s="5">
        <f ca="1">impliedVol(data[[#This Row],[OptType]],Details!$B$4,VALUE(data[[#This Row],[Strike]]),VALUE(data[[#This Row],[Cnt Price]]),Details!$B$6,data[[#This Row],[T]],Details!$B$7)</f>
        <v>0.19004521532140872</v>
      </c>
      <c r="AN293" s="7">
        <f t="array" aca="1" ref="AN293:AR293" ca="1">bsGreeks(data[[#This Row],[OptType]],Details!$B$4,VALUE(data[[#This Row],[Strike]]),Details!$B$6,data[[#This Row],[T]],AM293,Details!$B$7)</f>
        <v>1.3681118959811523E-2</v>
      </c>
      <c r="AO293" s="7">
        <f ca="1"/>
        <v>1.3548110340493621E-4</v>
      </c>
      <c r="AP293" s="6">
        <f ca="1"/>
        <v>0.47483906871743536</v>
      </c>
      <c r="AQ293" s="6">
        <f ca="1"/>
        <v>-11.430465282848266</v>
      </c>
      <c r="AR293" s="6">
        <f ca="1"/>
        <v>6.0075587919617783</v>
      </c>
    </row>
    <row r="294" spans="1:44" x14ac:dyDescent="0.3">
      <c r="A294" t="s">
        <v>3049</v>
      </c>
      <c r="B294" t="s">
        <v>3050</v>
      </c>
      <c r="C294" t="s">
        <v>58</v>
      </c>
      <c r="D294" t="s">
        <v>293</v>
      </c>
      <c r="E294" t="s">
        <v>334</v>
      </c>
      <c r="F294" t="s">
        <v>658</v>
      </c>
      <c r="G294" t="s">
        <v>3051</v>
      </c>
      <c r="H294" t="s">
        <v>225</v>
      </c>
      <c r="I294" t="s">
        <v>105</v>
      </c>
      <c r="J294" t="s">
        <v>1502</v>
      </c>
      <c r="K294" t="s">
        <v>3052</v>
      </c>
      <c r="L294" t="s">
        <v>57</v>
      </c>
      <c r="M294" t="s">
        <v>37</v>
      </c>
      <c r="N294" t="s">
        <v>87</v>
      </c>
      <c r="O294" t="s">
        <v>87</v>
      </c>
      <c r="T294" t="s">
        <v>50</v>
      </c>
      <c r="U294" t="s">
        <v>87</v>
      </c>
      <c r="V294" t="s">
        <v>87</v>
      </c>
      <c r="W294" t="s">
        <v>88</v>
      </c>
      <c r="X294" t="s">
        <v>94</v>
      </c>
      <c r="Y294" t="s">
        <v>3051</v>
      </c>
      <c r="Z294" t="s">
        <v>87</v>
      </c>
      <c r="AA294" t="s">
        <v>87</v>
      </c>
      <c r="AB294" t="s">
        <v>37</v>
      </c>
      <c r="AC294" t="s">
        <v>1013</v>
      </c>
      <c r="AD294" t="s">
        <v>37</v>
      </c>
      <c r="AE294" t="s">
        <v>1013</v>
      </c>
      <c r="AF294" t="s">
        <v>90</v>
      </c>
      <c r="AG294" t="s">
        <v>1270</v>
      </c>
      <c r="AH294" t="s">
        <v>551</v>
      </c>
      <c r="AI294" s="4">
        <f ca="1">data[[#This Row],[Expiry Date]]-TODAY()</f>
        <v>40</v>
      </c>
      <c r="AJ294" s="4">
        <f ca="1">data[[#This Row],[Maturity ( Days)]]/365</f>
        <v>0.1095890410958904</v>
      </c>
      <c r="AK294" s="4" t="str">
        <f>IF(data[[#This Row],[Option Type]]="put","p","c")</f>
        <v>c</v>
      </c>
      <c r="AL294" s="4">
        <f>(data[[#This Row],[Bid]]*data[[#This Row],[Bidsize]]+data[[#This Row],[Ask]]*data[[#This Row],[Asksize]])/(data[[#This Row],[Bidsize]]+data[[#This Row],[Asksize]])</f>
        <v>1.3973913043478259</v>
      </c>
      <c r="AM294" s="5">
        <f ca="1">impliedVol(data[[#This Row],[OptType]],Details!$B$4,VALUE(data[[#This Row],[Strike]]),VALUE(data[[#This Row],[Cnt Price]]),Details!$B$6,data[[#This Row],[T]],Details!$B$7)</f>
        <v>0.19245032807565965</v>
      </c>
      <c r="AN294" s="7">
        <f t="array" aca="1" ref="AN294:AR294" ca="1">bsGreeks(data[[#This Row],[OptType]],Details!$B$4,VALUE(data[[#This Row],[Strike]]),Details!$B$6,data[[#This Row],[T]],AM294,Details!$B$7)</f>
        <v>1.4705001623253529E-2</v>
      </c>
      <c r="AO294" s="7">
        <f ca="1"/>
        <v>1.4237067679163145E-4</v>
      </c>
      <c r="AP294" s="6">
        <f ca="1"/>
        <v>0.50530079883105516</v>
      </c>
      <c r="AQ294" s="6">
        <f ca="1"/>
        <v>-12.317194979029559</v>
      </c>
      <c r="AR294" s="6">
        <f ca="1"/>
        <v>6.4541996289661814</v>
      </c>
    </row>
    <row r="295" spans="1:44" x14ac:dyDescent="0.3">
      <c r="A295" t="s">
        <v>3053</v>
      </c>
      <c r="B295" t="s">
        <v>3054</v>
      </c>
      <c r="C295" t="s">
        <v>30</v>
      </c>
      <c r="D295" t="s">
        <v>3055</v>
      </c>
      <c r="E295" t="s">
        <v>3056</v>
      </c>
      <c r="F295" t="s">
        <v>3057</v>
      </c>
      <c r="G295" t="s">
        <v>3058</v>
      </c>
      <c r="H295" t="s">
        <v>87</v>
      </c>
      <c r="I295" t="s">
        <v>87</v>
      </c>
      <c r="J295" t="s">
        <v>1502</v>
      </c>
      <c r="K295" t="s">
        <v>137</v>
      </c>
      <c r="L295" t="s">
        <v>57</v>
      </c>
      <c r="M295" t="s">
        <v>37</v>
      </c>
      <c r="N295" t="s">
        <v>87</v>
      </c>
      <c r="O295" t="s">
        <v>87</v>
      </c>
      <c r="T295" t="s">
        <v>50</v>
      </c>
      <c r="U295" t="s">
        <v>87</v>
      </c>
      <c r="V295" t="s">
        <v>87</v>
      </c>
      <c r="W295" t="s">
        <v>88</v>
      </c>
      <c r="X295" t="s">
        <v>198</v>
      </c>
      <c r="Y295" t="s">
        <v>3058</v>
      </c>
      <c r="Z295" t="s">
        <v>87</v>
      </c>
      <c r="AA295" t="s">
        <v>87</v>
      </c>
      <c r="AB295" t="s">
        <v>37</v>
      </c>
      <c r="AC295" t="s">
        <v>1013</v>
      </c>
      <c r="AD295" t="s">
        <v>37</v>
      </c>
      <c r="AE295" t="s">
        <v>1013</v>
      </c>
      <c r="AF295" t="s">
        <v>90</v>
      </c>
      <c r="AG295" t="s">
        <v>1270</v>
      </c>
      <c r="AH295" t="s">
        <v>551</v>
      </c>
      <c r="AI295" s="4">
        <f ca="1">data[[#This Row],[Expiry Date]]-TODAY()</f>
        <v>40</v>
      </c>
      <c r="AJ295" s="4">
        <f ca="1">data[[#This Row],[Maturity ( Days)]]/365</f>
        <v>0.1095890410958904</v>
      </c>
      <c r="AK295" s="4" t="str">
        <f>IF(data[[#This Row],[Option Type]]="put","p","c")</f>
        <v>p</v>
      </c>
      <c r="AL295" s="4" t="e">
        <f>(data[[#This Row],[Bid]]*data[[#This Row],[Bidsize]]+data[[#This Row],[Ask]]*data[[#This Row],[Asksize]])/(data[[#This Row],[Bidsize]]+data[[#This Row],[Asksize]])</f>
        <v>#DIV/0!</v>
      </c>
      <c r="AM295" s="5" t="str">
        <f ca="1">impliedVol(data[[#This Row],[OptType]],Details!$B$4,VALUE(data[[#This Row],[Strike]]),VALUE(data[[#This Row],[Cnt Price]]),Details!$B$6,data[[#This Row],[T]],Details!$B$7)</f>
        <v>TypeError: unsupported operand type(s) for -: 'float' and 'NoneType'
    diffPrice = (priceCall(S, K, r, T, vol) - C ) if (opt == 'c') else (pricePut(S, K, r, T, vol) - C )
  File "c:\work\freelance\excel\greekcalculator\blackscholes.py", line 76, in impliedVol
    return bs.impliedVol(opt, S, K, C, r, T, div)
  File "c:\work\freelance\excel\greekcalculator\GreekCalculator.py", line 57, in impliedVol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N295" s="7" t="str">
        <f t="array" aca="1" ref="AN295:AR295" ca="1">bsGreeks(data[[#This Row],[OptType]],Details!$B$4,VALUE(data[[#This Row],[Strike]]),Details!$B$6,data[[#This Row],[T]],AM295,Details!$B$7)</f>
        <v>TypeError: can't multiply sequence by non-int of type 'numpy.float64'
    d1 = (1 / (sigma * sqrt(T))) * (log(S/K) + (r + sigma**2/2)* T)
  File "c:\work\freelance\excel\greekcalculator\blackscholes.py", line 19, in d1d2
    d1, d2 = d1d2(sigma, S, K, r - div, T)
  File "c:\work\freelance\excel\greekcalculator\blackscholes.py", line 100, in getGreeks
    return bs.getGreeks(optType, S, K, r, T, sigma, div, cntSize)
  File "c:\work\freelance\excel\greekcalculator\GreekCalculator.py", line 49,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O295" s="7" t="str">
        <f ca="1"/>
        <v>TypeError: can't multiply sequence by non-int of type 'numpy.float64'
    d1 = (1 / (sigma * sqrt(T))) * (log(S/K) + (r + sigma**2/2)* T)
  File "c:\work\freelance\excel\greekcalculator\blackscholes.py", line 19, in d1d2
    d1, d2 = d1d2(sigma, S, K, r - div, T)
  File "c:\work\freelance\excel\greekcalculator\blackscholes.py", line 100, in getGreeks
    return bs.getGreeks(optType, S, K, r, T, sigma, div, cntSize)
  File "c:\work\freelance\excel\greekcalculator\GreekCalculator.py", line 49,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P295" s="6" t="str">
        <f ca="1"/>
        <v>TypeError: can't multiply sequence by non-int of type 'numpy.float64'
    d1 = (1 / (sigma * sqrt(T))) * (log(S/K) + (r + sigma**2/2)* T)
  File "c:\work\freelance\excel\greekcalculator\blackscholes.py", line 19, in d1d2
    d1, d2 = d1d2(sigma, S, K, r - div, T)
  File "c:\work\freelance\excel\greekcalculator\blackscholes.py", line 100, in getGreeks
    return bs.getGreeks(optType, S, K, r, T, sigma, div, cntSize)
  File "c:\work\freelance\excel\greekcalculator\GreekCalculator.py", line 49,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Q295" s="6" t="str">
        <f ca="1"/>
        <v>TypeError: can't multiply sequence by non-int of type 'numpy.float64'
    d1 = (1 / (sigma * sqrt(T))) * (log(S/K) + (r + sigma**2/2)* T)
  File "c:\work\freelance\excel\greekcalculator\blackscholes.py", line 19, in d1d2
    d1, d2 = d1d2(sigma, S, K, r - div, T)
  File "c:\work\freelance\excel\greekcalculator\blackscholes.py", line 100, in getGreeks
    return bs.getGreeks(optType, S, K, r, T, sigma, div, cntSize)
  File "c:\work\freelance\excel\greekcalculator\GreekCalculator.py", line 49,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R295" s="6" t="str">
        <f ca="1"/>
        <v>TypeError: can't multiply sequence by non-int of type 'numpy.float64'
    d1 = (1 / (sigma * sqrt(T))) * (log(S/K) + (r + sigma**2/2)* T)
  File "c:\work\freelance\excel\greekcalculator\blackscholes.py", line 19, in d1d2
    d1, d2 = d1d2(sigma, S, K, r - div, T)
  File "c:\work\freelance\excel\greekcalculator\blackscholes.py", line 100, in getGreeks
    return bs.getGreeks(optType, S, K, r, T, sigma, div, cntSize)
  File "c:\work\freelance\excel\greekcalculator\GreekCalculator.py", line 49,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</row>
    <row r="296" spans="1:44" x14ac:dyDescent="0.3">
      <c r="A296" t="s">
        <v>3059</v>
      </c>
      <c r="B296" t="s">
        <v>3060</v>
      </c>
      <c r="C296" t="s">
        <v>58</v>
      </c>
      <c r="D296" t="s">
        <v>3061</v>
      </c>
      <c r="E296" t="s">
        <v>88</v>
      </c>
      <c r="F296" t="s">
        <v>811</v>
      </c>
      <c r="G296" t="s">
        <v>657</v>
      </c>
      <c r="H296" t="s">
        <v>3062</v>
      </c>
      <c r="I296" t="s">
        <v>346</v>
      </c>
      <c r="J296" t="s">
        <v>1502</v>
      </c>
      <c r="K296" t="s">
        <v>1409</v>
      </c>
      <c r="L296" t="s">
        <v>57</v>
      </c>
      <c r="M296" t="s">
        <v>37</v>
      </c>
      <c r="N296" t="s">
        <v>87</v>
      </c>
      <c r="O296" t="s">
        <v>87</v>
      </c>
      <c r="T296" t="s">
        <v>50</v>
      </c>
      <c r="U296" t="s">
        <v>87</v>
      </c>
      <c r="V296" t="s">
        <v>87</v>
      </c>
      <c r="W296" t="s">
        <v>88</v>
      </c>
      <c r="X296" t="s">
        <v>404</v>
      </c>
      <c r="Y296" t="s">
        <v>657</v>
      </c>
      <c r="Z296" t="s">
        <v>87</v>
      </c>
      <c r="AA296" t="s">
        <v>87</v>
      </c>
      <c r="AB296" t="s">
        <v>37</v>
      </c>
      <c r="AC296" t="s">
        <v>1013</v>
      </c>
      <c r="AD296" t="s">
        <v>37</v>
      </c>
      <c r="AE296" t="s">
        <v>1013</v>
      </c>
      <c r="AF296" t="s">
        <v>90</v>
      </c>
      <c r="AG296" t="s">
        <v>1270</v>
      </c>
      <c r="AH296" t="s">
        <v>50</v>
      </c>
      <c r="AI296" s="4">
        <f ca="1">data[[#This Row],[Expiry Date]]-TODAY()</f>
        <v>40</v>
      </c>
      <c r="AJ296" s="4">
        <f ca="1">data[[#This Row],[Maturity ( Days)]]/365</f>
        <v>0.1095890410958904</v>
      </c>
      <c r="AK296" s="4" t="str">
        <f>IF(data[[#This Row],[Option Type]]="put","p","c")</f>
        <v>c</v>
      </c>
      <c r="AL296" s="4">
        <f>(data[[#This Row],[Bid]]*data[[#This Row],[Bidsize]]+data[[#This Row],[Ask]]*data[[#This Row],[Asksize]])/(data[[#This Row],[Bidsize]]+data[[#This Row],[Asksize]])</f>
        <v>1.1777486910994766</v>
      </c>
      <c r="AM296" s="5">
        <f ca="1">impliedVol(data[[#This Row],[OptType]],Details!$B$4,VALUE(data[[#This Row],[Strike]]),VALUE(data[[#This Row],[Cnt Price]]),Details!$B$6,data[[#This Row],[T]],Details!$B$7)</f>
        <v>0.19045736203938432</v>
      </c>
      <c r="AN296" s="7">
        <f t="array" aca="1" ref="AN296:AR296" ca="1">bsGreeks(data[[#This Row],[OptType]],Details!$B$4,VALUE(data[[#This Row],[Strike]]),Details!$B$6,data[[#This Row],[T]],AM296,Details!$B$7)</f>
        <v>1.2710904610318832E-2</v>
      </c>
      <c r="AO296" s="7">
        <f ca="1"/>
        <v>1.2686316941466321E-4</v>
      </c>
      <c r="AP296" s="6">
        <f ca="1"/>
        <v>0.44559889108870299</v>
      </c>
      <c r="AQ296" s="6">
        <f ca="1"/>
        <v>-10.748158560903189</v>
      </c>
      <c r="AR296" s="6">
        <f ca="1"/>
        <v>5.5822748991344273</v>
      </c>
    </row>
    <row r="297" spans="1:44" x14ac:dyDescent="0.3">
      <c r="A297" t="s">
        <v>3063</v>
      </c>
      <c r="B297" t="s">
        <v>3064</v>
      </c>
      <c r="C297" t="s">
        <v>58</v>
      </c>
      <c r="D297" t="s">
        <v>3065</v>
      </c>
      <c r="E297" t="s">
        <v>753</v>
      </c>
      <c r="F297" t="s">
        <v>419</v>
      </c>
      <c r="G297" t="s">
        <v>3066</v>
      </c>
      <c r="H297" t="s">
        <v>90</v>
      </c>
      <c r="I297" t="s">
        <v>90</v>
      </c>
      <c r="J297" t="s">
        <v>1502</v>
      </c>
      <c r="K297" t="s">
        <v>236</v>
      </c>
      <c r="L297" t="s">
        <v>57</v>
      </c>
      <c r="M297" t="s">
        <v>37</v>
      </c>
      <c r="N297" t="s">
        <v>87</v>
      </c>
      <c r="O297" t="s">
        <v>87</v>
      </c>
      <c r="T297" t="s">
        <v>50</v>
      </c>
      <c r="U297" t="s">
        <v>87</v>
      </c>
      <c r="V297" t="s">
        <v>87</v>
      </c>
      <c r="W297" t="s">
        <v>88</v>
      </c>
      <c r="X297" t="s">
        <v>404</v>
      </c>
      <c r="Y297" t="s">
        <v>3066</v>
      </c>
      <c r="Z297" t="s">
        <v>87</v>
      </c>
      <c r="AA297" t="s">
        <v>87</v>
      </c>
      <c r="AB297" t="s">
        <v>37</v>
      </c>
      <c r="AC297" t="s">
        <v>1013</v>
      </c>
      <c r="AD297" t="s">
        <v>37</v>
      </c>
      <c r="AE297" t="s">
        <v>1013</v>
      </c>
      <c r="AF297" t="s">
        <v>90</v>
      </c>
      <c r="AG297" t="s">
        <v>1270</v>
      </c>
      <c r="AH297" t="s">
        <v>50</v>
      </c>
      <c r="AI297" s="4">
        <f ca="1">data[[#This Row],[Expiry Date]]-TODAY()</f>
        <v>40</v>
      </c>
      <c r="AJ297" s="4">
        <f ca="1">data[[#This Row],[Maturity ( Days)]]/365</f>
        <v>0.1095890410958904</v>
      </c>
      <c r="AK297" s="4" t="str">
        <f>IF(data[[#This Row],[Option Type]]="put","p","c")</f>
        <v>c</v>
      </c>
      <c r="AL297" s="4">
        <f>(data[[#This Row],[Bid]]*data[[#This Row],[Bidsize]]+data[[#This Row],[Ask]]*data[[#This Row],[Asksize]])/(data[[#This Row],[Bidsize]]+data[[#This Row],[Asksize]])</f>
        <v>1.05</v>
      </c>
      <c r="AM297" s="5">
        <f ca="1">impliedVol(data[[#This Row],[OptType]],Details!$B$4,VALUE(data[[#This Row],[Strike]]),VALUE(data[[#This Row],[Cnt Price]]),Details!$B$6,data[[#This Row],[T]],Details!$B$7)</f>
        <v>0.18999007002389406</v>
      </c>
      <c r="AN297" s="7">
        <f t="array" aca="1" ref="AN297:AR297" ca="1">bsGreeks(data[[#This Row],[OptType]],Details!$B$4,VALUE(data[[#This Row],[Strike]]),Details!$B$6,data[[#This Row],[T]],AM297,Details!$B$7)</f>
        <v>1.1479166333275321E-2</v>
      </c>
      <c r="AO297" s="7">
        <f ca="1"/>
        <v>1.1641935185694615E-4</v>
      </c>
      <c r="AP297" s="6">
        <f ca="1"/>
        <v>0.40791235480885668</v>
      </c>
      <c r="AQ297" s="6">
        <f ca="1"/>
        <v>-9.8136209547514355</v>
      </c>
      <c r="AR297" s="6">
        <f ca="1"/>
        <v>5.042824509041246</v>
      </c>
    </row>
    <row r="298" spans="1:44" x14ac:dyDescent="0.3">
      <c r="A298" t="s">
        <v>3067</v>
      </c>
      <c r="B298" t="s">
        <v>3068</v>
      </c>
      <c r="C298" t="s">
        <v>58</v>
      </c>
      <c r="D298" t="s">
        <v>3069</v>
      </c>
      <c r="E298" t="s">
        <v>755</v>
      </c>
      <c r="F298" t="s">
        <v>428</v>
      </c>
      <c r="G298" t="s">
        <v>3070</v>
      </c>
      <c r="H298" t="s">
        <v>2910</v>
      </c>
      <c r="I298" t="s">
        <v>2825</v>
      </c>
      <c r="J298" t="s">
        <v>1502</v>
      </c>
      <c r="K298" t="s">
        <v>3071</v>
      </c>
      <c r="L298" t="s">
        <v>57</v>
      </c>
      <c r="M298" t="s">
        <v>37</v>
      </c>
      <c r="N298" t="s">
        <v>87</v>
      </c>
      <c r="O298" t="s">
        <v>87</v>
      </c>
      <c r="T298" t="s">
        <v>50</v>
      </c>
      <c r="U298" t="s">
        <v>87</v>
      </c>
      <c r="V298" t="s">
        <v>87</v>
      </c>
      <c r="W298" t="s">
        <v>88</v>
      </c>
      <c r="X298" t="s">
        <v>411</v>
      </c>
      <c r="Y298" t="s">
        <v>3070</v>
      </c>
      <c r="Z298" t="s">
        <v>87</v>
      </c>
      <c r="AA298" t="s">
        <v>87</v>
      </c>
      <c r="AB298" t="s">
        <v>37</v>
      </c>
      <c r="AC298" t="s">
        <v>1013</v>
      </c>
      <c r="AD298" t="s">
        <v>37</v>
      </c>
      <c r="AE298" t="s">
        <v>1013</v>
      </c>
      <c r="AF298" t="s">
        <v>90</v>
      </c>
      <c r="AG298" t="s">
        <v>1270</v>
      </c>
      <c r="AH298" t="s">
        <v>50</v>
      </c>
      <c r="AI298" s="4">
        <f ca="1">data[[#This Row],[Expiry Date]]-TODAY()</f>
        <v>40</v>
      </c>
      <c r="AJ298" s="4">
        <f ca="1">data[[#This Row],[Maturity ( Days)]]/365</f>
        <v>0.1095890410958904</v>
      </c>
      <c r="AK298" s="4" t="str">
        <f>IF(data[[#This Row],[Option Type]]="put","p","c")</f>
        <v>c</v>
      </c>
      <c r="AL298" s="4">
        <f>(data[[#This Row],[Bid]]*data[[#This Row],[Bidsize]]+data[[#This Row],[Ask]]*data[[#This Row],[Asksize]])/(data[[#This Row],[Bidsize]]+data[[#This Row],[Asksize]])</f>
        <v>0.89465116279069756</v>
      </c>
      <c r="AM298" s="5">
        <f ca="1">impliedVol(data[[#This Row],[OptType]],Details!$B$4,VALUE(data[[#This Row],[Strike]]),VALUE(data[[#This Row],[Cnt Price]]),Details!$B$6,data[[#This Row],[T]],Details!$B$7)</f>
        <v>0.18965148786353656</v>
      </c>
      <c r="AN298" s="7">
        <f t="array" aca="1" ref="AN298:AR298" ca="1">bsGreeks(data[[#This Row],[OptType]],Details!$B$4,VALUE(data[[#This Row],[Strike]]),Details!$B$6,data[[#This Row],[T]],AM298,Details!$B$7)</f>
        <v>9.9408786770021438E-3</v>
      </c>
      <c r="AO298" s="7">
        <f ca="1"/>
        <v>1.0289268003616939E-4</v>
      </c>
      <c r="AP298" s="6">
        <f ca="1"/>
        <v>0.35987486342536629</v>
      </c>
      <c r="AQ298" s="6">
        <f ca="1"/>
        <v>-8.6406866185663436</v>
      </c>
      <c r="AR298" s="6">
        <f ca="1"/>
        <v>4.3686580813302145</v>
      </c>
    </row>
    <row r="299" spans="1:44" x14ac:dyDescent="0.3">
      <c r="A299" t="s">
        <v>3072</v>
      </c>
      <c r="B299" t="s">
        <v>3073</v>
      </c>
      <c r="C299" t="s">
        <v>30</v>
      </c>
      <c r="D299" t="s">
        <v>2119</v>
      </c>
      <c r="E299" t="s">
        <v>3074</v>
      </c>
      <c r="F299" t="s">
        <v>3075</v>
      </c>
      <c r="G299" t="s">
        <v>3076</v>
      </c>
      <c r="H299" t="s">
        <v>87</v>
      </c>
      <c r="I299" t="s">
        <v>87</v>
      </c>
      <c r="J299" t="s">
        <v>1502</v>
      </c>
      <c r="K299" t="s">
        <v>142</v>
      </c>
      <c r="L299" t="s">
        <v>57</v>
      </c>
      <c r="M299" t="s">
        <v>37</v>
      </c>
      <c r="N299" t="s">
        <v>87</v>
      </c>
      <c r="O299" t="s">
        <v>87</v>
      </c>
      <c r="T299" t="s">
        <v>50</v>
      </c>
      <c r="U299" t="s">
        <v>87</v>
      </c>
      <c r="V299" t="s">
        <v>87</v>
      </c>
      <c r="W299" t="s">
        <v>88</v>
      </c>
      <c r="X299" t="s">
        <v>189</v>
      </c>
      <c r="Y299" t="s">
        <v>3076</v>
      </c>
      <c r="Z299" t="s">
        <v>87</v>
      </c>
      <c r="AA299" t="s">
        <v>87</v>
      </c>
      <c r="AB299" t="s">
        <v>37</v>
      </c>
      <c r="AC299" t="s">
        <v>1013</v>
      </c>
      <c r="AD299" t="s">
        <v>37</v>
      </c>
      <c r="AE299" t="s">
        <v>1013</v>
      </c>
      <c r="AF299" t="s">
        <v>90</v>
      </c>
      <c r="AG299" t="s">
        <v>1270</v>
      </c>
      <c r="AH299" t="s">
        <v>551</v>
      </c>
      <c r="AI299" s="4">
        <f ca="1">data[[#This Row],[Expiry Date]]-TODAY()</f>
        <v>40</v>
      </c>
      <c r="AJ299" s="4">
        <f ca="1">data[[#This Row],[Maturity ( Days)]]/365</f>
        <v>0.1095890410958904</v>
      </c>
      <c r="AK299" s="4" t="str">
        <f>IF(data[[#This Row],[Option Type]]="put","p","c")</f>
        <v>p</v>
      </c>
      <c r="AL299" s="4" t="e">
        <f>(data[[#This Row],[Bid]]*data[[#This Row],[Bidsize]]+data[[#This Row],[Ask]]*data[[#This Row],[Asksize]])/(data[[#This Row],[Bidsize]]+data[[#This Row],[Asksize]])</f>
        <v>#DIV/0!</v>
      </c>
      <c r="AM299" s="5" t="str">
        <f ca="1">impliedVol(data[[#This Row],[OptType]],Details!$B$4,VALUE(data[[#This Row],[Strike]]),VALUE(data[[#This Row],[Cnt Price]]),Details!$B$6,data[[#This Row],[T]],Details!$B$7)</f>
        <v>TypeError: unsupported operand type(s) for -: 'float' and 'NoneType'
    diffPrice = (priceCall(S, K, r, T, vol) - C ) if (opt == 'c') else (pricePut(S, K, r, T, vol) - C )
  File "c:\work\freelance\excel\greekcalculator\blackscholes.py", line 76, in impliedVol
    return bs.impliedVol(opt, S, K, C, r, T, div)
  File "c:\work\freelance\excel\greekcalculator\GreekCalculator.py", line 57, in impliedVol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N299" s="7" t="str">
        <f t="array" aca="1" ref="AN299:AR299" ca="1">bsGreeks(data[[#This Row],[OptType]],Details!$B$4,VALUE(data[[#This Row],[Strike]]),Details!$B$6,data[[#This Row],[T]],AM299,Details!$B$7)</f>
        <v>TypeError: can't multiply sequence by non-int of type 'numpy.float64'
    d1 = (1 / (sigma * sqrt(T))) * (log(S/K) + (r + sigma**2/2)* T)
  File "c:\work\freelance\excel\greekcalculator\blackscholes.py", line 19, in d1d2
    d1, d2 = d1d2(sigma, S, K, r - div, T)
  File "c:\work\freelance\excel\greekcalculator\blackscholes.py", line 100, in getGreeks
    return bs.getGreeks(optType, S, K, r, T, sigma, div, cntSize)
  File "c:\work\freelance\excel\greekcalculator\GreekCalculator.py", line 49,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O299" s="7" t="str">
        <f ca="1"/>
        <v>TypeError: can't multiply sequence by non-int of type 'numpy.float64'
    d1 = (1 / (sigma * sqrt(T))) * (log(S/K) + (r + sigma**2/2)* T)
  File "c:\work\freelance\excel\greekcalculator\blackscholes.py", line 19, in d1d2
    d1, d2 = d1d2(sigma, S, K, r - div, T)
  File "c:\work\freelance\excel\greekcalculator\blackscholes.py", line 100, in getGreeks
    return bs.getGreeks(optType, S, K, r, T, sigma, div, cntSize)
  File "c:\work\freelance\excel\greekcalculator\GreekCalculator.py", line 49,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P299" s="6" t="str">
        <f ca="1"/>
        <v>TypeError: can't multiply sequence by non-int of type 'numpy.float64'
    d1 = (1 / (sigma * sqrt(T))) * (log(S/K) + (r + sigma**2/2)* T)
  File "c:\work\freelance\excel\greekcalculator\blackscholes.py", line 19, in d1d2
    d1, d2 = d1d2(sigma, S, K, r - div, T)
  File "c:\work\freelance\excel\greekcalculator\blackscholes.py", line 100, in getGreeks
    return bs.getGreeks(optType, S, K, r, T, sigma, div, cntSize)
  File "c:\work\freelance\excel\greekcalculator\GreekCalculator.py", line 49,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Q299" s="6" t="str">
        <f ca="1"/>
        <v>TypeError: can't multiply sequence by non-int of type 'numpy.float64'
    d1 = (1 / (sigma * sqrt(T))) * (log(S/K) + (r + sigma**2/2)* T)
  File "c:\work\freelance\excel\greekcalculator\blackscholes.py", line 19, in d1d2
    d1, d2 = d1d2(sigma, S, K, r - div, T)
  File "c:\work\freelance\excel\greekcalculator\blackscholes.py", line 100, in getGreeks
    return bs.getGreeks(optType, S, K, r, T, sigma, div, cntSize)
  File "c:\work\freelance\excel\greekcalculator\GreekCalculator.py", line 49,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R299" s="6" t="str">
        <f ca="1"/>
        <v>TypeError: can't multiply sequence by non-int of type 'numpy.float64'
    d1 = (1 / (sigma * sqrt(T))) * (log(S/K) + (r + sigma**2/2)* T)
  File "c:\work\freelance\excel\greekcalculator\blackscholes.py", line 19, in d1d2
    d1, d2 = d1d2(sigma, S, K, r - div, T)
  File "c:\work\freelance\excel\greekcalculator\blackscholes.py", line 100, in getGreeks
    return bs.getGreeks(optType, S, K, r, T, sigma, div, cntSize)
  File "c:\work\freelance\excel\greekcalculator\GreekCalculator.py", line 49,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</row>
    <row r="300" spans="1:44" x14ac:dyDescent="0.3">
      <c r="A300" t="s">
        <v>3077</v>
      </c>
      <c r="B300" t="s">
        <v>3078</v>
      </c>
      <c r="C300" t="s">
        <v>58</v>
      </c>
      <c r="D300" t="s">
        <v>2126</v>
      </c>
      <c r="E300" t="s">
        <v>344</v>
      </c>
      <c r="F300" t="s">
        <v>656</v>
      </c>
      <c r="G300" t="s">
        <v>813</v>
      </c>
      <c r="H300" t="s">
        <v>90</v>
      </c>
      <c r="I300" t="s">
        <v>3079</v>
      </c>
      <c r="J300" t="s">
        <v>1502</v>
      </c>
      <c r="K300" t="s">
        <v>981</v>
      </c>
      <c r="L300" t="s">
        <v>57</v>
      </c>
      <c r="M300" t="s">
        <v>37</v>
      </c>
      <c r="N300" t="s">
        <v>87</v>
      </c>
      <c r="O300" t="s">
        <v>87</v>
      </c>
      <c r="T300" t="s">
        <v>50</v>
      </c>
      <c r="U300" t="s">
        <v>87</v>
      </c>
      <c r="V300" t="s">
        <v>87</v>
      </c>
      <c r="W300" t="s">
        <v>88</v>
      </c>
      <c r="X300" t="s">
        <v>404</v>
      </c>
      <c r="Y300" t="s">
        <v>813</v>
      </c>
      <c r="Z300" t="s">
        <v>87</v>
      </c>
      <c r="AA300" t="s">
        <v>87</v>
      </c>
      <c r="AB300" t="s">
        <v>37</v>
      </c>
      <c r="AC300" t="s">
        <v>1013</v>
      </c>
      <c r="AD300" t="s">
        <v>37</v>
      </c>
      <c r="AE300" t="s">
        <v>1013</v>
      </c>
      <c r="AF300" t="s">
        <v>90</v>
      </c>
      <c r="AG300" t="s">
        <v>1270</v>
      </c>
      <c r="AH300" t="s">
        <v>50</v>
      </c>
      <c r="AI300" s="4">
        <f ca="1">data[[#This Row],[Expiry Date]]-TODAY()</f>
        <v>40</v>
      </c>
      <c r="AJ300" s="4">
        <f ca="1">data[[#This Row],[Maturity ( Days)]]/365</f>
        <v>0.1095890410958904</v>
      </c>
      <c r="AK300" s="4" t="str">
        <f>IF(data[[#This Row],[Option Type]]="put","p","c")</f>
        <v>c</v>
      </c>
      <c r="AL300" s="4">
        <f>(data[[#This Row],[Bid]]*data[[#This Row],[Bidsize]]+data[[#This Row],[Ask]]*data[[#This Row],[Asksize]])/(data[[#This Row],[Bidsize]]+data[[#This Row],[Asksize]])</f>
        <v>0.73047808764940236</v>
      </c>
      <c r="AM300" s="5">
        <f ca="1">impliedVol(data[[#This Row],[OptType]],Details!$B$4,VALUE(data[[#This Row],[Strike]]),VALUE(data[[#This Row],[Cnt Price]]),Details!$B$6,data[[#This Row],[T]],Details!$B$7)</f>
        <v>0.19181540424803148</v>
      </c>
      <c r="AN300" s="7">
        <f t="array" aca="1" ref="AN300:AR300" ca="1">bsGreeks(data[[#This Row],[OptType]],Details!$B$4,VALUE(data[[#This Row],[Strike]]),Details!$B$6,data[[#This Row],[T]],AM300,Details!$B$7)</f>
        <v>8.185613051920301E-3</v>
      </c>
      <c r="AO300" s="7">
        <f ca="1"/>
        <v>8.5814321977209274E-5</v>
      </c>
      <c r="AP300" s="6">
        <f ca="1"/>
        <v>0.30356663484914614</v>
      </c>
      <c r="AQ300" s="6">
        <f ca="1"/>
        <v>-7.3686423062820499</v>
      </c>
      <c r="AR300" s="6">
        <f ca="1"/>
        <v>3.5979632175524521</v>
      </c>
    </row>
    <row r="301" spans="1:44" x14ac:dyDescent="0.3">
      <c r="A301" t="s">
        <v>3080</v>
      </c>
      <c r="B301" t="s">
        <v>3081</v>
      </c>
      <c r="C301" t="s">
        <v>58</v>
      </c>
      <c r="D301" t="s">
        <v>3082</v>
      </c>
      <c r="E301" t="s">
        <v>652</v>
      </c>
      <c r="F301" t="s">
        <v>257</v>
      </c>
      <c r="G301" t="s">
        <v>870</v>
      </c>
      <c r="H301" t="s">
        <v>321</v>
      </c>
      <c r="I301" t="s">
        <v>479</v>
      </c>
      <c r="J301" t="s">
        <v>1502</v>
      </c>
      <c r="K301" t="s">
        <v>510</v>
      </c>
      <c r="L301" t="s">
        <v>57</v>
      </c>
      <c r="M301" t="s">
        <v>37</v>
      </c>
      <c r="N301" t="s">
        <v>87</v>
      </c>
      <c r="O301" t="s">
        <v>87</v>
      </c>
      <c r="T301" t="s">
        <v>50</v>
      </c>
      <c r="U301" t="s">
        <v>87</v>
      </c>
      <c r="V301" t="s">
        <v>87</v>
      </c>
      <c r="W301" t="s">
        <v>88</v>
      </c>
      <c r="X301" t="s">
        <v>347</v>
      </c>
      <c r="Y301" t="s">
        <v>870</v>
      </c>
      <c r="Z301" t="s">
        <v>87</v>
      </c>
      <c r="AA301" t="s">
        <v>87</v>
      </c>
      <c r="AB301" t="s">
        <v>37</v>
      </c>
      <c r="AC301" t="s">
        <v>1013</v>
      </c>
      <c r="AD301" t="s">
        <v>37</v>
      </c>
      <c r="AE301" t="s">
        <v>1013</v>
      </c>
      <c r="AF301" t="s">
        <v>90</v>
      </c>
      <c r="AG301" t="s">
        <v>1270</v>
      </c>
      <c r="AH301" t="s">
        <v>551</v>
      </c>
      <c r="AI301" s="4">
        <f ca="1">data[[#This Row],[Expiry Date]]-TODAY()</f>
        <v>40</v>
      </c>
      <c r="AJ301" s="4">
        <f ca="1">data[[#This Row],[Maturity ( Days)]]/365</f>
        <v>0.1095890410958904</v>
      </c>
      <c r="AK301" s="4" t="str">
        <f>IF(data[[#This Row],[Option Type]]="put","p","c")</f>
        <v>c</v>
      </c>
      <c r="AL301" s="4">
        <f>(data[[#This Row],[Bid]]*data[[#This Row],[Bidsize]]+data[[#This Row],[Ask]]*data[[#This Row],[Asksize]])/(data[[#This Row],[Bidsize]]+data[[#This Row],[Asksize]])</f>
        <v>0.52684729064039415</v>
      </c>
      <c r="AM301" s="5">
        <f ca="1">impliedVol(data[[#This Row],[OptType]],Details!$B$4,VALUE(data[[#This Row],[Strike]]),VALUE(data[[#This Row],[Cnt Price]]),Details!$B$6,data[[#This Row],[T]],Details!$B$7)</f>
        <v>0.1912030119880227</v>
      </c>
      <c r="AN301" s="7">
        <f t="array" aca="1" ref="AN301:AR301" ca="1">bsGreeks(data[[#This Row],[OptType]],Details!$B$4,VALUE(data[[#This Row],[Strike]]),Details!$B$6,data[[#This Row],[T]],AM301,Details!$B$7)</f>
        <v>6.0869361350847041E-3</v>
      </c>
      <c r="AO301" s="7">
        <f ca="1"/>
        <v>6.6285940262623586E-5</v>
      </c>
      <c r="AP301" s="6">
        <f ca="1"/>
        <v>0.2337367117075749</v>
      </c>
      <c r="AQ301" s="6">
        <f ca="1"/>
        <v>-5.6534010491268267</v>
      </c>
      <c r="AR301" s="6">
        <f ca="1"/>
        <v>2.6772898871684712</v>
      </c>
    </row>
    <row r="302" spans="1:44" x14ac:dyDescent="0.3">
      <c r="A302" t="s">
        <v>3083</v>
      </c>
      <c r="B302" t="s">
        <v>3084</v>
      </c>
      <c r="C302" t="s">
        <v>30</v>
      </c>
      <c r="D302" t="s">
        <v>2142</v>
      </c>
      <c r="E302" t="s">
        <v>3085</v>
      </c>
      <c r="F302" t="s">
        <v>3086</v>
      </c>
      <c r="G302" t="s">
        <v>3087</v>
      </c>
      <c r="H302" t="s">
        <v>87</v>
      </c>
      <c r="I302" t="s">
        <v>87</v>
      </c>
      <c r="J302" t="s">
        <v>1502</v>
      </c>
      <c r="K302" t="s">
        <v>144</v>
      </c>
      <c r="L302" t="s">
        <v>57</v>
      </c>
      <c r="M302" t="s">
        <v>37</v>
      </c>
      <c r="N302" t="s">
        <v>87</v>
      </c>
      <c r="O302" t="s">
        <v>87</v>
      </c>
      <c r="T302" t="s">
        <v>50</v>
      </c>
      <c r="U302" t="s">
        <v>87</v>
      </c>
      <c r="V302" t="s">
        <v>87</v>
      </c>
      <c r="W302" t="s">
        <v>88</v>
      </c>
      <c r="X302" t="s">
        <v>3088</v>
      </c>
      <c r="Y302" t="s">
        <v>3087</v>
      </c>
      <c r="Z302" t="s">
        <v>87</v>
      </c>
      <c r="AA302" t="s">
        <v>87</v>
      </c>
      <c r="AB302" t="s">
        <v>37</v>
      </c>
      <c r="AC302" t="s">
        <v>1013</v>
      </c>
      <c r="AD302" t="s">
        <v>37</v>
      </c>
      <c r="AE302" t="s">
        <v>1013</v>
      </c>
      <c r="AF302" t="s">
        <v>90</v>
      </c>
      <c r="AG302" t="s">
        <v>1270</v>
      </c>
      <c r="AH302" t="s">
        <v>551</v>
      </c>
      <c r="AI302" s="4">
        <f ca="1">data[[#This Row],[Expiry Date]]-TODAY()</f>
        <v>40</v>
      </c>
      <c r="AJ302" s="4">
        <f ca="1">data[[#This Row],[Maturity ( Days)]]/365</f>
        <v>0.1095890410958904</v>
      </c>
      <c r="AK302" s="4" t="str">
        <f>IF(data[[#This Row],[Option Type]]="put","p","c")</f>
        <v>p</v>
      </c>
      <c r="AL302" s="4" t="e">
        <f>(data[[#This Row],[Bid]]*data[[#This Row],[Bidsize]]+data[[#This Row],[Ask]]*data[[#This Row],[Asksize]])/(data[[#This Row],[Bidsize]]+data[[#This Row],[Asksize]])</f>
        <v>#DIV/0!</v>
      </c>
      <c r="AM302" s="5" t="str">
        <f ca="1">impliedVol(data[[#This Row],[OptType]],Details!$B$4,VALUE(data[[#This Row],[Strike]]),VALUE(data[[#This Row],[Cnt Price]]),Details!$B$6,data[[#This Row],[T]],Details!$B$7)</f>
        <v>TypeError: unsupported operand type(s) for -: 'float' and 'NoneType'
    diffPrice = (priceCall(S, K, r, T, vol) - C ) if (opt == 'c') else (pricePut(S, K, r, T, vol) - C )
  File "c:\work\freelance\excel\greekcalculator\blackscholes.py", line 76, in impliedVol
    return bs.impliedVol(opt, S, K, C, r, T, div)
  File "c:\work\freelance\excel\greekcalculator\GreekCalculator.py", line 57, in impliedVol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N302" s="7" t="str">
        <f t="array" aca="1" ref="AN302:AR302" ca="1">bsGreeks(data[[#This Row],[OptType]],Details!$B$4,VALUE(data[[#This Row],[Strike]]),Details!$B$6,data[[#This Row],[T]],AM302,Details!$B$7)</f>
        <v>TypeError: can't multiply sequence by non-int of type 'numpy.float64'
    d1 = (1 / (sigma * sqrt(T))) * (log(S/K) + (r + sigma**2/2)* T)
  File "c:\work\freelance\excel\greekcalculator\blackscholes.py", line 19, in d1d2
    d1, d2 = d1d2(sigma, S, K, r - div, T)
  File "c:\work\freelance\excel\greekcalculator\blackscholes.py", line 100, in getGreeks
    return bs.getGreeks(optType, S, K, r, T, sigma, div, cntSize)
  File "c:\work\freelance\excel\greekcalculator\GreekCalculator.py", line 49,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O302" s="7" t="str">
        <f ca="1"/>
        <v>TypeError: can't multiply sequence by non-int of type 'numpy.float64'
    d1 = (1 / (sigma * sqrt(T))) * (log(S/K) + (r + sigma**2/2)* T)
  File "c:\work\freelance\excel\greekcalculator\blackscholes.py", line 19, in d1d2
    d1, d2 = d1d2(sigma, S, K, r - div, T)
  File "c:\work\freelance\excel\greekcalculator\blackscholes.py", line 100, in getGreeks
    return bs.getGreeks(optType, S, K, r, T, sigma, div, cntSize)
  File "c:\work\freelance\excel\greekcalculator\GreekCalculator.py", line 49,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P302" s="6" t="str">
        <f ca="1"/>
        <v>TypeError: can't multiply sequence by non-int of type 'numpy.float64'
    d1 = (1 / (sigma * sqrt(T))) * (log(S/K) + (r + sigma**2/2)* T)
  File "c:\work\freelance\excel\greekcalculator\blackscholes.py", line 19, in d1d2
    d1, d2 = d1d2(sigma, S, K, r - div, T)
  File "c:\work\freelance\excel\greekcalculator\blackscholes.py", line 100, in getGreeks
    return bs.getGreeks(optType, S, K, r, T, sigma, div, cntSize)
  File "c:\work\freelance\excel\greekcalculator\GreekCalculator.py", line 49,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Q302" s="6" t="str">
        <f ca="1"/>
        <v>TypeError: can't multiply sequence by non-int of type 'numpy.float64'
    d1 = (1 / (sigma * sqrt(T))) * (log(S/K) + (r + sigma**2/2)* T)
  File "c:\work\freelance\excel\greekcalculator\blackscholes.py", line 19, in d1d2
    d1, d2 = d1d2(sigma, S, K, r - div, T)
  File "c:\work\freelance\excel\greekcalculator\blackscholes.py", line 100, in getGreeks
    return bs.getGreeks(optType, S, K, r, T, sigma, div, cntSize)
  File "c:\work\freelance\excel\greekcalculator\GreekCalculator.py", line 49,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R302" s="6" t="str">
        <f ca="1"/>
        <v>TypeError: can't multiply sequence by non-int of type 'numpy.float64'
    d1 = (1 / (sigma * sqrt(T))) * (log(S/K) + (r + sigma**2/2)* T)
  File "c:\work\freelance\excel\greekcalculator\blackscholes.py", line 19, in d1d2
    d1, d2 = d1d2(sigma, S, K, r - div, T)
  File "c:\work\freelance\excel\greekcalculator\blackscholes.py", line 100, in getGreeks
    return bs.getGreeks(optType, S, K, r, T, sigma, div, cntSize)
  File "c:\work\freelance\excel\greekcalculator\GreekCalculator.py", line 49,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</row>
    <row r="303" spans="1:44" x14ac:dyDescent="0.3">
      <c r="A303" t="s">
        <v>3089</v>
      </c>
      <c r="B303" t="s">
        <v>3090</v>
      </c>
      <c r="C303" t="s">
        <v>58</v>
      </c>
      <c r="D303" t="s">
        <v>199</v>
      </c>
      <c r="E303" t="s">
        <v>263</v>
      </c>
      <c r="F303" t="s">
        <v>344</v>
      </c>
      <c r="G303" t="s">
        <v>757</v>
      </c>
      <c r="H303" t="s">
        <v>90</v>
      </c>
      <c r="I303" t="s">
        <v>90</v>
      </c>
      <c r="J303" t="s">
        <v>1502</v>
      </c>
      <c r="K303" t="s">
        <v>3091</v>
      </c>
      <c r="L303" t="s">
        <v>57</v>
      </c>
      <c r="M303" t="s">
        <v>37</v>
      </c>
      <c r="N303" t="s">
        <v>87</v>
      </c>
      <c r="O303" t="s">
        <v>87</v>
      </c>
      <c r="T303" t="s">
        <v>50</v>
      </c>
      <c r="U303" t="s">
        <v>87</v>
      </c>
      <c r="V303" t="s">
        <v>87</v>
      </c>
      <c r="W303" t="s">
        <v>88</v>
      </c>
      <c r="X303" t="s">
        <v>458</v>
      </c>
      <c r="Y303" t="s">
        <v>757</v>
      </c>
      <c r="Z303" t="s">
        <v>87</v>
      </c>
      <c r="AA303" t="s">
        <v>87</v>
      </c>
      <c r="AB303" t="s">
        <v>37</v>
      </c>
      <c r="AC303" t="s">
        <v>1013</v>
      </c>
      <c r="AD303" t="s">
        <v>37</v>
      </c>
      <c r="AE303" t="s">
        <v>1013</v>
      </c>
      <c r="AF303" t="s">
        <v>90</v>
      </c>
      <c r="AG303" t="s">
        <v>1270</v>
      </c>
      <c r="AH303" t="s">
        <v>50</v>
      </c>
      <c r="AI303" s="4">
        <f ca="1">data[[#This Row],[Expiry Date]]-TODAY()</f>
        <v>40</v>
      </c>
      <c r="AJ303" s="4">
        <f ca="1">data[[#This Row],[Maturity ( Days)]]/365</f>
        <v>0.1095890410958904</v>
      </c>
      <c r="AK303" s="4" t="str">
        <f>IF(data[[#This Row],[Option Type]]="put","p","c")</f>
        <v>c</v>
      </c>
      <c r="AL303" s="4">
        <f>(data[[#This Row],[Bid]]*data[[#This Row],[Bidsize]]+data[[#This Row],[Ask]]*data[[#This Row],[Asksize]])/(data[[#This Row],[Bidsize]]+data[[#This Row],[Asksize]])</f>
        <v>0.42499999999999999</v>
      </c>
      <c r="AM303" s="5">
        <f ca="1">impliedVol(data[[#This Row],[OptType]],Details!$B$4,VALUE(data[[#This Row],[Strike]]),VALUE(data[[#This Row],[Cnt Price]]),Details!$B$6,data[[#This Row],[T]],Details!$B$7)</f>
        <v>0.193095313649366</v>
      </c>
      <c r="AN303" s="7">
        <f t="array" aca="1" ref="AN303:AR303" ca="1">bsGreeks(data[[#This Row],[OptType]],Details!$B$4,VALUE(data[[#This Row],[Strike]]),Details!$B$6,data[[#This Row],[T]],AM303,Details!$B$7)</f>
        <v>4.9552213445605772E-3</v>
      </c>
      <c r="AO303" s="7">
        <f ca="1"/>
        <v>5.467203194451149E-5</v>
      </c>
      <c r="AP303" s="6">
        <f ca="1"/>
        <v>0.19469183051429792</v>
      </c>
      <c r="AQ303" s="6">
        <f ca="1"/>
        <v>-4.7538183091921349</v>
      </c>
      <c r="AR303" s="6">
        <f ca="1"/>
        <v>2.1799416903458</v>
      </c>
    </row>
    <row r="304" spans="1:44" x14ac:dyDescent="0.3">
      <c r="A304" t="s">
        <v>3092</v>
      </c>
      <c r="B304" t="s">
        <v>3093</v>
      </c>
      <c r="C304" t="s">
        <v>58</v>
      </c>
      <c r="D304" t="s">
        <v>3094</v>
      </c>
      <c r="E304" t="s">
        <v>264</v>
      </c>
      <c r="F304" t="s">
        <v>756</v>
      </c>
      <c r="G304" t="s">
        <v>757</v>
      </c>
      <c r="H304" t="s">
        <v>90</v>
      </c>
      <c r="I304" t="s">
        <v>90</v>
      </c>
      <c r="J304" t="s">
        <v>1502</v>
      </c>
      <c r="K304" t="s">
        <v>3095</v>
      </c>
      <c r="L304" t="s">
        <v>57</v>
      </c>
      <c r="M304" t="s">
        <v>37</v>
      </c>
      <c r="N304" t="s">
        <v>87</v>
      </c>
      <c r="O304" t="s">
        <v>87</v>
      </c>
      <c r="T304" t="s">
        <v>50</v>
      </c>
      <c r="U304" t="s">
        <v>87</v>
      </c>
      <c r="V304" t="s">
        <v>87</v>
      </c>
      <c r="W304" t="s">
        <v>88</v>
      </c>
      <c r="X304" t="s">
        <v>404</v>
      </c>
      <c r="Y304" t="s">
        <v>757</v>
      </c>
      <c r="Z304" t="s">
        <v>87</v>
      </c>
      <c r="AA304" t="s">
        <v>87</v>
      </c>
      <c r="AB304" t="s">
        <v>37</v>
      </c>
      <c r="AC304" t="s">
        <v>1013</v>
      </c>
      <c r="AD304" t="s">
        <v>37</v>
      </c>
      <c r="AE304" t="s">
        <v>1013</v>
      </c>
      <c r="AF304" t="s">
        <v>90</v>
      </c>
      <c r="AG304" t="s">
        <v>1270</v>
      </c>
      <c r="AH304" t="s">
        <v>50</v>
      </c>
      <c r="AI304" s="4">
        <f ca="1">data[[#This Row],[Expiry Date]]-TODAY()</f>
        <v>40</v>
      </c>
      <c r="AJ304" s="4">
        <f ca="1">data[[#This Row],[Maturity ( Days)]]/365</f>
        <v>0.1095890410958904</v>
      </c>
      <c r="AK304" s="4" t="str">
        <f>IF(data[[#This Row],[Option Type]]="put","p","c")</f>
        <v>c</v>
      </c>
      <c r="AL304" s="4">
        <f>(data[[#This Row],[Bid]]*data[[#This Row],[Bidsize]]+data[[#This Row],[Ask]]*data[[#This Row],[Asksize]])/(data[[#This Row],[Bidsize]]+data[[#This Row],[Asksize]])</f>
        <v>0.375</v>
      </c>
      <c r="AM304" s="5">
        <f ca="1">impliedVol(data[[#This Row],[OptType]],Details!$B$4,VALUE(data[[#This Row],[Strike]]),VALUE(data[[#This Row],[Cnt Price]]),Details!$B$6,data[[#This Row],[T]],Details!$B$7)</f>
        <v>0.19261877829171747</v>
      </c>
      <c r="AN304" s="7">
        <f t="array" aca="1" ref="AN304:AR304" ca="1">bsGreeks(data[[#This Row],[OptType]],Details!$B$4,VALUE(data[[#This Row],[Strike]]),Details!$B$6,data[[#This Row],[T]],AM304,Details!$B$7)</f>
        <v>4.4252097258977328E-3</v>
      </c>
      <c r="AO304" s="7">
        <f ca="1"/>
        <v>4.954605210141873E-5</v>
      </c>
      <c r="AP304" s="6">
        <f ca="1"/>
        <v>0.17600234669779294</v>
      </c>
      <c r="AQ304" s="6">
        <f ca="1"/>
        <v>-4.2864048338657534</v>
      </c>
      <c r="AR304" s="6">
        <f ca="1"/>
        <v>1.9472731998408037</v>
      </c>
    </row>
    <row r="305" spans="1:44" x14ac:dyDescent="0.3">
      <c r="A305" t="s">
        <v>3096</v>
      </c>
      <c r="B305" t="s">
        <v>3097</v>
      </c>
      <c r="C305" t="s">
        <v>58</v>
      </c>
      <c r="D305" t="s">
        <v>3098</v>
      </c>
      <c r="E305" t="s">
        <v>266</v>
      </c>
      <c r="F305" t="s">
        <v>756</v>
      </c>
      <c r="G305" t="s">
        <v>344</v>
      </c>
      <c r="H305" t="s">
        <v>90</v>
      </c>
      <c r="I305" t="s">
        <v>443</v>
      </c>
      <c r="J305" t="s">
        <v>1502</v>
      </c>
      <c r="K305" t="s">
        <v>2512</v>
      </c>
      <c r="L305" t="s">
        <v>57</v>
      </c>
      <c r="M305" t="s">
        <v>37</v>
      </c>
      <c r="N305" t="s">
        <v>87</v>
      </c>
      <c r="O305" t="s">
        <v>87</v>
      </c>
      <c r="T305" t="s">
        <v>50</v>
      </c>
      <c r="U305" t="s">
        <v>87</v>
      </c>
      <c r="V305" t="s">
        <v>87</v>
      </c>
      <c r="W305" t="s">
        <v>88</v>
      </c>
      <c r="X305" t="s">
        <v>404</v>
      </c>
      <c r="Y305" t="s">
        <v>344</v>
      </c>
      <c r="Z305" t="s">
        <v>87</v>
      </c>
      <c r="AA305" t="s">
        <v>87</v>
      </c>
      <c r="AB305" t="s">
        <v>37</v>
      </c>
      <c r="AC305" t="s">
        <v>1013</v>
      </c>
      <c r="AD305" t="s">
        <v>37</v>
      </c>
      <c r="AE305" t="s">
        <v>1013</v>
      </c>
      <c r="AF305" t="s">
        <v>90</v>
      </c>
      <c r="AG305" t="s">
        <v>1270</v>
      </c>
      <c r="AH305" t="s">
        <v>50</v>
      </c>
      <c r="AI305" s="4">
        <f ca="1">data[[#This Row],[Expiry Date]]-TODAY()</f>
        <v>40</v>
      </c>
      <c r="AJ305" s="4">
        <f ca="1">data[[#This Row],[Maturity ( Days)]]/365</f>
        <v>0.1095890410958904</v>
      </c>
      <c r="AK305" s="4" t="str">
        <f>IF(data[[#This Row],[Option Type]]="put","p","c")</f>
        <v>c</v>
      </c>
      <c r="AL305" s="4">
        <f>(data[[#This Row],[Bid]]*data[[#This Row],[Bidsize]]+data[[#This Row],[Ask]]*data[[#This Row],[Asksize]])/(data[[#This Row],[Bidsize]]+data[[#This Row],[Asksize]])</f>
        <v>0.38721804511278196</v>
      </c>
      <c r="AM305" s="5">
        <f ca="1">impliedVol(data[[#This Row],[OptType]],Details!$B$4,VALUE(data[[#This Row],[Strike]]),VALUE(data[[#This Row],[Cnt Price]]),Details!$B$6,data[[#This Row],[T]],Details!$B$7)</f>
        <v>0.19536765384131785</v>
      </c>
      <c r="AN305" s="7">
        <f t="array" aca="1" ref="AN305:AR305" ca="1">bsGreeks(data[[#This Row],[OptType]],Details!$B$4,VALUE(data[[#This Row],[Strike]]),Details!$B$6,data[[#This Row],[T]],AM305,Details!$B$7)</f>
        <v>4.5030276345382108E-3</v>
      </c>
      <c r="AO305" s="7">
        <f ca="1"/>
        <v>4.9615441334043765E-5</v>
      </c>
      <c r="AP305" s="6">
        <f ca="1"/>
        <v>0.17876409696593007</v>
      </c>
      <c r="AQ305" s="6">
        <f ca="1"/>
        <v>-4.415167054348057</v>
      </c>
      <c r="AR305" s="6">
        <f ca="1"/>
        <v>1.9808990592196103</v>
      </c>
    </row>
    <row r="306" spans="1:44" x14ac:dyDescent="0.3">
      <c r="A306" t="s">
        <v>3099</v>
      </c>
      <c r="B306" t="s">
        <v>3100</v>
      </c>
      <c r="C306" t="s">
        <v>58</v>
      </c>
      <c r="D306" t="s">
        <v>3098</v>
      </c>
      <c r="E306" t="s">
        <v>263</v>
      </c>
      <c r="F306" t="s">
        <v>652</v>
      </c>
      <c r="G306" t="s">
        <v>3101</v>
      </c>
      <c r="H306" t="s">
        <v>3102</v>
      </c>
      <c r="I306" t="s">
        <v>288</v>
      </c>
      <c r="J306" t="s">
        <v>1502</v>
      </c>
      <c r="K306" t="s">
        <v>102</v>
      </c>
      <c r="L306" t="s">
        <v>57</v>
      </c>
      <c r="M306" t="s">
        <v>37</v>
      </c>
      <c r="N306" t="s">
        <v>87</v>
      </c>
      <c r="O306" t="s">
        <v>87</v>
      </c>
      <c r="T306" t="s">
        <v>50</v>
      </c>
      <c r="U306" t="s">
        <v>87</v>
      </c>
      <c r="V306" t="s">
        <v>87</v>
      </c>
      <c r="W306" t="s">
        <v>88</v>
      </c>
      <c r="X306" t="s">
        <v>470</v>
      </c>
      <c r="Y306" t="s">
        <v>3101</v>
      </c>
      <c r="Z306" t="s">
        <v>87</v>
      </c>
      <c r="AA306" t="s">
        <v>87</v>
      </c>
      <c r="AB306" t="s">
        <v>37</v>
      </c>
      <c r="AC306" t="s">
        <v>1013</v>
      </c>
      <c r="AD306" t="s">
        <v>37</v>
      </c>
      <c r="AE306" t="s">
        <v>1013</v>
      </c>
      <c r="AF306" t="s">
        <v>90</v>
      </c>
      <c r="AG306" t="s">
        <v>1270</v>
      </c>
      <c r="AH306" t="s">
        <v>551</v>
      </c>
      <c r="AI306" s="4">
        <f ca="1">data[[#This Row],[Expiry Date]]-TODAY()</f>
        <v>40</v>
      </c>
      <c r="AJ306" s="4">
        <f ca="1">data[[#This Row],[Maturity ( Days)]]/365</f>
        <v>0.1095890410958904</v>
      </c>
      <c r="AK306" s="4" t="str">
        <f>IF(data[[#This Row],[Option Type]]="put","p","c")</f>
        <v>c</v>
      </c>
      <c r="AL306" s="4">
        <f>(data[[#This Row],[Bid]]*data[[#This Row],[Bidsize]]+data[[#This Row],[Ask]]*data[[#This Row],[Asksize]])/(data[[#This Row],[Bidsize]]+data[[#This Row],[Asksize]])</f>
        <v>0.3705357142857143</v>
      </c>
      <c r="AM306" s="5">
        <f ca="1">impliedVol(data[[#This Row],[OptType]],Details!$B$4,VALUE(data[[#This Row],[Strike]]),VALUE(data[[#This Row],[Cnt Price]]),Details!$B$6,data[[#This Row],[T]],Details!$B$7)</f>
        <v>0.19446026731194996</v>
      </c>
      <c r="AN306" s="7">
        <f t="array" aca="1" ref="AN306:AR306" ca="1">bsGreeks(data[[#This Row],[OptType]],Details!$B$4,VALUE(data[[#This Row],[Strike]]),Details!$B$6,data[[#This Row],[T]],AM306,Details!$B$7)</f>
        <v>4.3412038454118413E-3</v>
      </c>
      <c r="AO306" s="7">
        <f ca="1"/>
        <v>4.8243550034256333E-5</v>
      </c>
      <c r="AP306" s="6">
        <f ca="1"/>
        <v>0.17301386818351414</v>
      </c>
      <c r="AQ306" s="6">
        <f ca="1"/>
        <v>-4.2533431363218837</v>
      </c>
      <c r="AR306" s="6">
        <f ca="1"/>
        <v>1.9100158592468051</v>
      </c>
    </row>
    <row r="307" spans="1:44" x14ac:dyDescent="0.3">
      <c r="A307" t="s">
        <v>3103</v>
      </c>
      <c r="B307" t="s">
        <v>3104</v>
      </c>
      <c r="C307" t="s">
        <v>58</v>
      </c>
      <c r="D307" t="s">
        <v>2167</v>
      </c>
      <c r="E307" t="s">
        <v>266</v>
      </c>
      <c r="F307" t="s">
        <v>652</v>
      </c>
      <c r="G307" t="s">
        <v>3105</v>
      </c>
      <c r="H307" t="s">
        <v>90</v>
      </c>
      <c r="I307" t="s">
        <v>90</v>
      </c>
      <c r="J307" t="s">
        <v>1502</v>
      </c>
      <c r="K307" t="s">
        <v>3106</v>
      </c>
      <c r="L307" t="s">
        <v>57</v>
      </c>
      <c r="M307" t="s">
        <v>37</v>
      </c>
      <c r="N307" t="s">
        <v>87</v>
      </c>
      <c r="O307" t="s">
        <v>87</v>
      </c>
      <c r="T307" t="s">
        <v>50</v>
      </c>
      <c r="U307" t="s">
        <v>87</v>
      </c>
      <c r="V307" t="s">
        <v>87</v>
      </c>
      <c r="W307" t="s">
        <v>88</v>
      </c>
      <c r="X307" t="s">
        <v>404</v>
      </c>
      <c r="Y307" t="s">
        <v>3105</v>
      </c>
      <c r="Z307" t="s">
        <v>87</v>
      </c>
      <c r="AA307" t="s">
        <v>87</v>
      </c>
      <c r="AB307" t="s">
        <v>37</v>
      </c>
      <c r="AC307" t="s">
        <v>1013</v>
      </c>
      <c r="AD307" t="s">
        <v>37</v>
      </c>
      <c r="AE307" t="s">
        <v>1013</v>
      </c>
      <c r="AF307" t="s">
        <v>90</v>
      </c>
      <c r="AG307" t="s">
        <v>1270</v>
      </c>
      <c r="AH307" t="s">
        <v>50</v>
      </c>
      <c r="AI307" s="4">
        <f ca="1">data[[#This Row],[Expiry Date]]-TODAY()</f>
        <v>40</v>
      </c>
      <c r="AJ307" s="4">
        <f ca="1">data[[#This Row],[Maturity ( Days)]]/365</f>
        <v>0.1095890410958904</v>
      </c>
      <c r="AK307" s="4" t="str">
        <f>IF(data[[#This Row],[Option Type]]="put","p","c")</f>
        <v>c</v>
      </c>
      <c r="AL307" s="4">
        <f>(data[[#This Row],[Bid]]*data[[#This Row],[Bidsize]]+data[[#This Row],[Ask]]*data[[#This Row],[Asksize]])/(data[[#This Row],[Bidsize]]+data[[#This Row],[Asksize]])</f>
        <v>0.32500000000000001</v>
      </c>
      <c r="AM307" s="5">
        <f ca="1">impliedVol(data[[#This Row],[OptType]],Details!$B$4,VALUE(data[[#This Row],[Strike]]),VALUE(data[[#This Row],[Cnt Price]]),Details!$B$6,data[[#This Row],[T]],Details!$B$7)</f>
        <v>0.19592481754862676</v>
      </c>
      <c r="AN307" s="7">
        <f t="array" aca="1" ref="AN307:AR307" ca="1">bsGreeks(data[[#This Row],[OptType]],Details!$B$4,VALUE(data[[#This Row],[Strike]]),Details!$B$6,data[[#This Row],[T]],AM307,Details!$B$7)</f>
        <v>3.8220195510768077E-3</v>
      </c>
      <c r="AO307" s="7">
        <f ca="1"/>
        <v>4.2723660832730101E-5</v>
      </c>
      <c r="AP307" s="6">
        <f ca="1"/>
        <v>0.15437205630227332</v>
      </c>
      <c r="AQ307" s="6">
        <f ca="1"/>
        <v>-3.8227537843394752</v>
      </c>
      <c r="AR307" s="6">
        <f ca="1"/>
        <v>1.6817225515916034</v>
      </c>
    </row>
    <row r="308" spans="1:44" x14ac:dyDescent="0.3">
      <c r="A308" t="s">
        <v>3107</v>
      </c>
      <c r="B308" t="s">
        <v>3108</v>
      </c>
      <c r="C308" t="s">
        <v>58</v>
      </c>
      <c r="D308" t="s">
        <v>2167</v>
      </c>
      <c r="E308" t="s">
        <v>264</v>
      </c>
      <c r="F308" t="s">
        <v>261</v>
      </c>
      <c r="G308" t="s">
        <v>3109</v>
      </c>
      <c r="H308" t="s">
        <v>143</v>
      </c>
      <c r="I308" t="s">
        <v>262</v>
      </c>
      <c r="J308" t="s">
        <v>1502</v>
      </c>
      <c r="K308" t="s">
        <v>3110</v>
      </c>
      <c r="L308" t="s">
        <v>57</v>
      </c>
      <c r="M308" t="s">
        <v>37</v>
      </c>
      <c r="N308" t="s">
        <v>87</v>
      </c>
      <c r="O308" t="s">
        <v>87</v>
      </c>
      <c r="T308" t="s">
        <v>50</v>
      </c>
      <c r="U308" t="s">
        <v>87</v>
      </c>
      <c r="V308" t="s">
        <v>87</v>
      </c>
      <c r="W308" t="s">
        <v>88</v>
      </c>
      <c r="X308" t="s">
        <v>165</v>
      </c>
      <c r="Y308" t="s">
        <v>3109</v>
      </c>
      <c r="Z308" t="s">
        <v>87</v>
      </c>
      <c r="AA308" t="s">
        <v>87</v>
      </c>
      <c r="AB308" t="s">
        <v>37</v>
      </c>
      <c r="AC308" t="s">
        <v>1013</v>
      </c>
      <c r="AD308" t="s">
        <v>37</v>
      </c>
      <c r="AE308" t="s">
        <v>1013</v>
      </c>
      <c r="AF308" t="s">
        <v>90</v>
      </c>
      <c r="AG308" t="s">
        <v>1270</v>
      </c>
      <c r="AH308" t="s">
        <v>551</v>
      </c>
      <c r="AI308" s="4">
        <f ca="1">data[[#This Row],[Expiry Date]]-TODAY()</f>
        <v>40</v>
      </c>
      <c r="AJ308" s="4">
        <f ca="1">data[[#This Row],[Maturity ( Days)]]/365</f>
        <v>0.1095890410958904</v>
      </c>
      <c r="AK308" s="4" t="str">
        <f>IF(data[[#This Row],[Option Type]]="put","p","c")</f>
        <v>c</v>
      </c>
      <c r="AL308" s="4">
        <f>(data[[#This Row],[Bid]]*data[[#This Row],[Bidsize]]+data[[#This Row],[Ask]]*data[[#This Row],[Asksize]])/(data[[#This Row],[Bidsize]]+data[[#This Row],[Asksize]])</f>
        <v>0.32127071823204417</v>
      </c>
      <c r="AM308" s="5">
        <f ca="1">impliedVol(data[[#This Row],[OptType]],Details!$B$4,VALUE(data[[#This Row],[Strike]]),VALUE(data[[#This Row],[Cnt Price]]),Details!$B$6,data[[#This Row],[T]],Details!$B$7)</f>
        <v>0.19569286660100169</v>
      </c>
      <c r="AN308" s="7">
        <f t="array" aca="1" ref="AN308:AR308" ca="1">bsGreeks(data[[#This Row],[OptType]],Details!$B$4,VALUE(data[[#This Row],[Strike]]),Details!$B$6,data[[#This Row],[T]],AM308,Details!$B$7)</f>
        <v>3.785345131877422E-3</v>
      </c>
      <c r="AO308" s="7">
        <f ca="1"/>
        <v>4.2406174446160052E-5</v>
      </c>
      <c r="AP308" s="6">
        <f ca="1"/>
        <v>0.1530434932791514</v>
      </c>
      <c r="AQ308" s="6">
        <f ca="1"/>
        <v>-3.7853769615273429</v>
      </c>
      <c r="AR308" s="6">
        <f ca="1"/>
        <v>1.6656525157626962</v>
      </c>
    </row>
    <row r="309" spans="1:44" x14ac:dyDescent="0.3">
      <c r="A309" t="s">
        <v>3111</v>
      </c>
      <c r="B309" t="s">
        <v>3112</v>
      </c>
      <c r="C309" t="s">
        <v>30</v>
      </c>
      <c r="D309" t="s">
        <v>2167</v>
      </c>
      <c r="E309" t="s">
        <v>3113</v>
      </c>
      <c r="F309" t="s">
        <v>3114</v>
      </c>
      <c r="G309" t="s">
        <v>3115</v>
      </c>
      <c r="H309" t="s">
        <v>87</v>
      </c>
      <c r="I309" t="s">
        <v>87</v>
      </c>
      <c r="J309" t="s">
        <v>1502</v>
      </c>
      <c r="K309" t="s">
        <v>88</v>
      </c>
      <c r="L309" t="s">
        <v>57</v>
      </c>
      <c r="M309" t="s">
        <v>37</v>
      </c>
      <c r="N309" t="s">
        <v>87</v>
      </c>
      <c r="O309" t="s">
        <v>87</v>
      </c>
      <c r="T309" t="s">
        <v>50</v>
      </c>
      <c r="U309" t="s">
        <v>87</v>
      </c>
      <c r="V309" t="s">
        <v>87</v>
      </c>
      <c r="W309" t="s">
        <v>88</v>
      </c>
      <c r="X309" t="s">
        <v>3116</v>
      </c>
      <c r="Y309" t="s">
        <v>3115</v>
      </c>
      <c r="Z309" t="s">
        <v>87</v>
      </c>
      <c r="AA309" t="s">
        <v>87</v>
      </c>
      <c r="AB309" t="s">
        <v>37</v>
      </c>
      <c r="AC309" t="s">
        <v>1013</v>
      </c>
      <c r="AD309" t="s">
        <v>37</v>
      </c>
      <c r="AE309" t="s">
        <v>1013</v>
      </c>
      <c r="AF309" t="s">
        <v>90</v>
      </c>
      <c r="AG309" t="s">
        <v>1270</v>
      </c>
      <c r="AH309" t="s">
        <v>551</v>
      </c>
      <c r="AI309" s="4">
        <f ca="1">data[[#This Row],[Expiry Date]]-TODAY()</f>
        <v>40</v>
      </c>
      <c r="AJ309" s="4">
        <f ca="1">data[[#This Row],[Maturity ( Days)]]/365</f>
        <v>0.1095890410958904</v>
      </c>
      <c r="AK309" s="4" t="str">
        <f>IF(data[[#This Row],[Option Type]]="put","p","c")</f>
        <v>p</v>
      </c>
      <c r="AL309" s="4" t="e">
        <f>(data[[#This Row],[Bid]]*data[[#This Row],[Bidsize]]+data[[#This Row],[Ask]]*data[[#This Row],[Asksize]])/(data[[#This Row],[Bidsize]]+data[[#This Row],[Asksize]])</f>
        <v>#DIV/0!</v>
      </c>
      <c r="AM309" s="5" t="str">
        <f ca="1">impliedVol(data[[#This Row],[OptType]],Details!$B$4,VALUE(data[[#This Row],[Strike]]),VALUE(data[[#This Row],[Cnt Price]]),Details!$B$6,data[[#This Row],[T]],Details!$B$7)</f>
        <v>TypeError: unsupported operand type(s) for -: 'float' and 'NoneType'
    diffPrice = (priceCall(S, K, r, T, vol) - C ) if (opt == 'c') else (pricePut(S, K, r, T, vol) - C )
  File "c:\work\freelance\excel\greekcalculator\blackscholes.py", line 76, in impliedVol
    return bs.impliedVol(opt, S, K, C, r, T, div)
  File "c:\work\freelance\excel\greekcalculator\GreekCalculator.py", line 57, in impliedVol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N309" s="7" t="str">
        <f t="array" aca="1" ref="AN309:AR309" ca="1">bsGreeks(data[[#This Row],[OptType]],Details!$B$4,VALUE(data[[#This Row],[Strike]]),Details!$B$6,data[[#This Row],[T]],AM309,Details!$B$7)</f>
        <v>TypeError: can't multiply sequence by non-int of type 'numpy.float64'
    d1 = (1 / (sigma * sqrt(T))) * (log(S/K) + (r + sigma**2/2)* T)
  File "c:\work\freelance\excel\greekcalculator\blackscholes.py", line 19, in d1d2
    d1, d2 = d1d2(sigma, S, K, r - div, T)
  File "c:\work\freelance\excel\greekcalculator\blackscholes.py", line 100, in getGreeks
    return bs.getGreeks(optType, S, K, r, T, sigma, div, cntSize)
  File "c:\work\freelance\excel\greekcalculator\GreekCalculator.py", line 49,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O309" s="7" t="str">
        <f ca="1"/>
        <v>TypeError: can't multiply sequence by non-int of type 'numpy.float64'
    d1 = (1 / (sigma * sqrt(T))) * (log(S/K) + (r + sigma**2/2)* T)
  File "c:\work\freelance\excel\greekcalculator\blackscholes.py", line 19, in d1d2
    d1, d2 = d1d2(sigma, S, K, r - div, T)
  File "c:\work\freelance\excel\greekcalculator\blackscholes.py", line 100, in getGreeks
    return bs.getGreeks(optType, S, K, r, T, sigma, div, cntSize)
  File "c:\work\freelance\excel\greekcalculator\GreekCalculator.py", line 49,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P309" s="6" t="str">
        <f ca="1"/>
        <v>TypeError: can't multiply sequence by non-int of type 'numpy.float64'
    d1 = (1 / (sigma * sqrt(T))) * (log(S/K) + (r + sigma**2/2)* T)
  File "c:\work\freelance\excel\greekcalculator\blackscholes.py", line 19, in d1d2
    d1, d2 = d1d2(sigma, S, K, r - div, T)
  File "c:\work\freelance\excel\greekcalculator\blackscholes.py", line 100, in getGreeks
    return bs.getGreeks(optType, S, K, r, T, sigma, div, cntSize)
  File "c:\work\freelance\excel\greekcalculator\GreekCalculator.py", line 49,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Q309" s="6" t="str">
        <f ca="1"/>
        <v>TypeError: can't multiply sequence by non-int of type 'numpy.float64'
    d1 = (1 / (sigma * sqrt(T))) * (log(S/K) + (r + sigma**2/2)* T)
  File "c:\work\freelance\excel\greekcalculator\blackscholes.py", line 19, in d1d2
    d1, d2 = d1d2(sigma, S, K, r - div, T)
  File "c:\work\freelance\excel\greekcalculator\blackscholes.py", line 100, in getGreeks
    return bs.getGreeks(optType, S, K, r, T, sigma, div, cntSize)
  File "c:\work\freelance\excel\greekcalculator\GreekCalculator.py", line 49,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R309" s="6" t="str">
        <f ca="1"/>
        <v>TypeError: can't multiply sequence by non-int of type 'numpy.float64'
    d1 = (1 / (sigma * sqrt(T))) * (log(S/K) + (r + sigma**2/2)* T)
  File "c:\work\freelance\excel\greekcalculator\blackscholes.py", line 19, in d1d2
    d1, d2 = d1d2(sigma, S, K, r - div, T)
  File "c:\work\freelance\excel\greekcalculator\blackscholes.py", line 100, in getGreeks
    return bs.getGreeks(optType, S, K, r, T, sigma, div, cntSize)
  File "c:\work\freelance\excel\greekcalculator\GreekCalculator.py", line 49,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</row>
    <row r="310" spans="1:44" x14ac:dyDescent="0.3">
      <c r="A310" t="s">
        <v>3117</v>
      </c>
      <c r="B310" t="s">
        <v>3118</v>
      </c>
      <c r="C310" t="s">
        <v>58</v>
      </c>
      <c r="D310" t="s">
        <v>3119</v>
      </c>
      <c r="E310" t="s">
        <v>653</v>
      </c>
      <c r="F310" t="s">
        <v>261</v>
      </c>
      <c r="G310" t="s">
        <v>3120</v>
      </c>
      <c r="H310" t="s">
        <v>3121</v>
      </c>
      <c r="I310" t="s">
        <v>3106</v>
      </c>
      <c r="J310" t="s">
        <v>1502</v>
      </c>
      <c r="K310" t="s">
        <v>3122</v>
      </c>
      <c r="L310" t="s">
        <v>57</v>
      </c>
      <c r="M310" t="s">
        <v>37</v>
      </c>
      <c r="N310" t="s">
        <v>87</v>
      </c>
      <c r="O310" t="s">
        <v>87</v>
      </c>
      <c r="T310" t="s">
        <v>50</v>
      </c>
      <c r="U310" t="s">
        <v>87</v>
      </c>
      <c r="V310" t="s">
        <v>87</v>
      </c>
      <c r="W310" t="s">
        <v>88</v>
      </c>
      <c r="X310" t="s">
        <v>347</v>
      </c>
      <c r="Y310" t="s">
        <v>3120</v>
      </c>
      <c r="Z310" t="s">
        <v>87</v>
      </c>
      <c r="AA310" t="s">
        <v>87</v>
      </c>
      <c r="AB310" t="s">
        <v>37</v>
      </c>
      <c r="AC310" t="s">
        <v>1013</v>
      </c>
      <c r="AD310" t="s">
        <v>37</v>
      </c>
      <c r="AE310" t="s">
        <v>1013</v>
      </c>
      <c r="AF310" t="s">
        <v>90</v>
      </c>
      <c r="AG310" t="s">
        <v>1270</v>
      </c>
      <c r="AH310" t="s">
        <v>50</v>
      </c>
      <c r="AI310" s="4">
        <f ca="1">data[[#This Row],[Expiry Date]]-TODAY()</f>
        <v>40</v>
      </c>
      <c r="AJ310" s="4">
        <f ca="1">data[[#This Row],[Maturity ( Days)]]/365</f>
        <v>0.1095890410958904</v>
      </c>
      <c r="AK310" s="4" t="str">
        <f>IF(data[[#This Row],[Option Type]]="put","p","c")</f>
        <v>c</v>
      </c>
      <c r="AL310" s="4">
        <f>(data[[#This Row],[Bid]]*data[[#This Row],[Bidsize]]+data[[#This Row],[Ask]]*data[[#This Row],[Asksize]])/(data[[#This Row],[Bidsize]]+data[[#This Row],[Asksize]])</f>
        <v>0.27849944008958566</v>
      </c>
      <c r="AM310" s="5">
        <f ca="1">impliedVol(data[[#This Row],[OptType]],Details!$B$4,VALUE(data[[#This Row],[Strike]]),VALUE(data[[#This Row],[Cnt Price]]),Details!$B$6,data[[#This Row],[T]],Details!$B$7)</f>
        <v>0.19690489661518373</v>
      </c>
      <c r="AN310" s="7">
        <f t="array" aca="1" ref="AN310:AR310" ca="1">bsGreeks(data[[#This Row],[OptType]],Details!$B$4,VALUE(data[[#This Row],[Strike]]),Details!$B$6,data[[#This Row],[T]],AM310,Details!$B$7)</f>
        <v>3.2996274635575906E-3</v>
      </c>
      <c r="AO310" s="7">
        <f ca="1"/>
        <v>3.7256037090025303E-5</v>
      </c>
      <c r="AP310" s="6">
        <f ca="1"/>
        <v>0.13528945679256907</v>
      </c>
      <c r="AQ310" s="6">
        <f ca="1"/>
        <v>-3.366236711320501</v>
      </c>
      <c r="AR310" s="6">
        <f ca="1"/>
        <v>1.452093730615599</v>
      </c>
    </row>
    <row r="311" spans="1:44" x14ac:dyDescent="0.3">
      <c r="A311" t="s">
        <v>3123</v>
      </c>
      <c r="B311" t="s">
        <v>3124</v>
      </c>
      <c r="C311" t="s">
        <v>30</v>
      </c>
      <c r="D311" t="s">
        <v>1337</v>
      </c>
      <c r="E311" t="s">
        <v>3125</v>
      </c>
      <c r="F311" t="s">
        <v>3126</v>
      </c>
      <c r="G311" t="s">
        <v>3127</v>
      </c>
      <c r="H311" t="s">
        <v>87</v>
      </c>
      <c r="I311" t="s">
        <v>87</v>
      </c>
      <c r="J311" t="s">
        <v>1502</v>
      </c>
      <c r="K311" t="s">
        <v>88</v>
      </c>
      <c r="L311" t="s">
        <v>57</v>
      </c>
      <c r="M311" t="s">
        <v>37</v>
      </c>
      <c r="N311" t="s">
        <v>87</v>
      </c>
      <c r="O311" t="s">
        <v>87</v>
      </c>
      <c r="T311" t="s">
        <v>50</v>
      </c>
      <c r="U311" t="s">
        <v>87</v>
      </c>
      <c r="V311" t="s">
        <v>87</v>
      </c>
      <c r="W311" t="s">
        <v>88</v>
      </c>
      <c r="X311" t="s">
        <v>2157</v>
      </c>
      <c r="Y311" t="s">
        <v>3127</v>
      </c>
      <c r="Z311" t="s">
        <v>87</v>
      </c>
      <c r="AA311" t="s">
        <v>87</v>
      </c>
      <c r="AB311" t="s">
        <v>37</v>
      </c>
      <c r="AC311" t="s">
        <v>1013</v>
      </c>
      <c r="AD311" t="s">
        <v>37</v>
      </c>
      <c r="AE311" t="s">
        <v>1013</v>
      </c>
      <c r="AF311" t="s">
        <v>90</v>
      </c>
      <c r="AG311" t="s">
        <v>1270</v>
      </c>
      <c r="AH311" t="s">
        <v>551</v>
      </c>
      <c r="AI311" s="4">
        <f ca="1">data[[#This Row],[Expiry Date]]-TODAY()</f>
        <v>40</v>
      </c>
      <c r="AJ311" s="4">
        <f ca="1">data[[#This Row],[Maturity ( Days)]]/365</f>
        <v>0.1095890410958904</v>
      </c>
      <c r="AK311" s="4" t="str">
        <f>IF(data[[#This Row],[Option Type]]="put","p","c")</f>
        <v>p</v>
      </c>
      <c r="AL311" s="4" t="e">
        <f>(data[[#This Row],[Bid]]*data[[#This Row],[Bidsize]]+data[[#This Row],[Ask]]*data[[#This Row],[Asksize]])/(data[[#This Row],[Bidsize]]+data[[#This Row],[Asksize]])</f>
        <v>#DIV/0!</v>
      </c>
      <c r="AM311" s="5" t="str">
        <f ca="1">impliedVol(data[[#This Row],[OptType]],Details!$B$4,VALUE(data[[#This Row],[Strike]]),VALUE(data[[#This Row],[Cnt Price]]),Details!$B$6,data[[#This Row],[T]],Details!$B$7)</f>
        <v>TypeError: unsupported operand type(s) for -: 'float' and 'NoneType'
    diffPrice = (priceCall(S, K, r, T, vol) - C ) if (opt == 'c') else (pricePut(S, K, r, T, vol) - C )
  File "c:\work\freelance\excel\greekcalculator\blackscholes.py", line 76, in impliedVol
    return bs.impliedVol(opt, S, K, C, r, T, div)
  File "c:\work\freelance\excel\greekcalculator\GreekCalculator.py", line 57, in impliedVol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N311" s="7" t="str">
        <f t="array" aca="1" ref="AN311:AR311" ca="1">bsGreeks(data[[#This Row],[OptType]],Details!$B$4,VALUE(data[[#This Row],[Strike]]),Details!$B$6,data[[#This Row],[T]],AM311,Details!$B$7)</f>
        <v>TypeError: can't multiply sequence by non-int of type 'numpy.float64'
    d1 = (1 / (sigma * sqrt(T))) * (log(S/K) + (r + sigma**2/2)* T)
  File "c:\work\freelance\excel\greekcalculator\blackscholes.py", line 19, in d1d2
    d1, d2 = d1d2(sigma, S, K, r - div, T)
  File "c:\work\freelance\excel\greekcalculator\blackscholes.py", line 100, in getGreeks
    return bs.getGreeks(optType, S, K, r, T, sigma, div, cntSize)
  File "c:\work\freelance\excel\greekcalculator\GreekCalculator.py", line 49,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O311" s="7" t="str">
        <f ca="1"/>
        <v>TypeError: can't multiply sequence by non-int of type 'numpy.float64'
    d1 = (1 / (sigma * sqrt(T))) * (log(S/K) + (r + sigma**2/2)* T)
  File "c:\work\freelance\excel\greekcalculator\blackscholes.py", line 19, in d1d2
    d1, d2 = d1d2(sigma, S, K, r - div, T)
  File "c:\work\freelance\excel\greekcalculator\blackscholes.py", line 100, in getGreeks
    return bs.getGreeks(optType, S, K, r, T, sigma, div, cntSize)
  File "c:\work\freelance\excel\greekcalculator\GreekCalculator.py", line 49,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P311" s="6" t="str">
        <f ca="1"/>
        <v>TypeError: can't multiply sequence by non-int of type 'numpy.float64'
    d1 = (1 / (sigma * sqrt(T))) * (log(S/K) + (r + sigma**2/2)* T)
  File "c:\work\freelance\excel\greekcalculator\blackscholes.py", line 19, in d1d2
    d1, d2 = d1d2(sigma, S, K, r - div, T)
  File "c:\work\freelance\excel\greekcalculator\blackscholes.py", line 100, in getGreeks
    return bs.getGreeks(optType, S, K, r, T, sigma, div, cntSize)
  File "c:\work\freelance\excel\greekcalculator\GreekCalculator.py", line 49,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Q311" s="6" t="str">
        <f ca="1"/>
        <v>TypeError: can't multiply sequence by non-int of type 'numpy.float64'
    d1 = (1 / (sigma * sqrt(T))) * (log(S/K) + (r + sigma**2/2)* T)
  File "c:\work\freelance\excel\greekcalculator\blackscholes.py", line 19, in d1d2
    d1, d2 = d1d2(sigma, S, K, r - div, T)
  File "c:\work\freelance\excel\greekcalculator\blackscholes.py", line 100, in getGreeks
    return bs.getGreeks(optType, S, K, r, T, sigma, div, cntSize)
  File "c:\work\freelance\excel\greekcalculator\GreekCalculator.py", line 49,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R311" s="6" t="str">
        <f ca="1"/>
        <v>TypeError: can't multiply sequence by non-int of type 'numpy.float64'
    d1 = (1 / (sigma * sqrt(T))) * (log(S/K) + (r + sigma**2/2)* T)
  File "c:\work\freelance\excel\greekcalculator\blackscholes.py", line 19, in d1d2
    d1, d2 = d1d2(sigma, S, K, r - div, T)
  File "c:\work\freelance\excel\greekcalculator\blackscholes.py", line 100, in getGreeks
    return bs.getGreeks(optType, S, K, r, T, sigma, div, cntSize)
  File "c:\work\freelance\excel\greekcalculator\GreekCalculator.py", line 49,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</row>
    <row r="312" spans="1:44" x14ac:dyDescent="0.3">
      <c r="A312" t="s">
        <v>3128</v>
      </c>
      <c r="B312" t="s">
        <v>3129</v>
      </c>
      <c r="C312" t="s">
        <v>30</v>
      </c>
      <c r="D312" t="s">
        <v>2186</v>
      </c>
      <c r="E312" t="s">
        <v>3130</v>
      </c>
      <c r="F312" t="s">
        <v>2573</v>
      </c>
      <c r="G312" t="s">
        <v>3131</v>
      </c>
      <c r="H312" t="s">
        <v>87</v>
      </c>
      <c r="I312" t="s">
        <v>87</v>
      </c>
      <c r="J312" t="s">
        <v>1502</v>
      </c>
      <c r="K312" t="s">
        <v>128</v>
      </c>
      <c r="L312" t="s">
        <v>57</v>
      </c>
      <c r="M312" t="s">
        <v>37</v>
      </c>
      <c r="N312" t="s">
        <v>87</v>
      </c>
      <c r="O312" t="s">
        <v>87</v>
      </c>
      <c r="T312" t="s">
        <v>50</v>
      </c>
      <c r="U312" t="s">
        <v>87</v>
      </c>
      <c r="V312" t="s">
        <v>87</v>
      </c>
      <c r="W312" t="s">
        <v>88</v>
      </c>
      <c r="X312" t="s">
        <v>2190</v>
      </c>
      <c r="Y312" t="s">
        <v>3131</v>
      </c>
      <c r="Z312" t="s">
        <v>87</v>
      </c>
      <c r="AA312" t="s">
        <v>87</v>
      </c>
      <c r="AB312" t="s">
        <v>37</v>
      </c>
      <c r="AC312" t="s">
        <v>1013</v>
      </c>
      <c r="AD312" t="s">
        <v>37</v>
      </c>
      <c r="AE312" t="s">
        <v>1013</v>
      </c>
      <c r="AF312" t="s">
        <v>90</v>
      </c>
      <c r="AG312" t="s">
        <v>1270</v>
      </c>
      <c r="AH312" t="s">
        <v>551</v>
      </c>
      <c r="AI312" s="4">
        <f ca="1">data[[#This Row],[Expiry Date]]-TODAY()</f>
        <v>40</v>
      </c>
      <c r="AJ312" s="4">
        <f ca="1">data[[#This Row],[Maturity ( Days)]]/365</f>
        <v>0.1095890410958904</v>
      </c>
      <c r="AK312" s="4" t="str">
        <f>IF(data[[#This Row],[Option Type]]="put","p","c")</f>
        <v>p</v>
      </c>
      <c r="AL312" s="4" t="e">
        <f>(data[[#This Row],[Bid]]*data[[#This Row],[Bidsize]]+data[[#This Row],[Ask]]*data[[#This Row],[Asksize]])/(data[[#This Row],[Bidsize]]+data[[#This Row],[Asksize]])</f>
        <v>#DIV/0!</v>
      </c>
      <c r="AM312" s="5" t="str">
        <f ca="1">impliedVol(data[[#This Row],[OptType]],Details!$B$4,VALUE(data[[#This Row],[Strike]]),VALUE(data[[#This Row],[Cnt Price]]),Details!$B$6,data[[#This Row],[T]],Details!$B$7)</f>
        <v>TypeError: unsupported operand type(s) for -: 'float' and 'NoneType'
    diffPrice = (priceCall(S, K, r, T, vol) - C ) if (opt == 'c') else (pricePut(S, K, r, T, vol) - C )
  File "c:\work\freelance\excel\greekcalculator\blackscholes.py", line 76, in impliedVol
    return bs.impliedVol(opt, S, K, C, r, T, div)
  File "c:\work\freelance\excel\greekcalculator\GreekCalculator.py", line 57, in impliedVol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N312" s="7" t="str">
        <f t="array" aca="1" ref="AN312:AR312" ca="1">bsGreeks(data[[#This Row],[OptType]],Details!$B$4,VALUE(data[[#This Row],[Strike]]),Details!$B$6,data[[#This Row],[T]],AM312,Details!$B$7)</f>
        <v>TypeError: can't multiply sequence by non-int of type 'numpy.float64'
    d1 = (1 / (sigma * sqrt(T))) * (log(S/K) + (r + sigma**2/2)* T)
  File "c:\work\freelance\excel\greekcalculator\blackscholes.py", line 19, in d1d2
    d1, d2 = d1d2(sigma, S, K, r - div, T)
  File "c:\work\freelance\excel\greekcalculator\blackscholes.py", line 100, in getGreeks
    return bs.getGreeks(optType, S, K, r, T, sigma, div, cntSize)
  File "c:\work\freelance\excel\greekcalculator\GreekCalculator.py", line 49,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O312" s="7" t="str">
        <f ca="1"/>
        <v>TypeError: can't multiply sequence by non-int of type 'numpy.float64'
    d1 = (1 / (sigma * sqrt(T))) * (log(S/K) + (r + sigma**2/2)* T)
  File "c:\work\freelance\excel\greekcalculator\blackscholes.py", line 19, in d1d2
    d1, d2 = d1d2(sigma, S, K, r - div, T)
  File "c:\work\freelance\excel\greekcalculator\blackscholes.py", line 100, in getGreeks
    return bs.getGreeks(optType, S, K, r, T, sigma, div, cntSize)
  File "c:\work\freelance\excel\greekcalculator\GreekCalculator.py", line 49,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P312" s="6" t="str">
        <f ca="1"/>
        <v>TypeError: can't multiply sequence by non-int of type 'numpy.float64'
    d1 = (1 / (sigma * sqrt(T))) * (log(S/K) + (r + sigma**2/2)* T)
  File "c:\work\freelance\excel\greekcalculator\blackscholes.py", line 19, in d1d2
    d1, d2 = d1d2(sigma, S, K, r - div, T)
  File "c:\work\freelance\excel\greekcalculator\blackscholes.py", line 100, in getGreeks
    return bs.getGreeks(optType, S, K, r, T, sigma, div, cntSize)
  File "c:\work\freelance\excel\greekcalculator\GreekCalculator.py", line 49,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Q312" s="6" t="str">
        <f ca="1"/>
        <v>TypeError: can't multiply sequence by non-int of type 'numpy.float64'
    d1 = (1 / (sigma * sqrt(T))) * (log(S/K) + (r + sigma**2/2)* T)
  File "c:\work\freelance\excel\greekcalculator\blackscholes.py", line 19, in d1d2
    d1, d2 = d1d2(sigma, S, K, r - div, T)
  File "c:\work\freelance\excel\greekcalculator\blackscholes.py", line 100, in getGreeks
    return bs.getGreeks(optType, S, K, r, T, sigma, div, cntSize)
  File "c:\work\freelance\excel\greekcalculator\GreekCalculator.py", line 49,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R312" s="6" t="str">
        <f ca="1"/>
        <v>TypeError: can't multiply sequence by non-int of type 'numpy.float64'
    d1 = (1 / (sigma * sqrt(T))) * (log(S/K) + (r + sigma**2/2)* T)
  File "c:\work\freelance\excel\greekcalculator\blackscholes.py", line 19, in d1d2
    d1, d2 = d1d2(sigma, S, K, r - div, T)
  File "c:\work\freelance\excel\greekcalculator\blackscholes.py", line 100, in getGreeks
    return bs.getGreeks(optType, S, K, r, T, sigma, div, cntSize)
  File "c:\work\freelance\excel\greekcalculator\GreekCalculator.py", line 49,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</row>
    <row r="313" spans="1:44" x14ac:dyDescent="0.3">
      <c r="A313" t="s">
        <v>3132</v>
      </c>
      <c r="B313" t="s">
        <v>3133</v>
      </c>
      <c r="C313" t="s">
        <v>58</v>
      </c>
      <c r="D313" t="s">
        <v>3134</v>
      </c>
      <c r="E313" t="s">
        <v>653</v>
      </c>
      <c r="F313" t="s">
        <v>655</v>
      </c>
      <c r="G313" t="s">
        <v>247</v>
      </c>
      <c r="H313" t="s">
        <v>500</v>
      </c>
      <c r="I313" t="s">
        <v>1508</v>
      </c>
      <c r="J313" t="s">
        <v>1502</v>
      </c>
      <c r="K313" t="s">
        <v>498</v>
      </c>
      <c r="L313" t="s">
        <v>57</v>
      </c>
      <c r="M313" t="s">
        <v>37</v>
      </c>
      <c r="N313" t="s">
        <v>87</v>
      </c>
      <c r="O313" t="s">
        <v>87</v>
      </c>
      <c r="T313" t="s">
        <v>50</v>
      </c>
      <c r="U313" t="s">
        <v>87</v>
      </c>
      <c r="V313" t="s">
        <v>87</v>
      </c>
      <c r="W313" t="s">
        <v>88</v>
      </c>
      <c r="X313" t="s">
        <v>3135</v>
      </c>
      <c r="Y313" t="s">
        <v>247</v>
      </c>
      <c r="Z313" t="s">
        <v>87</v>
      </c>
      <c r="AA313" t="s">
        <v>87</v>
      </c>
      <c r="AB313" t="s">
        <v>37</v>
      </c>
      <c r="AC313" t="s">
        <v>1013</v>
      </c>
      <c r="AD313" t="s">
        <v>37</v>
      </c>
      <c r="AE313" t="s">
        <v>1013</v>
      </c>
      <c r="AF313" t="s">
        <v>90</v>
      </c>
      <c r="AG313" t="s">
        <v>1270</v>
      </c>
      <c r="AH313" t="s">
        <v>551</v>
      </c>
      <c r="AI313" s="4">
        <f ca="1">data[[#This Row],[Expiry Date]]-TODAY()</f>
        <v>40</v>
      </c>
      <c r="AJ313" s="4">
        <f ca="1">data[[#This Row],[Maturity ( Days)]]/365</f>
        <v>0.1095890410958904</v>
      </c>
      <c r="AK313" s="4" t="str">
        <f>IF(data[[#This Row],[Option Type]]="put","p","c")</f>
        <v>c</v>
      </c>
      <c r="AL313" s="4">
        <f>(data[[#This Row],[Bid]]*data[[#This Row],[Bidsize]]+data[[#This Row],[Ask]]*data[[#This Row],[Asksize]])/(data[[#This Row],[Bidsize]]+data[[#This Row],[Asksize]])</f>
        <v>0.25519031141868515</v>
      </c>
      <c r="AM313" s="5">
        <f ca="1">impliedVol(data[[#This Row],[OptType]],Details!$B$4,VALUE(data[[#This Row],[Strike]]),VALUE(data[[#This Row],[Cnt Price]]),Details!$B$6,data[[#This Row],[T]],Details!$B$7)</f>
        <v>0.20115535225031242</v>
      </c>
      <c r="AN313" s="7">
        <f t="array" aca="1" ref="AN313:AR313" ca="1">bsGreeks(data[[#This Row],[OptType]],Details!$B$4,VALUE(data[[#This Row],[Strike]]),Details!$B$6,data[[#This Row],[T]],AM313,Details!$B$7)</f>
        <v>2.9879394072826774E-3</v>
      </c>
      <c r="AO313" s="7">
        <f ca="1"/>
        <v>3.3352733060537811E-5</v>
      </c>
      <c r="AP313" s="6">
        <f ca="1"/>
        <v>0.12372965433467231</v>
      </c>
      <c r="AQ313" s="6">
        <f ca="1"/>
        <v>-3.1440112518653991</v>
      </c>
      <c r="AR313" s="6">
        <f ca="1"/>
        <v>1.3145976224967613</v>
      </c>
    </row>
    <row r="314" spans="1:44" x14ac:dyDescent="0.3">
      <c r="A314" t="s">
        <v>3136</v>
      </c>
      <c r="B314" t="s">
        <v>3137</v>
      </c>
      <c r="C314" t="s">
        <v>58</v>
      </c>
      <c r="D314" t="s">
        <v>3138</v>
      </c>
      <c r="E314" t="s">
        <v>431</v>
      </c>
      <c r="F314" t="s">
        <v>263</v>
      </c>
      <c r="G314" t="s">
        <v>655</v>
      </c>
      <c r="H314" t="s">
        <v>90</v>
      </c>
      <c r="I314" t="s">
        <v>90</v>
      </c>
      <c r="J314" t="s">
        <v>1502</v>
      </c>
      <c r="K314" t="s">
        <v>2952</v>
      </c>
      <c r="L314" t="s">
        <v>57</v>
      </c>
      <c r="M314" t="s">
        <v>37</v>
      </c>
      <c r="N314" t="s">
        <v>87</v>
      </c>
      <c r="O314" t="s">
        <v>87</v>
      </c>
      <c r="T314" t="s">
        <v>50</v>
      </c>
      <c r="U314" t="s">
        <v>87</v>
      </c>
      <c r="V314" t="s">
        <v>87</v>
      </c>
      <c r="W314" t="s">
        <v>88</v>
      </c>
      <c r="X314" t="s">
        <v>92</v>
      </c>
      <c r="Y314" t="s">
        <v>655</v>
      </c>
      <c r="Z314" t="s">
        <v>87</v>
      </c>
      <c r="AA314" t="s">
        <v>87</v>
      </c>
      <c r="AB314" t="s">
        <v>37</v>
      </c>
      <c r="AC314" t="s">
        <v>1013</v>
      </c>
      <c r="AD314" t="s">
        <v>37</v>
      </c>
      <c r="AE314" t="s">
        <v>1013</v>
      </c>
      <c r="AF314" t="s">
        <v>90</v>
      </c>
      <c r="AG314" t="s">
        <v>1270</v>
      </c>
      <c r="AH314" t="s">
        <v>50</v>
      </c>
      <c r="AI314" s="4">
        <f ca="1">data[[#This Row],[Expiry Date]]-TODAY()</f>
        <v>40</v>
      </c>
      <c r="AJ314" s="4">
        <f ca="1">data[[#This Row],[Maturity ( Days)]]/365</f>
        <v>0.1095890410958904</v>
      </c>
      <c r="AK314" s="4" t="str">
        <f>IF(data[[#This Row],[Option Type]]="put","p","c")</f>
        <v>c</v>
      </c>
      <c r="AL314" s="4">
        <f>(data[[#This Row],[Bid]]*data[[#This Row],[Bidsize]]+data[[#This Row],[Ask]]*data[[#This Row],[Asksize]])/(data[[#This Row],[Bidsize]]+data[[#This Row],[Asksize]])</f>
        <v>0.2</v>
      </c>
      <c r="AM314" s="5">
        <f ca="1">impliedVol(data[[#This Row],[OptType]],Details!$B$4,VALUE(data[[#This Row],[Strike]]),VALUE(data[[#This Row],[Cnt Price]]),Details!$B$6,data[[#This Row],[T]],Details!$B$7)</f>
        <v>0.20035502289828794</v>
      </c>
      <c r="AN314" s="7">
        <f t="array" aca="1" ref="AN314:AR314" ca="1">bsGreeks(data[[#This Row],[OptType]],Details!$B$4,VALUE(data[[#This Row],[Strike]]),Details!$B$6,data[[#This Row],[T]],AM314,Details!$B$7)</f>
        <v>2.3917235208130421E-3</v>
      </c>
      <c r="AO314" s="7">
        <f ca="1"/>
        <v>2.7388831599880252E-5</v>
      </c>
      <c r="AP314" s="6">
        <f ca="1"/>
        <v>0.10120093381350623</v>
      </c>
      <c r="AQ314" s="6">
        <f ca="1"/>
        <v>-2.5608620448631658</v>
      </c>
      <c r="AR314" s="6">
        <f ca="1"/>
        <v>1.0527504053915306</v>
      </c>
    </row>
    <row r="315" spans="1:44" x14ac:dyDescent="0.3">
      <c r="A315" t="s">
        <v>3139</v>
      </c>
      <c r="B315" t="s">
        <v>3140</v>
      </c>
      <c r="C315" t="s">
        <v>30</v>
      </c>
      <c r="D315" t="s">
        <v>1339</v>
      </c>
      <c r="E315" t="s">
        <v>3141</v>
      </c>
      <c r="F315" t="s">
        <v>3142</v>
      </c>
      <c r="G315" t="s">
        <v>3143</v>
      </c>
      <c r="H315" t="s">
        <v>87</v>
      </c>
      <c r="I315" t="s">
        <v>87</v>
      </c>
      <c r="J315" t="s">
        <v>1502</v>
      </c>
      <c r="K315" t="s">
        <v>158</v>
      </c>
      <c r="L315" t="s">
        <v>57</v>
      </c>
      <c r="M315" t="s">
        <v>37</v>
      </c>
      <c r="N315" t="s">
        <v>87</v>
      </c>
      <c r="O315" t="s">
        <v>87</v>
      </c>
      <c r="T315" t="s">
        <v>50</v>
      </c>
      <c r="U315" t="s">
        <v>87</v>
      </c>
      <c r="V315" t="s">
        <v>87</v>
      </c>
      <c r="W315" t="s">
        <v>88</v>
      </c>
      <c r="X315" t="s">
        <v>539</v>
      </c>
      <c r="Y315" t="s">
        <v>3143</v>
      </c>
      <c r="Z315" t="s">
        <v>87</v>
      </c>
      <c r="AA315" t="s">
        <v>87</v>
      </c>
      <c r="AB315" t="s">
        <v>37</v>
      </c>
      <c r="AC315" t="s">
        <v>1013</v>
      </c>
      <c r="AD315" t="s">
        <v>37</v>
      </c>
      <c r="AE315" t="s">
        <v>1013</v>
      </c>
      <c r="AF315" t="s">
        <v>90</v>
      </c>
      <c r="AG315" t="s">
        <v>1270</v>
      </c>
      <c r="AH315" t="s">
        <v>551</v>
      </c>
      <c r="AI315" s="4">
        <f ca="1">data[[#This Row],[Expiry Date]]-TODAY()</f>
        <v>40</v>
      </c>
      <c r="AJ315" s="4">
        <f ca="1">data[[#This Row],[Maturity ( Days)]]/365</f>
        <v>0.1095890410958904</v>
      </c>
      <c r="AK315" s="4" t="str">
        <f>IF(data[[#This Row],[Option Type]]="put","p","c")</f>
        <v>p</v>
      </c>
      <c r="AL315" s="4" t="e">
        <f>(data[[#This Row],[Bid]]*data[[#This Row],[Bidsize]]+data[[#This Row],[Ask]]*data[[#This Row],[Asksize]])/(data[[#This Row],[Bidsize]]+data[[#This Row],[Asksize]])</f>
        <v>#DIV/0!</v>
      </c>
      <c r="AM315" s="5" t="str">
        <f ca="1">impliedVol(data[[#This Row],[OptType]],Details!$B$4,VALUE(data[[#This Row],[Strike]]),VALUE(data[[#This Row],[Cnt Price]]),Details!$B$6,data[[#This Row],[T]],Details!$B$7)</f>
        <v>TypeError: unsupported operand type(s) for -: 'float' and 'NoneType'
    diffPrice = (priceCall(S, K, r, T, vol) - C ) if (opt == 'c') else (pricePut(S, K, r, T, vol) - C )
  File "c:\work\freelance\excel\greekcalculator\blackscholes.py", line 76, in impliedVol
    return bs.impliedVol(opt, S, K, C, r, T, div)
  File "c:\work\freelance\excel\greekcalculator\GreekCalculator.py", line 57, in impliedVol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N315" s="7" t="str">
        <f t="array" aca="1" ref="AN315:AR315" ca="1">bsGreeks(data[[#This Row],[OptType]],Details!$B$4,VALUE(data[[#This Row],[Strike]]),Details!$B$6,data[[#This Row],[T]],AM315,Details!$B$7)</f>
        <v>TypeError: can't multiply sequence by non-int of type 'numpy.float64'
    d1 = (1 / (sigma * sqrt(T))) * (log(S/K) + (r + sigma**2/2)* T)
  File "c:\work\freelance\excel\greekcalculator\blackscholes.py", line 19, in d1d2
    d1, d2 = d1d2(sigma, S, K, r - div, T)
  File "c:\work\freelance\excel\greekcalculator\blackscholes.py", line 100, in getGreeks
    return bs.getGreeks(optType, S, K, r, T, sigma, div, cntSize)
  File "c:\work\freelance\excel\greekcalculator\GreekCalculator.py", line 49,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O315" s="7" t="str">
        <f ca="1"/>
        <v>TypeError: can't multiply sequence by non-int of type 'numpy.float64'
    d1 = (1 / (sigma * sqrt(T))) * (log(S/K) + (r + sigma**2/2)* T)
  File "c:\work\freelance\excel\greekcalculator\blackscholes.py", line 19, in d1d2
    d1, d2 = d1d2(sigma, S, K, r - div, T)
  File "c:\work\freelance\excel\greekcalculator\blackscholes.py", line 100, in getGreeks
    return bs.getGreeks(optType, S, K, r, T, sigma, div, cntSize)
  File "c:\work\freelance\excel\greekcalculator\GreekCalculator.py", line 49,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P315" s="6" t="str">
        <f ca="1"/>
        <v>TypeError: can't multiply sequence by non-int of type 'numpy.float64'
    d1 = (1 / (sigma * sqrt(T))) * (log(S/K) + (r + sigma**2/2)* T)
  File "c:\work\freelance\excel\greekcalculator\blackscholes.py", line 19, in d1d2
    d1, d2 = d1d2(sigma, S, K, r - div, T)
  File "c:\work\freelance\excel\greekcalculator\blackscholes.py", line 100, in getGreeks
    return bs.getGreeks(optType, S, K, r, T, sigma, div, cntSize)
  File "c:\work\freelance\excel\greekcalculator\GreekCalculator.py", line 49,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Q315" s="6" t="str">
        <f ca="1"/>
        <v>TypeError: can't multiply sequence by non-int of type 'numpy.float64'
    d1 = (1 / (sigma * sqrt(T))) * (log(S/K) + (r + sigma**2/2)* T)
  File "c:\work\freelance\excel\greekcalculator\blackscholes.py", line 19, in d1d2
    d1, d2 = d1d2(sigma, S, K, r - div, T)
  File "c:\work\freelance\excel\greekcalculator\blackscholes.py", line 100, in getGreeks
    return bs.getGreeks(optType, S, K, r, T, sigma, div, cntSize)
  File "c:\work\freelance\excel\greekcalculator\GreekCalculator.py", line 49,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R315" s="6" t="str">
        <f ca="1"/>
        <v>TypeError: can't multiply sequence by non-int of type 'numpy.float64'
    d1 = (1 / (sigma * sqrt(T))) * (log(S/K) + (r + sigma**2/2)* T)
  File "c:\work\freelance\excel\greekcalculator\blackscholes.py", line 19, in d1d2
    d1, d2 = d1d2(sigma, S, K, r - div, T)
  File "c:\work\freelance\excel\greekcalculator\blackscholes.py", line 100, in getGreeks
    return bs.getGreeks(optType, S, K, r, T, sigma, div, cntSize)
  File "c:\work\freelance\excel\greekcalculator\GreekCalculator.py", line 49,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</row>
    <row r="316" spans="1:44" x14ac:dyDescent="0.3">
      <c r="A316" t="s">
        <v>3144</v>
      </c>
      <c r="B316" t="s">
        <v>3145</v>
      </c>
      <c r="C316" t="s">
        <v>30</v>
      </c>
      <c r="D316" t="s">
        <v>2212</v>
      </c>
      <c r="E316" t="s">
        <v>3146</v>
      </c>
      <c r="F316" t="s">
        <v>3147</v>
      </c>
      <c r="G316" t="s">
        <v>3148</v>
      </c>
      <c r="H316" t="s">
        <v>87</v>
      </c>
      <c r="I316" t="s">
        <v>87</v>
      </c>
      <c r="J316" t="s">
        <v>1502</v>
      </c>
      <c r="K316" t="s">
        <v>88</v>
      </c>
      <c r="L316" t="s">
        <v>57</v>
      </c>
      <c r="M316" t="s">
        <v>37</v>
      </c>
      <c r="N316" t="s">
        <v>87</v>
      </c>
      <c r="O316" t="s">
        <v>87</v>
      </c>
      <c r="T316" t="s">
        <v>50</v>
      </c>
      <c r="U316" t="s">
        <v>87</v>
      </c>
      <c r="V316" t="s">
        <v>87</v>
      </c>
      <c r="W316" t="s">
        <v>88</v>
      </c>
      <c r="X316" t="s">
        <v>3149</v>
      </c>
      <c r="Y316" t="s">
        <v>3148</v>
      </c>
      <c r="Z316" t="s">
        <v>87</v>
      </c>
      <c r="AA316" t="s">
        <v>87</v>
      </c>
      <c r="AB316" t="s">
        <v>37</v>
      </c>
      <c r="AC316" t="s">
        <v>1013</v>
      </c>
      <c r="AD316" t="s">
        <v>37</v>
      </c>
      <c r="AE316" t="s">
        <v>1013</v>
      </c>
      <c r="AF316" t="s">
        <v>90</v>
      </c>
      <c r="AG316" t="s">
        <v>1270</v>
      </c>
      <c r="AH316" t="s">
        <v>551</v>
      </c>
      <c r="AI316" s="4">
        <f ca="1">data[[#This Row],[Expiry Date]]-TODAY()</f>
        <v>40</v>
      </c>
      <c r="AJ316" s="4">
        <f ca="1">data[[#This Row],[Maturity ( Days)]]/365</f>
        <v>0.1095890410958904</v>
      </c>
      <c r="AK316" s="4" t="str">
        <f>IF(data[[#This Row],[Option Type]]="put","p","c")</f>
        <v>p</v>
      </c>
      <c r="AL316" s="4" t="e">
        <f>(data[[#This Row],[Bid]]*data[[#This Row],[Bidsize]]+data[[#This Row],[Ask]]*data[[#This Row],[Asksize]])/(data[[#This Row],[Bidsize]]+data[[#This Row],[Asksize]])</f>
        <v>#DIV/0!</v>
      </c>
      <c r="AM316" s="5" t="str">
        <f ca="1">impliedVol(data[[#This Row],[OptType]],Details!$B$4,VALUE(data[[#This Row],[Strike]]),VALUE(data[[#This Row],[Cnt Price]]),Details!$B$6,data[[#This Row],[T]],Details!$B$7)</f>
        <v>TypeError: unsupported operand type(s) for -: 'float' and 'NoneType'
    diffPrice = (priceCall(S, K, r, T, vol) - C ) if (opt == 'c') else (pricePut(S, K, r, T, vol) - C )
  File "c:\work\freelance\excel\greekcalculator\blackscholes.py", line 76, in impliedVol
    return bs.impliedVol(opt, S, K, C, r, T, div)
  File "c:\work\freelance\excel\greekcalculator\GreekCalculator.py", line 57, in impliedVol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N316" s="7" t="str">
        <f t="array" aca="1" ref="AN316:AR316" ca="1">bsGreeks(data[[#This Row],[OptType]],Details!$B$4,VALUE(data[[#This Row],[Strike]]),Details!$B$6,data[[#This Row],[T]],AM316,Details!$B$7)</f>
        <v>TypeError: can't multiply sequence by non-int of type 'numpy.float64'
    d1 = (1 / (sigma * sqrt(T))) * (log(S/K) + (r + sigma**2/2)* T)
  File "c:\work\freelance\excel\greekcalculator\blackscholes.py", line 19, in d1d2
    d1, d2 = d1d2(sigma, S, K, r - div, T)
  File "c:\work\freelance\excel\greekcalculator\blackscholes.py", line 100, in getGreeks
    return bs.getGreeks(optType, S, K, r, T, sigma, div, cntSize)
  File "c:\work\freelance\excel\greekcalculator\GreekCalculator.py", line 49,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O316" s="7" t="str">
        <f ca="1"/>
        <v>TypeError: can't multiply sequence by non-int of type 'numpy.float64'
    d1 = (1 / (sigma * sqrt(T))) * (log(S/K) + (r + sigma**2/2)* T)
  File "c:\work\freelance\excel\greekcalculator\blackscholes.py", line 19, in d1d2
    d1, d2 = d1d2(sigma, S, K, r - div, T)
  File "c:\work\freelance\excel\greekcalculator\blackscholes.py", line 100, in getGreeks
    return bs.getGreeks(optType, S, K, r, T, sigma, div, cntSize)
  File "c:\work\freelance\excel\greekcalculator\GreekCalculator.py", line 49,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P316" s="6" t="str">
        <f ca="1"/>
        <v>TypeError: can't multiply sequence by non-int of type 'numpy.float64'
    d1 = (1 / (sigma * sqrt(T))) * (log(S/K) + (r + sigma**2/2)* T)
  File "c:\work\freelance\excel\greekcalculator\blackscholes.py", line 19, in d1d2
    d1, d2 = d1d2(sigma, S, K, r - div, T)
  File "c:\work\freelance\excel\greekcalculator\blackscholes.py", line 100, in getGreeks
    return bs.getGreeks(optType, S, K, r, T, sigma, div, cntSize)
  File "c:\work\freelance\excel\greekcalculator\GreekCalculator.py", line 49,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Q316" s="6" t="str">
        <f ca="1"/>
        <v>TypeError: can't multiply sequence by non-int of type 'numpy.float64'
    d1 = (1 / (sigma * sqrt(T))) * (log(S/K) + (r + sigma**2/2)* T)
  File "c:\work\freelance\excel\greekcalculator\blackscholes.py", line 19, in d1d2
    d1, d2 = d1d2(sigma, S, K, r - div, T)
  File "c:\work\freelance\excel\greekcalculator\blackscholes.py", line 100, in getGreeks
    return bs.getGreeks(optType, S, K, r, T, sigma, div, cntSize)
  File "c:\work\freelance\excel\greekcalculator\GreekCalculator.py", line 49,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R316" s="6" t="str">
        <f ca="1"/>
        <v>TypeError: can't multiply sequence by non-int of type 'numpy.float64'
    d1 = (1 / (sigma * sqrt(T))) * (log(S/K) + (r + sigma**2/2)* T)
  File "c:\work\freelance\excel\greekcalculator\blackscholes.py", line 19, in d1d2
    d1, d2 = d1d2(sigma, S, K, r - div, T)
  File "c:\work\freelance\excel\greekcalculator\blackscholes.py", line 100, in getGreeks
    return bs.getGreeks(optType, S, K, r, T, sigma, div, cntSize)
  File "c:\work\freelance\excel\greekcalculator\GreekCalculator.py", line 49,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</row>
    <row r="317" spans="1:44" x14ac:dyDescent="0.3">
      <c r="A317" t="s">
        <v>3150</v>
      </c>
      <c r="B317" t="s">
        <v>3151</v>
      </c>
      <c r="C317" t="s">
        <v>58</v>
      </c>
      <c r="D317" t="s">
        <v>2219</v>
      </c>
      <c r="E317" t="s">
        <v>651</v>
      </c>
      <c r="F317" t="s">
        <v>263</v>
      </c>
      <c r="G317" t="s">
        <v>264</v>
      </c>
      <c r="H317" t="s">
        <v>90</v>
      </c>
      <c r="I317" t="s">
        <v>286</v>
      </c>
      <c r="J317" t="s">
        <v>1502</v>
      </c>
      <c r="K317" t="s">
        <v>3152</v>
      </c>
      <c r="L317" t="s">
        <v>57</v>
      </c>
      <c r="M317" t="s">
        <v>37</v>
      </c>
      <c r="N317" t="s">
        <v>87</v>
      </c>
      <c r="O317" t="s">
        <v>87</v>
      </c>
      <c r="T317" t="s">
        <v>50</v>
      </c>
      <c r="U317" t="s">
        <v>87</v>
      </c>
      <c r="V317" t="s">
        <v>87</v>
      </c>
      <c r="W317" t="s">
        <v>88</v>
      </c>
      <c r="X317" t="s">
        <v>92</v>
      </c>
      <c r="Y317" t="s">
        <v>264</v>
      </c>
      <c r="Z317" t="s">
        <v>87</v>
      </c>
      <c r="AA317" t="s">
        <v>87</v>
      </c>
      <c r="AB317" t="s">
        <v>37</v>
      </c>
      <c r="AC317" t="s">
        <v>1013</v>
      </c>
      <c r="AD317" t="s">
        <v>37</v>
      </c>
      <c r="AE317" t="s">
        <v>1013</v>
      </c>
      <c r="AF317" t="s">
        <v>90</v>
      </c>
      <c r="AG317" t="s">
        <v>1270</v>
      </c>
      <c r="AH317" t="s">
        <v>50</v>
      </c>
      <c r="AI317" s="4">
        <f ca="1">data[[#This Row],[Expiry Date]]-TODAY()</f>
        <v>40</v>
      </c>
      <c r="AJ317" s="4">
        <f ca="1">data[[#This Row],[Maturity ( Days)]]/365</f>
        <v>0.1095890410958904</v>
      </c>
      <c r="AK317" s="4" t="str">
        <f>IF(data[[#This Row],[Option Type]]="put","p","c")</f>
        <v>c</v>
      </c>
      <c r="AL317" s="4">
        <f>(data[[#This Row],[Bid]]*data[[#This Row],[Bidsize]]+data[[#This Row],[Ask]]*data[[#This Row],[Asksize]])/(data[[#This Row],[Bidsize]]+data[[#This Row],[Asksize]])</f>
        <v>0.21197183098591549</v>
      </c>
      <c r="AM317" s="5">
        <f ca="1">impliedVol(data[[#This Row],[OptType]],Details!$B$4,VALUE(data[[#This Row],[Strike]]),VALUE(data[[#This Row],[Cnt Price]]),Details!$B$6,data[[#This Row],[T]],Details!$B$7)</f>
        <v>0.21105643432527904</v>
      </c>
      <c r="AN317" s="7">
        <f t="array" aca="1" ref="AN317:AR317" ca="1">bsGreeks(data[[#This Row],[OptType]],Details!$B$4,VALUE(data[[#This Row],[Strike]]),Details!$B$6,data[[#This Row],[T]],AM317,Details!$B$7)</f>
        <v>2.4137714375551916E-3</v>
      </c>
      <c r="AO317" s="7">
        <f ca="1"/>
        <v>2.6216899214968424E-5</v>
      </c>
      <c r="AP317" s="6">
        <f ca="1"/>
        <v>0.10204475814600328</v>
      </c>
      <c r="AQ317" s="6">
        <f ca="1"/>
        <v>-2.7187130319202844</v>
      </c>
      <c r="AR317" s="6">
        <f ca="1"/>
        <v>1.0613435436377257</v>
      </c>
    </row>
    <row r="318" spans="1:44" x14ac:dyDescent="0.3">
      <c r="A318" t="s">
        <v>3153</v>
      </c>
      <c r="B318" t="s">
        <v>3154</v>
      </c>
      <c r="C318" t="s">
        <v>30</v>
      </c>
      <c r="D318" t="s">
        <v>2219</v>
      </c>
      <c r="E318" t="s">
        <v>3155</v>
      </c>
      <c r="F318" t="s">
        <v>3156</v>
      </c>
      <c r="G318" t="s">
        <v>3157</v>
      </c>
      <c r="H318" t="s">
        <v>87</v>
      </c>
      <c r="I318" t="s">
        <v>87</v>
      </c>
      <c r="J318" t="s">
        <v>1502</v>
      </c>
      <c r="K318" t="s">
        <v>88</v>
      </c>
      <c r="L318" t="s">
        <v>57</v>
      </c>
      <c r="M318" t="s">
        <v>37</v>
      </c>
      <c r="N318" t="s">
        <v>87</v>
      </c>
      <c r="O318" t="s">
        <v>87</v>
      </c>
      <c r="T318" t="s">
        <v>50</v>
      </c>
      <c r="U318" t="s">
        <v>87</v>
      </c>
      <c r="V318" t="s">
        <v>87</v>
      </c>
      <c r="W318" t="s">
        <v>88</v>
      </c>
      <c r="X318" t="s">
        <v>3158</v>
      </c>
      <c r="Y318" t="s">
        <v>3157</v>
      </c>
      <c r="Z318" t="s">
        <v>87</v>
      </c>
      <c r="AA318" t="s">
        <v>87</v>
      </c>
      <c r="AB318" t="s">
        <v>37</v>
      </c>
      <c r="AC318" t="s">
        <v>1013</v>
      </c>
      <c r="AD318" t="s">
        <v>37</v>
      </c>
      <c r="AE318" t="s">
        <v>1013</v>
      </c>
      <c r="AF318" t="s">
        <v>90</v>
      </c>
      <c r="AG318" t="s">
        <v>1270</v>
      </c>
      <c r="AH318" t="s">
        <v>551</v>
      </c>
      <c r="AI318" s="4">
        <f ca="1">data[[#This Row],[Expiry Date]]-TODAY()</f>
        <v>40</v>
      </c>
      <c r="AJ318" s="4">
        <f ca="1">data[[#This Row],[Maturity ( Days)]]/365</f>
        <v>0.1095890410958904</v>
      </c>
      <c r="AK318" s="4" t="str">
        <f>IF(data[[#This Row],[Option Type]]="put","p","c")</f>
        <v>p</v>
      </c>
      <c r="AL318" s="4" t="e">
        <f>(data[[#This Row],[Bid]]*data[[#This Row],[Bidsize]]+data[[#This Row],[Ask]]*data[[#This Row],[Asksize]])/(data[[#This Row],[Bidsize]]+data[[#This Row],[Asksize]])</f>
        <v>#DIV/0!</v>
      </c>
      <c r="AM318" s="5" t="str">
        <f ca="1">impliedVol(data[[#This Row],[OptType]],Details!$B$4,VALUE(data[[#This Row],[Strike]]),VALUE(data[[#This Row],[Cnt Price]]),Details!$B$6,data[[#This Row],[T]],Details!$B$7)</f>
        <v>TypeError: unsupported operand type(s) for -: 'float' and 'NoneType'
    diffPrice = (priceCall(S, K, r, T, vol) - C ) if (opt == 'c') else (pricePut(S, K, r, T, vol) - C )
  File "c:\work\freelance\excel\greekcalculator\blackscholes.py", line 76, in impliedVol
    return bs.impliedVol(opt, S, K, C, r, T, div)
  File "c:\work\freelance\excel\greekcalculator\GreekCalculator.py", line 57, in impliedVol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N318" s="7" t="str">
        <f t="array" aca="1" ref="AN318:AR318" ca="1">bsGreeks(data[[#This Row],[OptType]],Details!$B$4,VALUE(data[[#This Row],[Strike]]),Details!$B$6,data[[#This Row],[T]],AM318,Details!$B$7)</f>
        <v>TypeError: can't multiply sequence by non-int of type 'numpy.float64'
    d1 = (1 / (sigma * sqrt(T))) * (log(S/K) + (r + sigma**2/2)* T)
  File "c:\work\freelance\excel\greekcalculator\blackscholes.py", line 19, in d1d2
    d1, d2 = d1d2(sigma, S, K, r - div, T)
  File "c:\work\freelance\excel\greekcalculator\blackscholes.py", line 100, in getGreeks
    return bs.getGreeks(optType, S, K, r, T, sigma, div, cntSize)
  File "c:\work\freelance\excel\greekcalculator\GreekCalculator.py", line 49,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O318" s="7" t="str">
        <f ca="1"/>
        <v>TypeError: can't multiply sequence by non-int of type 'numpy.float64'
    d1 = (1 / (sigma * sqrt(T))) * (log(S/K) + (r + sigma**2/2)* T)
  File "c:\work\freelance\excel\greekcalculator\blackscholes.py", line 19, in d1d2
    d1, d2 = d1d2(sigma, S, K, r - div, T)
  File "c:\work\freelance\excel\greekcalculator\blackscholes.py", line 100, in getGreeks
    return bs.getGreeks(optType, S, K, r, T, sigma, div, cntSize)
  File "c:\work\freelance\excel\greekcalculator\GreekCalculator.py", line 49,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P318" s="6" t="str">
        <f ca="1"/>
        <v>TypeError: can't multiply sequence by non-int of type 'numpy.float64'
    d1 = (1 / (sigma * sqrt(T))) * (log(S/K) + (r + sigma**2/2)* T)
  File "c:\work\freelance\excel\greekcalculator\blackscholes.py", line 19, in d1d2
    d1, d2 = d1d2(sigma, S, K, r - div, T)
  File "c:\work\freelance\excel\greekcalculator\blackscholes.py", line 100, in getGreeks
    return bs.getGreeks(optType, S, K, r, T, sigma, div, cntSize)
  File "c:\work\freelance\excel\greekcalculator\GreekCalculator.py", line 49,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Q318" s="6" t="str">
        <f ca="1"/>
        <v>TypeError: can't multiply sequence by non-int of type 'numpy.float64'
    d1 = (1 / (sigma * sqrt(T))) * (log(S/K) + (r + sigma**2/2)* T)
  File "c:\work\freelance\excel\greekcalculator\blackscholes.py", line 19, in d1d2
    d1, d2 = d1d2(sigma, S, K, r - div, T)
  File "c:\work\freelance\excel\greekcalculator\blackscholes.py", line 100, in getGreeks
    return bs.getGreeks(optType, S, K, r, T, sigma, div, cntSize)
  File "c:\work\freelance\excel\greekcalculator\GreekCalculator.py", line 49,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R318" s="6" t="str">
        <f ca="1"/>
        <v>TypeError: can't multiply sequence by non-int of type 'numpy.float64'
    d1 = (1 / (sigma * sqrt(T))) * (log(S/K) + (r + sigma**2/2)* T)
  File "c:\work\freelance\excel\greekcalculator\blackscholes.py", line 19, in d1d2
    d1, d2 = d1d2(sigma, S, K, r - div, T)
  File "c:\work\freelance\excel\greekcalculator\blackscholes.py", line 100, in getGreeks
    return bs.getGreeks(optType, S, K, r, T, sigma, div, cntSize)
  File "c:\work\freelance\excel\greekcalculator\GreekCalculator.py", line 49,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</row>
    <row r="319" spans="1:44" x14ac:dyDescent="0.3">
      <c r="A319" t="s">
        <v>3159</v>
      </c>
      <c r="B319" t="s">
        <v>3160</v>
      </c>
      <c r="C319" t="s">
        <v>58</v>
      </c>
      <c r="D319" t="s">
        <v>1341</v>
      </c>
      <c r="E319" t="s">
        <v>651</v>
      </c>
      <c r="F319" t="s">
        <v>264</v>
      </c>
      <c r="G319" t="s">
        <v>264</v>
      </c>
      <c r="H319" t="s">
        <v>315</v>
      </c>
      <c r="I319" t="s">
        <v>90</v>
      </c>
      <c r="J319" t="s">
        <v>1502</v>
      </c>
      <c r="K319" t="s">
        <v>3161</v>
      </c>
      <c r="L319" t="s">
        <v>57</v>
      </c>
      <c r="M319" t="s">
        <v>37</v>
      </c>
      <c r="N319" t="s">
        <v>87</v>
      </c>
      <c r="O319" t="s">
        <v>87</v>
      </c>
      <c r="T319" t="s">
        <v>50</v>
      </c>
      <c r="U319" t="s">
        <v>87</v>
      </c>
      <c r="V319" t="s">
        <v>87</v>
      </c>
      <c r="W319" t="s">
        <v>88</v>
      </c>
      <c r="X319" t="s">
        <v>94</v>
      </c>
      <c r="Y319" t="s">
        <v>264</v>
      </c>
      <c r="Z319" t="s">
        <v>87</v>
      </c>
      <c r="AA319" t="s">
        <v>87</v>
      </c>
      <c r="AB319" t="s">
        <v>37</v>
      </c>
      <c r="AC319" t="s">
        <v>1013</v>
      </c>
      <c r="AD319" t="s">
        <v>37</v>
      </c>
      <c r="AE319" t="s">
        <v>1013</v>
      </c>
      <c r="AF319" t="s">
        <v>90</v>
      </c>
      <c r="AG319" t="s">
        <v>1270</v>
      </c>
      <c r="AH319" t="s">
        <v>50</v>
      </c>
      <c r="AI319" s="4">
        <f ca="1">data[[#This Row],[Expiry Date]]-TODAY()</f>
        <v>40</v>
      </c>
      <c r="AJ319" s="4">
        <f ca="1">data[[#This Row],[Maturity ( Days)]]/365</f>
        <v>0.1095890410958904</v>
      </c>
      <c r="AK319" s="4" t="str">
        <f>IF(data[[#This Row],[Option Type]]="put","p","c")</f>
        <v>c</v>
      </c>
      <c r="AL319" s="4">
        <f>(data[[#This Row],[Bid]]*data[[#This Row],[Bidsize]]+data[[#This Row],[Ask]]*data[[#This Row],[Asksize]])/(data[[#This Row],[Bidsize]]+data[[#This Row],[Asksize]])</f>
        <v>0.14523809523809525</v>
      </c>
      <c r="AM319" s="5">
        <f ca="1">impliedVol(data[[#This Row],[OptType]],Details!$B$4,VALUE(data[[#This Row],[Strike]]),VALUE(data[[#This Row],[Cnt Price]]),Details!$B$6,data[[#This Row],[T]],Details!$B$7)</f>
        <v>0.20664099519242568</v>
      </c>
      <c r="AN319" s="7">
        <f t="array" aca="1" ref="AN319:AR319" ca="1">bsGreeks(data[[#This Row],[OptType]],Details!$B$4,VALUE(data[[#This Row],[Strike]]),Details!$B$6,data[[#This Row],[T]],AM319,Details!$B$7)</f>
        <v>1.729366310414234E-3</v>
      </c>
      <c r="AO319" s="7">
        <f ca="1"/>
        <v>1.9785302662751149E-5</v>
      </c>
      <c r="AP319" s="6">
        <f ca="1"/>
        <v>7.5399759814629319E-2</v>
      </c>
      <c r="AQ319" s="6">
        <f ca="1"/>
        <v>-1.9666344423142834</v>
      </c>
      <c r="AR319" s="6">
        <f ca="1"/>
        <v>0.76113608678803424</v>
      </c>
    </row>
    <row r="320" spans="1:44" x14ac:dyDescent="0.3">
      <c r="A320" t="s">
        <v>3162</v>
      </c>
      <c r="B320" t="s">
        <v>3163</v>
      </c>
      <c r="C320" t="s">
        <v>58</v>
      </c>
      <c r="D320" t="s">
        <v>1341</v>
      </c>
      <c r="E320" t="s">
        <v>431</v>
      </c>
      <c r="F320" t="s">
        <v>264</v>
      </c>
      <c r="G320" t="s">
        <v>755</v>
      </c>
      <c r="H320" t="s">
        <v>629</v>
      </c>
      <c r="I320" t="s">
        <v>659</v>
      </c>
      <c r="J320" t="s">
        <v>1502</v>
      </c>
      <c r="K320" t="s">
        <v>119</v>
      </c>
      <c r="L320" t="s">
        <v>57</v>
      </c>
      <c r="M320" t="s">
        <v>37</v>
      </c>
      <c r="N320" t="s">
        <v>87</v>
      </c>
      <c r="O320" t="s">
        <v>87</v>
      </c>
      <c r="T320" t="s">
        <v>50</v>
      </c>
      <c r="U320" t="s">
        <v>87</v>
      </c>
      <c r="V320" t="s">
        <v>87</v>
      </c>
      <c r="W320" t="s">
        <v>88</v>
      </c>
      <c r="X320" t="s">
        <v>189</v>
      </c>
      <c r="Y320" t="s">
        <v>755</v>
      </c>
      <c r="Z320" t="s">
        <v>87</v>
      </c>
      <c r="AA320" t="s">
        <v>87</v>
      </c>
      <c r="AB320" t="s">
        <v>37</v>
      </c>
      <c r="AC320" t="s">
        <v>1013</v>
      </c>
      <c r="AD320" t="s">
        <v>37</v>
      </c>
      <c r="AE320" t="s">
        <v>1013</v>
      </c>
      <c r="AF320" t="s">
        <v>90</v>
      </c>
      <c r="AG320" t="s">
        <v>1270</v>
      </c>
      <c r="AH320" t="s">
        <v>551</v>
      </c>
      <c r="AI320" s="4">
        <f ca="1">data[[#This Row],[Expiry Date]]-TODAY()</f>
        <v>40</v>
      </c>
      <c r="AJ320" s="4">
        <f ca="1">data[[#This Row],[Maturity ( Days)]]/365</f>
        <v>0.1095890410958904</v>
      </c>
      <c r="AK320" s="4" t="str">
        <f>IF(data[[#This Row],[Option Type]]="put","p","c")</f>
        <v>c</v>
      </c>
      <c r="AL320" s="4">
        <f>(data[[#This Row],[Bid]]*data[[#This Row],[Bidsize]]+data[[#This Row],[Ask]]*data[[#This Row],[Asksize]])/(data[[#This Row],[Bidsize]]+data[[#This Row],[Asksize]])</f>
        <v>0.19695121951219513</v>
      </c>
      <c r="AM320" s="5">
        <f ca="1">impliedVol(data[[#This Row],[OptType]],Details!$B$4,VALUE(data[[#This Row],[Strike]]),VALUE(data[[#This Row],[Cnt Price]]),Details!$B$6,data[[#This Row],[T]],Details!$B$7)</f>
        <v>0.21244377237974646</v>
      </c>
      <c r="AN320" s="7">
        <f t="array" aca="1" ref="AN320:AR320" ca="1">bsGreeks(data[[#This Row],[OptType]],Details!$B$4,VALUE(data[[#This Row],[Strike]]),Details!$B$6,data[[#This Row],[T]],AM320,Details!$B$7)</f>
        <v>2.2418015644825469E-3</v>
      </c>
      <c r="AO320" s="7">
        <f ca="1"/>
        <v>2.4359709124551436E-5</v>
      </c>
      <c r="AP320" s="6">
        <f ca="1"/>
        <v>9.543922020507184E-2</v>
      </c>
      <c r="AQ320" s="6">
        <f ca="1"/>
        <v>-2.559103489892316</v>
      </c>
      <c r="AR320" s="6">
        <f ca="1"/>
        <v>0.98571889694309445</v>
      </c>
    </row>
    <row r="321" spans="1:44" x14ac:dyDescent="0.3">
      <c r="A321" t="s">
        <v>3164</v>
      </c>
      <c r="B321" t="s">
        <v>3165</v>
      </c>
      <c r="C321" t="s">
        <v>58</v>
      </c>
      <c r="D321" t="s">
        <v>3166</v>
      </c>
      <c r="E321" t="s">
        <v>651</v>
      </c>
      <c r="F321" t="s">
        <v>266</v>
      </c>
      <c r="G321" t="s">
        <v>764</v>
      </c>
      <c r="H321" t="s">
        <v>443</v>
      </c>
      <c r="I321" t="s">
        <v>117</v>
      </c>
      <c r="J321" t="s">
        <v>1502</v>
      </c>
      <c r="K321" t="s">
        <v>292</v>
      </c>
      <c r="L321" t="s">
        <v>57</v>
      </c>
      <c r="M321" t="s">
        <v>37</v>
      </c>
      <c r="N321" t="s">
        <v>87</v>
      </c>
      <c r="O321" t="s">
        <v>87</v>
      </c>
      <c r="T321" t="s">
        <v>50</v>
      </c>
      <c r="U321" t="s">
        <v>87</v>
      </c>
      <c r="V321" t="s">
        <v>87</v>
      </c>
      <c r="W321" t="s">
        <v>88</v>
      </c>
      <c r="X321" t="s">
        <v>458</v>
      </c>
      <c r="Y321" t="s">
        <v>764</v>
      </c>
      <c r="Z321" t="s">
        <v>87</v>
      </c>
      <c r="AA321" t="s">
        <v>87</v>
      </c>
      <c r="AB321" t="s">
        <v>37</v>
      </c>
      <c r="AC321" t="s">
        <v>1013</v>
      </c>
      <c r="AD321" t="s">
        <v>37</v>
      </c>
      <c r="AE321" t="s">
        <v>1013</v>
      </c>
      <c r="AF321" t="s">
        <v>90</v>
      </c>
      <c r="AG321" t="s">
        <v>1270</v>
      </c>
      <c r="AH321" t="s">
        <v>551</v>
      </c>
      <c r="AI321" s="4">
        <f ca="1">data[[#This Row],[Expiry Date]]-TODAY()</f>
        <v>40</v>
      </c>
      <c r="AJ321" s="4">
        <f ca="1">data[[#This Row],[Maturity ( Days)]]/365</f>
        <v>0.1095890410958904</v>
      </c>
      <c r="AK321" s="4" t="str">
        <f>IF(data[[#This Row],[Option Type]]="put","p","c")</f>
        <v>c</v>
      </c>
      <c r="AL321" s="4">
        <f>(data[[#This Row],[Bid]]*data[[#This Row],[Bidsize]]+data[[#This Row],[Ask]]*data[[#This Row],[Asksize]])/(data[[#This Row],[Bidsize]]+data[[#This Row],[Asksize]])</f>
        <v>0.10196850393700788</v>
      </c>
      <c r="AM321" s="5">
        <f ca="1">impliedVol(data[[#This Row],[OptType]],Details!$B$4,VALUE(data[[#This Row],[Strike]]),VALUE(data[[#This Row],[Cnt Price]]),Details!$B$6,data[[#This Row],[T]],Details!$B$7)</f>
        <v>0.20665113517495615</v>
      </c>
      <c r="AN321" s="7">
        <f t="array" aca="1" ref="AN321:AR321" ca="1">bsGreeks(data[[#This Row],[OptType]],Details!$B$4,VALUE(data[[#This Row],[Strike]]),Details!$B$6,data[[#This Row],[T]],AM321,Details!$B$7)</f>
        <v>1.2430128238258395E-3</v>
      </c>
      <c r="AO321" s="7">
        <f ca="1"/>
        <v>1.4636832218508394E-5</v>
      </c>
      <c r="AP321" s="6">
        <f ca="1"/>
        <v>5.578220396410602E-2</v>
      </c>
      <c r="AQ321" s="6">
        <f ca="1"/>
        <v>-1.4546306311267279</v>
      </c>
      <c r="AR321" s="6">
        <f ca="1"/>
        <v>0.54734622607636518</v>
      </c>
    </row>
    <row r="322" spans="1:44" x14ac:dyDescent="0.3">
      <c r="A322" t="s">
        <v>3167</v>
      </c>
      <c r="B322" t="s">
        <v>3168</v>
      </c>
      <c r="C322" t="s">
        <v>58</v>
      </c>
      <c r="D322" t="s">
        <v>2242</v>
      </c>
      <c r="E322" t="s">
        <v>87</v>
      </c>
      <c r="F322" t="s">
        <v>264</v>
      </c>
      <c r="G322" t="s">
        <v>764</v>
      </c>
      <c r="H322" t="s">
        <v>87</v>
      </c>
      <c r="I322" t="s">
        <v>3079</v>
      </c>
      <c r="J322" t="s">
        <v>1502</v>
      </c>
      <c r="K322" t="s">
        <v>430</v>
      </c>
      <c r="L322" t="s">
        <v>57</v>
      </c>
      <c r="M322" t="s">
        <v>37</v>
      </c>
      <c r="N322" t="s">
        <v>87</v>
      </c>
      <c r="O322" t="s">
        <v>87</v>
      </c>
      <c r="T322" t="s">
        <v>50</v>
      </c>
      <c r="U322" t="s">
        <v>87</v>
      </c>
      <c r="V322" t="s">
        <v>87</v>
      </c>
      <c r="W322" t="s">
        <v>88</v>
      </c>
      <c r="X322" t="s">
        <v>353</v>
      </c>
      <c r="Y322" t="s">
        <v>764</v>
      </c>
      <c r="Z322" t="s">
        <v>87</v>
      </c>
      <c r="AA322" t="s">
        <v>87</v>
      </c>
      <c r="AB322" t="s">
        <v>37</v>
      </c>
      <c r="AC322" t="s">
        <v>1013</v>
      </c>
      <c r="AD322" t="s">
        <v>37</v>
      </c>
      <c r="AE322" t="s">
        <v>1013</v>
      </c>
      <c r="AF322" t="s">
        <v>90</v>
      </c>
      <c r="AG322" t="s">
        <v>1270</v>
      </c>
      <c r="AH322" t="s">
        <v>50</v>
      </c>
      <c r="AI322" s="4">
        <f ca="1">data[[#This Row],[Expiry Date]]-TODAY()</f>
        <v>40</v>
      </c>
      <c r="AJ322" s="4">
        <f ca="1">data[[#This Row],[Maturity ( Days)]]/365</f>
        <v>0.1095890410958904</v>
      </c>
      <c r="AK322" s="4" t="str">
        <f>IF(data[[#This Row],[Option Type]]="put","p","c")</f>
        <v>c</v>
      </c>
      <c r="AL322" s="4">
        <f>(data[[#This Row],[Bid]]*data[[#This Row],[Bidsize]]+data[[#This Row],[Ask]]*data[[#This Row],[Asksize]])/(data[[#This Row],[Bidsize]]+data[[#This Row],[Asksize]])</f>
        <v>0.25</v>
      </c>
      <c r="AM322" s="5">
        <f ca="1">impliedVol(data[[#This Row],[OptType]],Details!$B$4,VALUE(data[[#This Row],[Strike]]),VALUE(data[[#This Row],[Cnt Price]]),Details!$B$6,data[[#This Row],[T]],Details!$B$7)</f>
        <v>0.22588013616099994</v>
      </c>
      <c r="AN322" s="7">
        <f t="array" aca="1" ref="AN322:AR322" ca="1">bsGreeks(data[[#This Row],[OptType]],Details!$B$4,VALUE(data[[#This Row],[Strike]]),Details!$B$6,data[[#This Row],[T]],AM322,Details!$B$7)</f>
        <v>2.6531452513929429E-3</v>
      </c>
      <c r="AO322" s="7">
        <f ca="1"/>
        <v>2.6682408630367621E-5</v>
      </c>
      <c r="AP322" s="6">
        <f ca="1"/>
        <v>0.11115112206975508</v>
      </c>
      <c r="AQ322" s="6">
        <f ca="1"/>
        <v>-3.1675040219711899</v>
      </c>
      <c r="AR322" s="6">
        <f ca="1"/>
        <v>1.1647308240228524</v>
      </c>
    </row>
    <row r="323" spans="1:44" x14ac:dyDescent="0.3">
      <c r="A323" t="s">
        <v>3169</v>
      </c>
      <c r="B323" t="s">
        <v>3170</v>
      </c>
      <c r="C323" t="s">
        <v>58</v>
      </c>
      <c r="D323" t="s">
        <v>2242</v>
      </c>
      <c r="E323" t="s">
        <v>651</v>
      </c>
      <c r="F323" t="s">
        <v>266</v>
      </c>
      <c r="G323" t="s">
        <v>418</v>
      </c>
      <c r="H323" t="s">
        <v>659</v>
      </c>
      <c r="I323" t="s">
        <v>203</v>
      </c>
      <c r="J323" t="s">
        <v>1502</v>
      </c>
      <c r="K323" t="s">
        <v>161</v>
      </c>
      <c r="L323" t="s">
        <v>57</v>
      </c>
      <c r="M323" t="s">
        <v>37</v>
      </c>
      <c r="N323" t="s">
        <v>87</v>
      </c>
      <c r="O323" t="s">
        <v>87</v>
      </c>
      <c r="T323" t="s">
        <v>50</v>
      </c>
      <c r="U323" t="s">
        <v>87</v>
      </c>
      <c r="V323" t="s">
        <v>87</v>
      </c>
      <c r="W323" t="s">
        <v>88</v>
      </c>
      <c r="X323" t="s">
        <v>1417</v>
      </c>
      <c r="Y323" t="s">
        <v>418</v>
      </c>
      <c r="Z323" t="s">
        <v>87</v>
      </c>
      <c r="AA323" t="s">
        <v>87</v>
      </c>
      <c r="AB323" t="s">
        <v>37</v>
      </c>
      <c r="AC323" t="s">
        <v>1013</v>
      </c>
      <c r="AD323" t="s">
        <v>37</v>
      </c>
      <c r="AE323" t="s">
        <v>1013</v>
      </c>
      <c r="AF323" t="s">
        <v>90</v>
      </c>
      <c r="AG323" t="s">
        <v>1270</v>
      </c>
      <c r="AH323" t="s">
        <v>551</v>
      </c>
      <c r="AI323" s="4">
        <f ca="1">data[[#This Row],[Expiry Date]]-TODAY()</f>
        <v>40</v>
      </c>
      <c r="AJ323" s="4">
        <f ca="1">data[[#This Row],[Maturity ( Days)]]/365</f>
        <v>0.1095890410958904</v>
      </c>
      <c r="AK323" s="4" t="str">
        <f>IF(data[[#This Row],[Option Type]]="put","p","c")</f>
        <v>c</v>
      </c>
      <c r="AL323" s="4">
        <f>(data[[#This Row],[Bid]]*data[[#This Row],[Bidsize]]+data[[#This Row],[Ask]]*data[[#This Row],[Asksize]])/(data[[#This Row],[Bidsize]]+data[[#This Row],[Asksize]])</f>
        <v>0.10826923076923078</v>
      </c>
      <c r="AM323" s="5">
        <f ca="1">impliedVol(data[[#This Row],[OptType]],Details!$B$4,VALUE(data[[#This Row],[Strike]]),VALUE(data[[#This Row],[Cnt Price]]),Details!$B$6,data[[#This Row],[T]],Details!$B$7)</f>
        <v>0.20948670832909022</v>
      </c>
      <c r="AN323" s="7">
        <f t="array" aca="1" ref="AN323:AR323" ca="1">bsGreeks(data[[#This Row],[OptType]],Details!$B$4,VALUE(data[[#This Row],[Strike]]),Details!$B$6,data[[#This Row],[T]],AM323,Details!$B$7)</f>
        <v>1.2992539008394128E-3</v>
      </c>
      <c r="AO323" s="7">
        <f ca="1"/>
        <v>1.503507885203686E-5</v>
      </c>
      <c r="AP323" s="6">
        <f ca="1"/>
        <v>5.8086199526934001E-2</v>
      </c>
      <c r="AQ323" s="6">
        <f ca="1"/>
        <v>-1.5353496736706387</v>
      </c>
      <c r="AR323" s="6">
        <f ca="1"/>
        <v>0.57192614366790451</v>
      </c>
    </row>
    <row r="324" spans="1:44" x14ac:dyDescent="0.3">
      <c r="A324" t="s">
        <v>3171</v>
      </c>
      <c r="B324" t="s">
        <v>3172</v>
      </c>
      <c r="C324" t="s">
        <v>58</v>
      </c>
      <c r="D324" t="s">
        <v>2254</v>
      </c>
      <c r="E324" t="s">
        <v>87</v>
      </c>
      <c r="F324" t="s">
        <v>264</v>
      </c>
      <c r="G324" t="s">
        <v>658</v>
      </c>
      <c r="H324" t="s">
        <v>87</v>
      </c>
      <c r="I324" t="s">
        <v>90</v>
      </c>
      <c r="J324" t="s">
        <v>1502</v>
      </c>
      <c r="K324" t="s">
        <v>463</v>
      </c>
      <c r="L324" t="s">
        <v>57</v>
      </c>
      <c r="M324" t="s">
        <v>37</v>
      </c>
      <c r="N324" t="s">
        <v>87</v>
      </c>
      <c r="O324" t="s">
        <v>87</v>
      </c>
      <c r="T324" t="s">
        <v>50</v>
      </c>
      <c r="U324" t="s">
        <v>87</v>
      </c>
      <c r="V324" t="s">
        <v>87</v>
      </c>
      <c r="W324" t="s">
        <v>88</v>
      </c>
      <c r="X324" t="s">
        <v>1672</v>
      </c>
      <c r="Y324" t="s">
        <v>658</v>
      </c>
      <c r="Z324" t="s">
        <v>87</v>
      </c>
      <c r="AA324" t="s">
        <v>87</v>
      </c>
      <c r="AB324" t="s">
        <v>37</v>
      </c>
      <c r="AC324" t="s">
        <v>1013</v>
      </c>
      <c r="AD324" t="s">
        <v>37</v>
      </c>
      <c r="AE324" t="s">
        <v>1013</v>
      </c>
      <c r="AF324" t="s">
        <v>90</v>
      </c>
      <c r="AG324" t="s">
        <v>1270</v>
      </c>
      <c r="AH324" t="s">
        <v>50</v>
      </c>
      <c r="AI324" s="4">
        <f ca="1">data[[#This Row],[Expiry Date]]-TODAY()</f>
        <v>40</v>
      </c>
      <c r="AJ324" s="4">
        <f ca="1">data[[#This Row],[Maturity ( Days)]]/365</f>
        <v>0.1095890410958904</v>
      </c>
      <c r="AK324" s="4" t="str">
        <f>IF(data[[#This Row],[Option Type]]="put","p","c")</f>
        <v>c</v>
      </c>
      <c r="AL324" s="4">
        <f>(data[[#This Row],[Bid]]*data[[#This Row],[Bidsize]]+data[[#This Row],[Ask]]*data[[#This Row],[Asksize]])/(data[[#This Row],[Bidsize]]+data[[#This Row],[Asksize]])</f>
        <v>0.25</v>
      </c>
      <c r="AM324" s="5">
        <f ca="1">impliedVol(data[[#This Row],[OptType]],Details!$B$4,VALUE(data[[#This Row],[Strike]]),VALUE(data[[#This Row],[Cnt Price]]),Details!$B$6,data[[#This Row],[T]],Details!$B$7)</f>
        <v>0.2277735981434714</v>
      </c>
      <c r="AN324" s="7">
        <f t="array" aca="1" ref="AN324:AR324" ca="1">bsGreeks(data[[#This Row],[OptType]],Details!$B$4,VALUE(data[[#This Row],[Strike]]),Details!$B$6,data[[#This Row],[T]],AM324,Details!$B$7)</f>
        <v>2.6341008323352609E-3</v>
      </c>
      <c r="AO324" s="7">
        <f ca="1"/>
        <v>2.6288979956446342E-5</v>
      </c>
      <c r="AP324" s="6">
        <f ca="1"/>
        <v>0.11043020977744293</v>
      </c>
      <c r="AQ324" s="6">
        <f ca="1"/>
        <v>-3.1730718073166742</v>
      </c>
      <c r="AR324" s="6">
        <f ca="1"/>
        <v>1.1561734350316006</v>
      </c>
    </row>
    <row r="325" spans="1:44" x14ac:dyDescent="0.3">
      <c r="A325" t="s">
        <v>3173</v>
      </c>
      <c r="B325" t="s">
        <v>3174</v>
      </c>
      <c r="C325" t="s">
        <v>58</v>
      </c>
      <c r="D325" t="s">
        <v>2254</v>
      </c>
      <c r="E325" t="s">
        <v>651</v>
      </c>
      <c r="F325" t="s">
        <v>266</v>
      </c>
      <c r="G325" t="s">
        <v>2475</v>
      </c>
      <c r="H325" t="s">
        <v>3079</v>
      </c>
      <c r="I325" t="s">
        <v>3175</v>
      </c>
      <c r="J325" t="s">
        <v>1502</v>
      </c>
      <c r="K325" t="s">
        <v>104</v>
      </c>
      <c r="L325" t="s">
        <v>57</v>
      </c>
      <c r="M325" t="s">
        <v>37</v>
      </c>
      <c r="N325" t="s">
        <v>87</v>
      </c>
      <c r="O325" t="s">
        <v>87</v>
      </c>
      <c r="T325" t="s">
        <v>50</v>
      </c>
      <c r="U325" t="s">
        <v>87</v>
      </c>
      <c r="V325" t="s">
        <v>87</v>
      </c>
      <c r="W325" t="s">
        <v>88</v>
      </c>
      <c r="X325" t="s">
        <v>1632</v>
      </c>
      <c r="Y325" t="s">
        <v>2475</v>
      </c>
      <c r="Z325" t="s">
        <v>87</v>
      </c>
      <c r="AA325" t="s">
        <v>87</v>
      </c>
      <c r="AB325" t="s">
        <v>37</v>
      </c>
      <c r="AC325" t="s">
        <v>1013</v>
      </c>
      <c r="AD325" t="s">
        <v>37</v>
      </c>
      <c r="AE325" t="s">
        <v>1013</v>
      </c>
      <c r="AF325" t="s">
        <v>90</v>
      </c>
      <c r="AG325" t="s">
        <v>1270</v>
      </c>
      <c r="AH325" t="s">
        <v>551</v>
      </c>
      <c r="AI325" s="4">
        <f ca="1">data[[#This Row],[Expiry Date]]-TODAY()</f>
        <v>40</v>
      </c>
      <c r="AJ325" s="4">
        <f ca="1">data[[#This Row],[Maturity ( Days)]]/365</f>
        <v>0.1095890410958904</v>
      </c>
      <c r="AK325" s="4" t="str">
        <f>IF(data[[#This Row],[Option Type]]="put","p","c")</f>
        <v>c</v>
      </c>
      <c r="AL325" s="4">
        <f>(data[[#This Row],[Bid]]*data[[#This Row],[Bidsize]]+data[[#This Row],[Ask]]*data[[#This Row],[Asksize]])/(data[[#This Row],[Bidsize]]+data[[#This Row],[Asksize]])</f>
        <v>0.11484962406015038</v>
      </c>
      <c r="AM325" s="5">
        <f ca="1">impliedVol(data[[#This Row],[OptType]],Details!$B$4,VALUE(data[[#This Row],[Strike]]),VALUE(data[[#This Row],[Cnt Price]]),Details!$B$6,data[[#This Row],[T]],Details!$B$7)</f>
        <v>0.21232923087879252</v>
      </c>
      <c r="AN325" s="7">
        <f t="array" aca="1" ref="AN325:AR325" ca="1">bsGreeks(data[[#This Row],[OptType]],Details!$B$4,VALUE(data[[#This Row],[Strike]]),Details!$B$6,data[[#This Row],[T]],AM325,Details!$B$7)</f>
        <v>1.3569670432599045E-3</v>
      </c>
      <c r="AO325" s="7">
        <f ca="1"/>
        <v>1.5434920888989479E-5</v>
      </c>
      <c r="AP325" s="6">
        <f ca="1"/>
        <v>6.0440072127735348E-2</v>
      </c>
      <c r="AQ325" s="6">
        <f ca="1"/>
        <v>-1.6190940433959167</v>
      </c>
      <c r="AR325" s="6">
        <f ca="1"/>
        <v>0.5971368348968521</v>
      </c>
    </row>
    <row r="326" spans="1:44" x14ac:dyDescent="0.3">
      <c r="A326" t="s">
        <v>3176</v>
      </c>
      <c r="B326" t="s">
        <v>3177</v>
      </c>
      <c r="C326" t="s">
        <v>58</v>
      </c>
      <c r="D326" t="s">
        <v>2260</v>
      </c>
      <c r="E326" t="s">
        <v>651</v>
      </c>
      <c r="F326" t="s">
        <v>266</v>
      </c>
      <c r="G326" t="s">
        <v>660</v>
      </c>
      <c r="H326" t="s">
        <v>498</v>
      </c>
      <c r="I326" t="s">
        <v>509</v>
      </c>
      <c r="J326" t="s">
        <v>1502</v>
      </c>
      <c r="K326" t="s">
        <v>136</v>
      </c>
      <c r="L326" t="s">
        <v>57</v>
      </c>
      <c r="M326" t="s">
        <v>37</v>
      </c>
      <c r="N326" t="s">
        <v>87</v>
      </c>
      <c r="O326" t="s">
        <v>87</v>
      </c>
      <c r="T326" t="s">
        <v>50</v>
      </c>
      <c r="U326" t="s">
        <v>87</v>
      </c>
      <c r="V326" t="s">
        <v>87</v>
      </c>
      <c r="W326" t="s">
        <v>88</v>
      </c>
      <c r="X326" t="s">
        <v>3178</v>
      </c>
      <c r="Y326" t="s">
        <v>660</v>
      </c>
      <c r="Z326" t="s">
        <v>87</v>
      </c>
      <c r="AA326" t="s">
        <v>87</v>
      </c>
      <c r="AB326" t="s">
        <v>37</v>
      </c>
      <c r="AC326" t="s">
        <v>1013</v>
      </c>
      <c r="AD326" t="s">
        <v>37</v>
      </c>
      <c r="AE326" t="s">
        <v>1013</v>
      </c>
      <c r="AF326" t="s">
        <v>90</v>
      </c>
      <c r="AG326" t="s">
        <v>1270</v>
      </c>
      <c r="AH326" t="s">
        <v>551</v>
      </c>
      <c r="AI326" s="4">
        <f ca="1">data[[#This Row],[Expiry Date]]-TODAY()</f>
        <v>40</v>
      </c>
      <c r="AJ326" s="4">
        <f ca="1">data[[#This Row],[Maturity ( Days)]]/365</f>
        <v>0.1095890410958904</v>
      </c>
      <c r="AK326" s="4" t="str">
        <f>IF(data[[#This Row],[Option Type]]="put","p","c")</f>
        <v>c</v>
      </c>
      <c r="AL326" s="4">
        <f>(data[[#This Row],[Bid]]*data[[#This Row],[Bidsize]]+data[[#This Row],[Ask]]*data[[#This Row],[Asksize]])/(data[[#This Row],[Bidsize]]+data[[#This Row],[Asksize]])</f>
        <v>0.12078651685393259</v>
      </c>
      <c r="AM326" s="5">
        <f ca="1">impliedVol(data[[#This Row],[OptType]],Details!$B$4,VALUE(data[[#This Row],[Strike]]),VALUE(data[[#This Row],[Cnt Price]]),Details!$B$6,data[[#This Row],[T]],Details!$B$7)</f>
        <v>0.21503677188000203</v>
      </c>
      <c r="AN326" s="7">
        <f t="array" aca="1" ref="AN326:AR326" ca="1">bsGreeks(data[[#This Row],[OptType]],Details!$B$4,VALUE(data[[#This Row],[Strike]]),Details!$B$6,data[[#This Row],[T]],AM326,Details!$B$7)</f>
        <v>1.4068498161054059E-3</v>
      </c>
      <c r="AO326" s="7">
        <f ca="1"/>
        <v>1.5751533406875688E-5</v>
      </c>
      <c r="AP326" s="6">
        <f ca="1"/>
        <v>6.2466381597013794E-2</v>
      </c>
      <c r="AQ326" s="6">
        <f ca="1"/>
        <v>-1.6945605879028067</v>
      </c>
      <c r="AR326" s="6">
        <f ca="1"/>
        <v>0.61889964991199142</v>
      </c>
    </row>
    <row r="327" spans="1:44" x14ac:dyDescent="0.3">
      <c r="A327" t="s">
        <v>3179</v>
      </c>
      <c r="B327" t="s">
        <v>3180</v>
      </c>
      <c r="C327" t="s">
        <v>58</v>
      </c>
      <c r="D327" t="s">
        <v>1425</v>
      </c>
      <c r="E327" t="s">
        <v>87</v>
      </c>
      <c r="F327" t="s">
        <v>264</v>
      </c>
      <c r="G327" t="s">
        <v>3181</v>
      </c>
      <c r="H327" t="s">
        <v>87</v>
      </c>
      <c r="I327" t="s">
        <v>2812</v>
      </c>
      <c r="J327" t="s">
        <v>1502</v>
      </c>
      <c r="K327" t="s">
        <v>3182</v>
      </c>
      <c r="L327" t="s">
        <v>57</v>
      </c>
      <c r="M327" t="s">
        <v>37</v>
      </c>
      <c r="N327" t="s">
        <v>87</v>
      </c>
      <c r="O327" t="s">
        <v>87</v>
      </c>
      <c r="T327" t="s">
        <v>50</v>
      </c>
      <c r="U327" t="s">
        <v>87</v>
      </c>
      <c r="V327" t="s">
        <v>87</v>
      </c>
      <c r="W327" t="s">
        <v>88</v>
      </c>
      <c r="X327" t="s">
        <v>133</v>
      </c>
      <c r="Y327" t="s">
        <v>3181</v>
      </c>
      <c r="Z327" t="s">
        <v>87</v>
      </c>
      <c r="AA327" t="s">
        <v>87</v>
      </c>
      <c r="AB327" t="s">
        <v>37</v>
      </c>
      <c r="AC327" t="s">
        <v>1013</v>
      </c>
      <c r="AD327" t="s">
        <v>37</v>
      </c>
      <c r="AE327" t="s">
        <v>1013</v>
      </c>
      <c r="AF327" t="s">
        <v>90</v>
      </c>
      <c r="AG327" t="s">
        <v>1270</v>
      </c>
      <c r="AH327" t="s">
        <v>50</v>
      </c>
      <c r="AI327" s="4">
        <f ca="1">data[[#This Row],[Expiry Date]]-TODAY()</f>
        <v>40</v>
      </c>
      <c r="AJ327" s="4">
        <f ca="1">data[[#This Row],[Maturity ( Days)]]/365</f>
        <v>0.1095890410958904</v>
      </c>
      <c r="AK327" s="4" t="str">
        <f>IF(data[[#This Row],[Option Type]]="put","p","c")</f>
        <v>c</v>
      </c>
      <c r="AL327" s="4">
        <f>(data[[#This Row],[Bid]]*data[[#This Row],[Bidsize]]+data[[#This Row],[Ask]]*data[[#This Row],[Asksize]])/(data[[#This Row],[Bidsize]]+data[[#This Row],[Asksize]])</f>
        <v>0.25</v>
      </c>
      <c r="AM327" s="5">
        <f ca="1">impliedVol(data[[#This Row],[OptType]],Details!$B$4,VALUE(data[[#This Row],[Strike]]),VALUE(data[[#This Row],[Cnt Price]]),Details!$B$6,data[[#This Row],[T]],Details!$B$7)</f>
        <v>0.23154428455537771</v>
      </c>
      <c r="AN327" s="7">
        <f t="array" aca="1" ref="AN327:AR327" ca="1">bsGreeks(data[[#This Row],[OptType]],Details!$B$4,VALUE(data[[#This Row],[Strike]]),Details!$B$6,data[[#This Row],[T]],AM327,Details!$B$7)</f>
        <v>2.5970241166490666E-3</v>
      </c>
      <c r="AO327" s="7">
        <f ca="1"/>
        <v>2.5531779658715643E-5</v>
      </c>
      <c r="AP327" s="6">
        <f ca="1"/>
        <v>0.10902495913802111</v>
      </c>
      <c r="AQ327" s="6">
        <f ca="1"/>
        <v>-3.1840323432613338</v>
      </c>
      <c r="AR327" s="6">
        <f ca="1"/>
        <v>1.1395134526114596</v>
      </c>
    </row>
    <row r="328" spans="1:44" x14ac:dyDescent="0.3">
      <c r="A328" t="s">
        <v>3183</v>
      </c>
      <c r="B328" t="s">
        <v>3184</v>
      </c>
      <c r="C328" t="s">
        <v>58</v>
      </c>
      <c r="D328" t="s">
        <v>3185</v>
      </c>
      <c r="E328" t="s">
        <v>651</v>
      </c>
      <c r="F328" t="s">
        <v>266</v>
      </c>
      <c r="G328" t="s">
        <v>3181</v>
      </c>
      <c r="H328" t="s">
        <v>271</v>
      </c>
      <c r="I328" t="s">
        <v>130</v>
      </c>
      <c r="J328" t="s">
        <v>1502</v>
      </c>
      <c r="K328" t="s">
        <v>168</v>
      </c>
      <c r="L328" t="s">
        <v>57</v>
      </c>
      <c r="M328" t="s">
        <v>37</v>
      </c>
      <c r="N328" t="s">
        <v>87</v>
      </c>
      <c r="O328" t="s">
        <v>87</v>
      </c>
      <c r="T328" t="s">
        <v>50</v>
      </c>
      <c r="U328" t="s">
        <v>87</v>
      </c>
      <c r="V328" t="s">
        <v>87</v>
      </c>
      <c r="W328" t="s">
        <v>88</v>
      </c>
      <c r="X328" t="s">
        <v>1632</v>
      </c>
      <c r="Y328" t="s">
        <v>3181</v>
      </c>
      <c r="Z328" t="s">
        <v>87</v>
      </c>
      <c r="AA328" t="s">
        <v>87</v>
      </c>
      <c r="AB328" t="s">
        <v>37</v>
      </c>
      <c r="AC328" t="s">
        <v>1013</v>
      </c>
      <c r="AD328" t="s">
        <v>37</v>
      </c>
      <c r="AE328" t="s">
        <v>1013</v>
      </c>
      <c r="AF328" t="s">
        <v>90</v>
      </c>
      <c r="AG328" t="s">
        <v>1270</v>
      </c>
      <c r="AH328" t="s">
        <v>551</v>
      </c>
      <c r="AI328" s="4">
        <f ca="1">data[[#This Row],[Expiry Date]]-TODAY()</f>
        <v>40</v>
      </c>
      <c r="AJ328" s="4">
        <f ca="1">data[[#This Row],[Maturity ( Days)]]/365</f>
        <v>0.1095890410958904</v>
      </c>
      <c r="AK328" s="4" t="str">
        <f>IF(data[[#This Row],[Option Type]]="put","p","c")</f>
        <v>c</v>
      </c>
      <c r="AL328" s="4">
        <f>(data[[#This Row],[Bid]]*data[[#This Row],[Bidsize]]+data[[#This Row],[Ask]]*data[[#This Row],[Asksize]])/(data[[#This Row],[Bidsize]]+data[[#This Row],[Asksize]])</f>
        <v>0.13690036900369004</v>
      </c>
      <c r="AM328" s="5">
        <f ca="1">impliedVol(data[[#This Row],[OptType]],Details!$B$4,VALUE(data[[#This Row],[Strike]]),VALUE(data[[#This Row],[Cnt Price]]),Details!$B$6,data[[#This Row],[T]],Details!$B$7)</f>
        <v>0.22276589994405652</v>
      </c>
      <c r="AN328" s="7">
        <f t="array" aca="1" ref="AN328:AR328" ca="1">bsGreeks(data[[#This Row],[OptType]],Details!$B$4,VALUE(data[[#This Row],[Strike]]),Details!$B$6,data[[#This Row],[T]],AM328,Details!$B$7)</f>
        <v>1.5336401257339625E-3</v>
      </c>
      <c r="AO328" s="7">
        <f ca="1"/>
        <v>1.6450767784208911E-5</v>
      </c>
      <c r="AP328" s="6">
        <f ca="1"/>
        <v>6.7584275587100895E-2</v>
      </c>
      <c r="AQ328" s="6">
        <f ca="1"/>
        <v>-1.8988050583368785</v>
      </c>
      <c r="AR328" s="6">
        <f ca="1"/>
        <v>0.67410331903473975</v>
      </c>
    </row>
    <row r="329" spans="1:44" x14ac:dyDescent="0.3">
      <c r="A329" t="s">
        <v>3186</v>
      </c>
      <c r="B329" t="s">
        <v>3187</v>
      </c>
      <c r="C329" t="s">
        <v>58</v>
      </c>
      <c r="D329" t="s">
        <v>1344</v>
      </c>
      <c r="E329" t="s">
        <v>651</v>
      </c>
      <c r="F329" t="s">
        <v>266</v>
      </c>
      <c r="G329" t="s">
        <v>3188</v>
      </c>
      <c r="H329" t="s">
        <v>315</v>
      </c>
      <c r="I329" t="s">
        <v>3189</v>
      </c>
      <c r="J329" t="s">
        <v>1502</v>
      </c>
      <c r="K329" t="s">
        <v>180</v>
      </c>
      <c r="L329" t="s">
        <v>57</v>
      </c>
      <c r="M329" t="s">
        <v>37</v>
      </c>
      <c r="N329" t="s">
        <v>87</v>
      </c>
      <c r="O329" t="s">
        <v>87</v>
      </c>
      <c r="T329" t="s">
        <v>50</v>
      </c>
      <c r="U329" t="s">
        <v>87</v>
      </c>
      <c r="V329" t="s">
        <v>87</v>
      </c>
      <c r="W329" t="s">
        <v>88</v>
      </c>
      <c r="X329" t="s">
        <v>3190</v>
      </c>
      <c r="Y329" t="s">
        <v>3188</v>
      </c>
      <c r="Z329" t="s">
        <v>87</v>
      </c>
      <c r="AA329" t="s">
        <v>87</v>
      </c>
      <c r="AB329" t="s">
        <v>37</v>
      </c>
      <c r="AC329" t="s">
        <v>1013</v>
      </c>
      <c r="AD329" t="s">
        <v>37</v>
      </c>
      <c r="AE329" t="s">
        <v>1013</v>
      </c>
      <c r="AF329" t="s">
        <v>90</v>
      </c>
      <c r="AG329" t="s">
        <v>1270</v>
      </c>
      <c r="AH329" t="s">
        <v>551</v>
      </c>
      <c r="AI329" s="4">
        <f ca="1">data[[#This Row],[Expiry Date]]-TODAY()</f>
        <v>40</v>
      </c>
      <c r="AJ329" s="4">
        <f ca="1">data[[#This Row],[Maturity ( Days)]]/365</f>
        <v>0.1095890410958904</v>
      </c>
      <c r="AK329" s="4" t="str">
        <f>IF(data[[#This Row],[Option Type]]="put","p","c")</f>
        <v>c</v>
      </c>
      <c r="AL329" s="4">
        <f>(data[[#This Row],[Bid]]*data[[#This Row],[Bidsize]]+data[[#This Row],[Ask]]*data[[#This Row],[Asksize]])/(data[[#This Row],[Bidsize]]+data[[#This Row],[Asksize]])</f>
        <v>0.13933823529411765</v>
      </c>
      <c r="AM329" s="5">
        <f ca="1">impliedVol(data[[#This Row],[OptType]],Details!$B$4,VALUE(data[[#This Row],[Strike]]),VALUE(data[[#This Row],[Cnt Price]]),Details!$B$6,data[[#This Row],[T]],Details!$B$7)</f>
        <v>0.22400281593442697</v>
      </c>
      <c r="AN329" s="7">
        <f t="array" aca="1" ref="AN329:AR329" ca="1">bsGreeks(data[[#This Row],[OptType]],Details!$B$4,VALUE(data[[#This Row],[Strike]]),Details!$B$6,data[[#This Row],[T]],AM329,Details!$B$7)</f>
        <v>1.5516379917592665E-3</v>
      </c>
      <c r="AO329" s="7">
        <f ca="1"/>
        <v>1.6534907570794628E-5</v>
      </c>
      <c r="AP329" s="6">
        <f ca="1"/>
        <v>6.8307128516193416E-2</v>
      </c>
      <c r="AQ329" s="6">
        <f ca="1"/>
        <v>-1.9296904090822062</v>
      </c>
      <c r="AR329" s="6">
        <f ca="1"/>
        <v>0.68192296070787628</v>
      </c>
    </row>
    <row r="330" spans="1:44" x14ac:dyDescent="0.3">
      <c r="A330" t="s">
        <v>3191</v>
      </c>
      <c r="B330" t="s">
        <v>3192</v>
      </c>
      <c r="C330" t="s">
        <v>58</v>
      </c>
      <c r="D330" t="s">
        <v>2279</v>
      </c>
      <c r="E330" t="s">
        <v>87</v>
      </c>
      <c r="F330" t="s">
        <v>266</v>
      </c>
      <c r="G330" t="s">
        <v>428</v>
      </c>
      <c r="H330" t="s">
        <v>87</v>
      </c>
      <c r="I330" t="s">
        <v>90</v>
      </c>
      <c r="J330" t="s">
        <v>1502</v>
      </c>
      <c r="K330" t="s">
        <v>196</v>
      </c>
      <c r="L330" t="s">
        <v>57</v>
      </c>
      <c r="M330" t="s">
        <v>37</v>
      </c>
      <c r="N330" t="s">
        <v>87</v>
      </c>
      <c r="O330" t="s">
        <v>87</v>
      </c>
      <c r="T330" t="s">
        <v>50</v>
      </c>
      <c r="U330" t="s">
        <v>87</v>
      </c>
      <c r="V330" t="s">
        <v>87</v>
      </c>
      <c r="W330" t="s">
        <v>88</v>
      </c>
      <c r="X330" t="s">
        <v>1672</v>
      </c>
      <c r="Y330" t="s">
        <v>428</v>
      </c>
      <c r="Z330" t="s">
        <v>87</v>
      </c>
      <c r="AA330" t="s">
        <v>87</v>
      </c>
      <c r="AB330" t="s">
        <v>37</v>
      </c>
      <c r="AC330" t="s">
        <v>1013</v>
      </c>
      <c r="AD330" t="s">
        <v>37</v>
      </c>
      <c r="AE330" t="s">
        <v>1013</v>
      </c>
      <c r="AF330" t="s">
        <v>90</v>
      </c>
      <c r="AG330" t="s">
        <v>1270</v>
      </c>
      <c r="AH330" t="s">
        <v>50</v>
      </c>
      <c r="AI330" s="4">
        <f ca="1">data[[#This Row],[Expiry Date]]-TODAY()</f>
        <v>40</v>
      </c>
      <c r="AJ330" s="4">
        <f ca="1">data[[#This Row],[Maturity ( Days)]]/365</f>
        <v>0.1095890410958904</v>
      </c>
      <c r="AK330" s="4" t="str">
        <f>IF(data[[#This Row],[Option Type]]="put","p","c")</f>
        <v>c</v>
      </c>
      <c r="AL330" s="4">
        <f>(data[[#This Row],[Bid]]*data[[#This Row],[Bidsize]]+data[[#This Row],[Ask]]*data[[#This Row],[Asksize]])/(data[[#This Row],[Bidsize]]+data[[#This Row],[Asksize]])</f>
        <v>0.2</v>
      </c>
      <c r="AM330" s="5">
        <f ca="1">impliedVol(data[[#This Row],[OptType]],Details!$B$4,VALUE(data[[#This Row],[Strike]]),VALUE(data[[#This Row],[Cnt Price]]),Details!$B$6,data[[#This Row],[T]],Details!$B$7)</f>
        <v>0.23227865605195624</v>
      </c>
      <c r="AN330" s="7">
        <f t="array" aca="1" ref="AN330:AR330" ca="1">bsGreeks(data[[#This Row],[OptType]],Details!$B$4,VALUE(data[[#This Row],[Strike]]),Details!$B$6,data[[#This Row],[T]],AM330,Details!$B$7)</f>
        <v>2.1052639235925757E-3</v>
      </c>
      <c r="AO330" s="7">
        <f ca="1"/>
        <v>2.1045817285726098E-5</v>
      </c>
      <c r="AP330" s="6">
        <f ca="1"/>
        <v>9.0154182510198091E-2</v>
      </c>
      <c r="AQ330" s="6">
        <f ca="1"/>
        <v>-2.640737689046365</v>
      </c>
      <c r="AR330" s="6">
        <f ca="1"/>
        <v>0.92403261364276512</v>
      </c>
    </row>
    <row r="331" spans="1:44" x14ac:dyDescent="0.3">
      <c r="A331" t="s">
        <v>3193</v>
      </c>
      <c r="B331" t="s">
        <v>3194</v>
      </c>
      <c r="C331" t="s">
        <v>58</v>
      </c>
      <c r="D331" t="s">
        <v>2279</v>
      </c>
      <c r="E331" t="s">
        <v>651</v>
      </c>
      <c r="F331" t="s">
        <v>266</v>
      </c>
      <c r="G331" t="s">
        <v>755</v>
      </c>
      <c r="H331" t="s">
        <v>238</v>
      </c>
      <c r="I331" t="s">
        <v>164</v>
      </c>
      <c r="J331" t="s">
        <v>1502</v>
      </c>
      <c r="K331" t="s">
        <v>480</v>
      </c>
      <c r="L331" t="s">
        <v>57</v>
      </c>
      <c r="M331" t="s">
        <v>37</v>
      </c>
      <c r="N331" t="s">
        <v>87</v>
      </c>
      <c r="O331" t="s">
        <v>87</v>
      </c>
      <c r="T331" t="s">
        <v>50</v>
      </c>
      <c r="U331" t="s">
        <v>87</v>
      </c>
      <c r="V331" t="s">
        <v>87</v>
      </c>
      <c r="W331" t="s">
        <v>88</v>
      </c>
      <c r="X331" t="s">
        <v>2983</v>
      </c>
      <c r="Y331" t="s">
        <v>755</v>
      </c>
      <c r="Z331" t="s">
        <v>87</v>
      </c>
      <c r="AA331" t="s">
        <v>87</v>
      </c>
      <c r="AB331" t="s">
        <v>37</v>
      </c>
      <c r="AC331" t="s">
        <v>1013</v>
      </c>
      <c r="AD331" t="s">
        <v>37</v>
      </c>
      <c r="AE331" t="s">
        <v>1013</v>
      </c>
      <c r="AF331" t="s">
        <v>90</v>
      </c>
      <c r="AG331" t="s">
        <v>1270</v>
      </c>
      <c r="AH331" t="s">
        <v>551</v>
      </c>
      <c r="AI331" s="4">
        <f ca="1">data[[#This Row],[Expiry Date]]-TODAY()</f>
        <v>40</v>
      </c>
      <c r="AJ331" s="4">
        <f ca="1">data[[#This Row],[Maturity ( Days)]]/365</f>
        <v>0.1095890410958904</v>
      </c>
      <c r="AK331" s="4" t="str">
        <f>IF(data[[#This Row],[Option Type]]="put","p","c")</f>
        <v>c</v>
      </c>
      <c r="AL331" s="4">
        <f>(data[[#This Row],[Bid]]*data[[#This Row],[Bidsize]]+data[[#This Row],[Ask]]*data[[#This Row],[Asksize]])/(data[[#This Row],[Bidsize]]+data[[#This Row],[Asksize]])</f>
        <v>0.14175824175824178</v>
      </c>
      <c r="AM331" s="5">
        <f ca="1">impliedVol(data[[#This Row],[OptType]],Details!$B$4,VALUE(data[[#This Row],[Strike]]),VALUE(data[[#This Row],[Cnt Price]]),Details!$B$6,data[[#This Row],[T]],Details!$B$7)</f>
        <v>0.22523365898966038</v>
      </c>
      <c r="AN331" s="7">
        <f t="array" aca="1" ref="AN331:AR331" ca="1">bsGreeks(data[[#This Row],[OptType]],Details!$B$4,VALUE(data[[#This Row],[Strike]]),Details!$B$6,data[[#This Row],[T]],AM331,Details!$B$7)</f>
        <v>1.5692885235814534E-3</v>
      </c>
      <c r="AO331" s="7">
        <f ca="1"/>
        <v>1.661500863053544E-5</v>
      </c>
      <c r="AP331" s="6">
        <f ca="1"/>
        <v>6.9015182827818641E-2</v>
      </c>
      <c r="AQ331" s="6">
        <f ca="1"/>
        <v>-1.9603263847754215</v>
      </c>
      <c r="AR331" s="6">
        <f ca="1"/>
        <v>0.68958849260960331</v>
      </c>
    </row>
    <row r="332" spans="1:44" x14ac:dyDescent="0.3">
      <c r="A332" t="s">
        <v>3195</v>
      </c>
      <c r="B332" t="s">
        <v>3196</v>
      </c>
      <c r="C332" t="s">
        <v>58</v>
      </c>
      <c r="D332" t="s">
        <v>1345</v>
      </c>
      <c r="E332" t="s">
        <v>87</v>
      </c>
      <c r="F332" t="s">
        <v>266</v>
      </c>
      <c r="G332" t="s">
        <v>653</v>
      </c>
      <c r="H332" t="s">
        <v>87</v>
      </c>
      <c r="I332" t="s">
        <v>269</v>
      </c>
      <c r="J332" t="s">
        <v>1502</v>
      </c>
      <c r="K332" t="s">
        <v>3197</v>
      </c>
      <c r="L332" t="s">
        <v>57</v>
      </c>
      <c r="M332" t="s">
        <v>37</v>
      </c>
      <c r="N332" t="s">
        <v>87</v>
      </c>
      <c r="O332" t="s">
        <v>87</v>
      </c>
      <c r="T332" t="s">
        <v>50</v>
      </c>
      <c r="U332" t="s">
        <v>87</v>
      </c>
      <c r="V332" t="s">
        <v>87</v>
      </c>
      <c r="W332" t="s">
        <v>88</v>
      </c>
      <c r="X332" t="s">
        <v>353</v>
      </c>
      <c r="Y332" t="s">
        <v>653</v>
      </c>
      <c r="Z332" t="s">
        <v>87</v>
      </c>
      <c r="AA332" t="s">
        <v>87</v>
      </c>
      <c r="AB332" t="s">
        <v>37</v>
      </c>
      <c r="AC332" t="s">
        <v>1013</v>
      </c>
      <c r="AD332" t="s">
        <v>37</v>
      </c>
      <c r="AE332" t="s">
        <v>1013</v>
      </c>
      <c r="AF332" t="s">
        <v>90</v>
      </c>
      <c r="AG332" t="s">
        <v>1270</v>
      </c>
      <c r="AH332" t="s">
        <v>50</v>
      </c>
      <c r="AI332" s="4">
        <f ca="1">data[[#This Row],[Expiry Date]]-TODAY()</f>
        <v>40</v>
      </c>
      <c r="AJ332" s="4">
        <f ca="1">data[[#This Row],[Maturity ( Days)]]/365</f>
        <v>0.1095890410958904</v>
      </c>
      <c r="AK332" s="4" t="str">
        <f>IF(data[[#This Row],[Option Type]]="put","p","c")</f>
        <v>c</v>
      </c>
      <c r="AL332" s="4">
        <f>(data[[#This Row],[Bid]]*data[[#This Row],[Bidsize]]+data[[#This Row],[Ask]]*data[[#This Row],[Asksize]])/(data[[#This Row],[Bidsize]]+data[[#This Row],[Asksize]])</f>
        <v>0.2</v>
      </c>
      <c r="AM332" s="5">
        <f ca="1">impliedVol(data[[#This Row],[OptType]],Details!$B$4,VALUE(data[[#This Row],[Strike]]),VALUE(data[[#This Row],[Cnt Price]]),Details!$B$6,data[[#This Row],[T]],Details!$B$7)</f>
        <v>0.23593377657680453</v>
      </c>
      <c r="AN332" s="7">
        <f t="array" aca="1" ref="AN332:AR332" ca="1">bsGreeks(data[[#This Row],[OptType]],Details!$B$4,VALUE(data[[#This Row],[Strike]]),Details!$B$6,data[[#This Row],[T]],AM332,Details!$B$7)</f>
        <v>2.0770044963694021E-3</v>
      </c>
      <c r="AO332" s="7">
        <f ca="1"/>
        <v>2.0467299469638323E-5</v>
      </c>
      <c r="AP332" s="6">
        <f ca="1"/>
        <v>8.9055642857019807E-2</v>
      </c>
      <c r="AQ332" s="6">
        <f ca="1"/>
        <v>-2.6492126141868724</v>
      </c>
      <c r="AR332" s="6">
        <f ca="1"/>
        <v>0.9113345735501891</v>
      </c>
    </row>
    <row r="333" spans="1:44" x14ac:dyDescent="0.3">
      <c r="A333" t="s">
        <v>3198</v>
      </c>
      <c r="B333" t="s">
        <v>3199</v>
      </c>
      <c r="C333" t="s">
        <v>58</v>
      </c>
      <c r="D333" t="s">
        <v>3200</v>
      </c>
      <c r="E333" t="s">
        <v>87</v>
      </c>
      <c r="F333" t="s">
        <v>266</v>
      </c>
      <c r="G333" t="s">
        <v>3181</v>
      </c>
      <c r="H333" t="s">
        <v>87</v>
      </c>
      <c r="I333" t="s">
        <v>90</v>
      </c>
      <c r="J333" t="s">
        <v>1502</v>
      </c>
      <c r="K333" t="s">
        <v>2534</v>
      </c>
      <c r="L333" t="s">
        <v>57</v>
      </c>
      <c r="M333" t="s">
        <v>37</v>
      </c>
      <c r="N333" t="s">
        <v>87</v>
      </c>
      <c r="O333" t="s">
        <v>87</v>
      </c>
      <c r="T333" t="s">
        <v>50</v>
      </c>
      <c r="U333" t="s">
        <v>87</v>
      </c>
      <c r="V333" t="s">
        <v>87</v>
      </c>
      <c r="W333" t="s">
        <v>88</v>
      </c>
      <c r="X333" t="s">
        <v>165</v>
      </c>
      <c r="Y333" t="s">
        <v>3181</v>
      </c>
      <c r="Z333" t="s">
        <v>87</v>
      </c>
      <c r="AA333" t="s">
        <v>87</v>
      </c>
      <c r="AB333" t="s">
        <v>37</v>
      </c>
      <c r="AC333" t="s">
        <v>1013</v>
      </c>
      <c r="AD333" t="s">
        <v>37</v>
      </c>
      <c r="AE333" t="s">
        <v>1013</v>
      </c>
      <c r="AF333" t="s">
        <v>90</v>
      </c>
      <c r="AG333" t="s">
        <v>1270</v>
      </c>
      <c r="AH333" t="s">
        <v>50</v>
      </c>
      <c r="AI333" s="4">
        <f ca="1">data[[#This Row],[Expiry Date]]-TODAY()</f>
        <v>40</v>
      </c>
      <c r="AJ333" s="4">
        <f ca="1">data[[#This Row],[Maturity ( Days)]]/365</f>
        <v>0.1095890410958904</v>
      </c>
      <c r="AK333" s="4" t="str">
        <f>IF(data[[#This Row],[Option Type]]="put","p","c")</f>
        <v>c</v>
      </c>
      <c r="AL333" s="4">
        <f>(data[[#This Row],[Bid]]*data[[#This Row],[Bidsize]]+data[[#This Row],[Ask]]*data[[#This Row],[Asksize]])/(data[[#This Row],[Bidsize]]+data[[#This Row],[Asksize]])</f>
        <v>0.2</v>
      </c>
      <c r="AM333" s="5">
        <f ca="1">impliedVol(data[[#This Row],[OptType]],Details!$B$4,VALUE(data[[#This Row],[Strike]]),VALUE(data[[#This Row],[Cnt Price]]),Details!$B$6,data[[#This Row],[T]],Details!$B$7)</f>
        <v>0.23956879990324817</v>
      </c>
      <c r="AN333" s="7">
        <f t="array" aca="1" ref="AN333:AR333" ca="1">bsGreeks(data[[#This Row],[OptType]],Details!$B$4,VALUE(data[[#This Row],[Strike]]),Details!$B$6,data[[#This Row],[T]],AM333,Details!$B$7)</f>
        <v>2.0496846617793756E-3</v>
      </c>
      <c r="AO333" s="7">
        <f ca="1"/>
        <v>1.9916014725237435E-5</v>
      </c>
      <c r="AP333" s="6">
        <f ca="1"/>
        <v>8.7992058039276608E-2</v>
      </c>
      <c r="AQ333" s="6">
        <f ca="1"/>
        <v>-2.6575200818720899</v>
      </c>
      <c r="AR333" s="6">
        <f ca="1"/>
        <v>0.89905873753078569</v>
      </c>
    </row>
    <row r="334" spans="1:44" x14ac:dyDescent="0.3">
      <c r="A334" t="s">
        <v>3201</v>
      </c>
      <c r="B334" t="s">
        <v>3202</v>
      </c>
      <c r="C334" t="s">
        <v>30</v>
      </c>
      <c r="D334" t="s">
        <v>3203</v>
      </c>
      <c r="E334" t="s">
        <v>3204</v>
      </c>
      <c r="F334" t="s">
        <v>3205</v>
      </c>
      <c r="G334" t="s">
        <v>3206</v>
      </c>
      <c r="H334" t="s">
        <v>87</v>
      </c>
      <c r="I334" t="s">
        <v>87</v>
      </c>
      <c r="J334" t="s">
        <v>1502</v>
      </c>
      <c r="K334" t="s">
        <v>88</v>
      </c>
      <c r="L334" t="s">
        <v>57</v>
      </c>
      <c r="M334" t="s">
        <v>37</v>
      </c>
      <c r="N334" t="s">
        <v>87</v>
      </c>
      <c r="O334" t="s">
        <v>87</v>
      </c>
      <c r="T334" t="s">
        <v>50</v>
      </c>
      <c r="U334" t="s">
        <v>87</v>
      </c>
      <c r="V334" t="s">
        <v>87</v>
      </c>
      <c r="W334" t="s">
        <v>88</v>
      </c>
      <c r="X334" t="s">
        <v>1366</v>
      </c>
      <c r="Y334" t="s">
        <v>3206</v>
      </c>
      <c r="Z334" t="s">
        <v>87</v>
      </c>
      <c r="AA334" t="s">
        <v>87</v>
      </c>
      <c r="AB334" t="s">
        <v>37</v>
      </c>
      <c r="AC334" t="s">
        <v>1013</v>
      </c>
      <c r="AD334" t="s">
        <v>37</v>
      </c>
      <c r="AE334" t="s">
        <v>1013</v>
      </c>
      <c r="AF334" t="s">
        <v>90</v>
      </c>
      <c r="AG334" t="s">
        <v>1270</v>
      </c>
      <c r="AH334" t="s">
        <v>551</v>
      </c>
      <c r="AI334" s="4">
        <f ca="1">data[[#This Row],[Expiry Date]]-TODAY()</f>
        <v>40</v>
      </c>
      <c r="AJ334" s="4">
        <f ca="1">data[[#This Row],[Maturity ( Days)]]/365</f>
        <v>0.1095890410958904</v>
      </c>
      <c r="AK334" s="4" t="str">
        <f>IF(data[[#This Row],[Option Type]]="put","p","c")</f>
        <v>p</v>
      </c>
      <c r="AL334" s="4" t="e">
        <f>(data[[#This Row],[Bid]]*data[[#This Row],[Bidsize]]+data[[#This Row],[Ask]]*data[[#This Row],[Asksize]])/(data[[#This Row],[Bidsize]]+data[[#This Row],[Asksize]])</f>
        <v>#DIV/0!</v>
      </c>
      <c r="AM334" s="5" t="str">
        <f ca="1">impliedVol(data[[#This Row],[OptType]],Details!$B$4,VALUE(data[[#This Row],[Strike]]),VALUE(data[[#This Row],[Cnt Price]]),Details!$B$6,data[[#This Row],[T]],Details!$B$7)</f>
        <v>TypeError: unsupported operand type(s) for -: 'float' and 'NoneType'
    diffPrice = (priceCall(S, K, r, T, vol) - C ) if (opt == 'c') else (pricePut(S, K, r, T, vol) - C )
  File "c:\work\freelance\excel\greekcalculator\blackscholes.py", line 76, in impliedVol
    return bs.impliedVol(opt, S, K, C, r, T, div)
  File "c:\work\freelance\excel\greekcalculator\GreekCalculator.py", line 57, in impliedVol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N334" s="7" t="str">
        <f t="array" aca="1" ref="AN334:AR334" ca="1">bsGreeks(data[[#This Row],[OptType]],Details!$B$4,VALUE(data[[#This Row],[Strike]]),Details!$B$6,data[[#This Row],[T]],AM334,Details!$B$7)</f>
        <v>TypeError: can't multiply sequence by non-int of type 'numpy.float64'
    d1 = (1 / (sigma * sqrt(T))) * (log(S/K) + (r + sigma**2/2)* T)
  File "c:\work\freelance\excel\greekcalculator\blackscholes.py", line 19, in d1d2
    d1, d2 = d1d2(sigma, S, K, r - div, T)
  File "c:\work\freelance\excel\greekcalculator\blackscholes.py", line 100, in getGreeks
    return bs.getGreeks(optType, S, K, r, T, sigma, div, cntSize)
  File "c:\work\freelance\excel\greekcalculator\GreekCalculator.py", line 49,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O334" s="7" t="str">
        <f ca="1"/>
        <v>TypeError: can't multiply sequence by non-int of type 'numpy.float64'
    d1 = (1 / (sigma * sqrt(T))) * (log(S/K) + (r + sigma**2/2)* T)
  File "c:\work\freelance\excel\greekcalculator\blackscholes.py", line 19, in d1d2
    d1, d2 = d1d2(sigma, S, K, r - div, T)
  File "c:\work\freelance\excel\greekcalculator\blackscholes.py", line 100, in getGreeks
    return bs.getGreeks(optType, S, K, r, T, sigma, div, cntSize)
  File "c:\work\freelance\excel\greekcalculator\GreekCalculator.py", line 49,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P334" s="6" t="str">
        <f ca="1"/>
        <v>TypeError: can't multiply sequence by non-int of type 'numpy.float64'
    d1 = (1 / (sigma * sqrt(T))) * (log(S/K) + (r + sigma**2/2)* T)
  File "c:\work\freelance\excel\greekcalculator\blackscholes.py", line 19, in d1d2
    d1, d2 = d1d2(sigma, S, K, r - div, T)
  File "c:\work\freelance\excel\greekcalculator\blackscholes.py", line 100, in getGreeks
    return bs.getGreeks(optType, S, K, r, T, sigma, div, cntSize)
  File "c:\work\freelance\excel\greekcalculator\GreekCalculator.py", line 49,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Q334" s="6" t="str">
        <f ca="1"/>
        <v>TypeError: can't multiply sequence by non-int of type 'numpy.float64'
    d1 = (1 / (sigma * sqrt(T))) * (log(S/K) + (r + sigma**2/2)* T)
  File "c:\work\freelance\excel\greekcalculator\blackscholes.py", line 19, in d1d2
    d1, d2 = d1d2(sigma, S, K, r - div, T)
  File "c:\work\freelance\excel\greekcalculator\blackscholes.py", line 100, in getGreeks
    return bs.getGreeks(optType, S, K, r, T, sigma, div, cntSize)
  File "c:\work\freelance\excel\greekcalculator\GreekCalculator.py", line 49,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R334" s="6" t="str">
        <f ca="1"/>
        <v>TypeError: can't multiply sequence by non-int of type 'numpy.float64'
    d1 = (1 / (sigma * sqrt(T))) * (log(S/K) + (r + sigma**2/2)* T)
  File "c:\work\freelance\excel\greekcalculator\blackscholes.py", line 19, in d1d2
    d1, d2 = d1d2(sigma, S, K, r - div, T)
  File "c:\work\freelance\excel\greekcalculator\blackscholes.py", line 100, in getGreeks
    return bs.getGreeks(optType, S, K, r, T, sigma, div, cntSize)
  File "c:\work\freelance\excel\greekcalculator\GreekCalculator.py", line 49,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</row>
    <row r="335" spans="1:44" x14ac:dyDescent="0.3">
      <c r="A335" t="s">
        <v>3207</v>
      </c>
      <c r="B335" t="s">
        <v>3208</v>
      </c>
      <c r="C335" t="s">
        <v>58</v>
      </c>
      <c r="D335" t="s">
        <v>204</v>
      </c>
      <c r="E335" t="s">
        <v>87</v>
      </c>
      <c r="F335" t="s">
        <v>266</v>
      </c>
      <c r="G335" t="s">
        <v>431</v>
      </c>
      <c r="H335" t="s">
        <v>87</v>
      </c>
      <c r="I335" t="s">
        <v>90</v>
      </c>
      <c r="J335" t="s">
        <v>1502</v>
      </c>
      <c r="K335" t="s">
        <v>3209</v>
      </c>
      <c r="L335" t="s">
        <v>57</v>
      </c>
      <c r="M335" t="s">
        <v>37</v>
      </c>
      <c r="N335" t="s">
        <v>87</v>
      </c>
      <c r="O335" t="s">
        <v>87</v>
      </c>
      <c r="T335" t="s">
        <v>50</v>
      </c>
      <c r="U335" t="s">
        <v>87</v>
      </c>
      <c r="V335" t="s">
        <v>87</v>
      </c>
      <c r="W335" t="s">
        <v>88</v>
      </c>
      <c r="X335" t="s">
        <v>511</v>
      </c>
      <c r="Y335" t="s">
        <v>431</v>
      </c>
      <c r="Z335" t="s">
        <v>87</v>
      </c>
      <c r="AA335" t="s">
        <v>87</v>
      </c>
      <c r="AB335" t="s">
        <v>37</v>
      </c>
      <c r="AC335" t="s">
        <v>1013</v>
      </c>
      <c r="AD335" t="s">
        <v>37</v>
      </c>
      <c r="AE335" t="s">
        <v>1013</v>
      </c>
      <c r="AF335" t="s">
        <v>90</v>
      </c>
      <c r="AG335" t="s">
        <v>1270</v>
      </c>
      <c r="AH335" t="s">
        <v>50</v>
      </c>
      <c r="AI335" s="4">
        <f ca="1">data[[#This Row],[Expiry Date]]-TODAY()</f>
        <v>40</v>
      </c>
      <c r="AJ335" s="4">
        <f ca="1">data[[#This Row],[Maturity ( Days)]]/365</f>
        <v>0.1095890410958904</v>
      </c>
      <c r="AK335" s="4" t="str">
        <f>IF(data[[#This Row],[Option Type]]="put","p","c")</f>
        <v>c</v>
      </c>
      <c r="AL335" s="4">
        <f>(data[[#This Row],[Bid]]*data[[#This Row],[Bidsize]]+data[[#This Row],[Ask]]*data[[#This Row],[Asksize]])/(data[[#This Row],[Bidsize]]+data[[#This Row],[Asksize]])</f>
        <v>0.2</v>
      </c>
      <c r="AM335" s="5">
        <f ca="1">impliedVol(data[[#This Row],[OptType]],Details!$B$4,VALUE(data[[#This Row],[Strike]]),VALUE(data[[#This Row],[Cnt Price]]),Details!$B$6,data[[#This Row],[T]],Details!$B$7)</f>
        <v>0.24498426647716082</v>
      </c>
      <c r="AN335" s="7">
        <f t="array" aca="1" ref="AN335:AR335" ca="1">bsGreeks(data[[#This Row],[OptType]],Details!$B$4,VALUE(data[[#This Row],[Strike]]),Details!$B$6,data[[#This Row],[T]],AM335,Details!$B$7)</f>
        <v>2.0103639969383091E-3</v>
      </c>
      <c r="AO335" s="7">
        <f ca="1"/>
        <v>1.9136338152846481E-5</v>
      </c>
      <c r="AP335" s="6">
        <f ca="1"/>
        <v>8.6458522566882787E-2</v>
      </c>
      <c r="AQ335" s="6">
        <f ca="1"/>
        <v>-2.6696811396389104</v>
      </c>
      <c r="AR335" s="6">
        <f ca="1"/>
        <v>0.88139048997823777</v>
      </c>
    </row>
    <row r="336" spans="1:44" x14ac:dyDescent="0.3">
      <c r="A336" t="s">
        <v>3210</v>
      </c>
      <c r="B336" t="s">
        <v>3211</v>
      </c>
      <c r="C336" t="s">
        <v>58</v>
      </c>
      <c r="D336" t="s">
        <v>3212</v>
      </c>
      <c r="E336" t="s">
        <v>87</v>
      </c>
      <c r="F336" t="s">
        <v>266</v>
      </c>
      <c r="G336" t="s">
        <v>257</v>
      </c>
      <c r="H336" t="s">
        <v>87</v>
      </c>
      <c r="I336" t="s">
        <v>90</v>
      </c>
      <c r="J336" t="s">
        <v>1502</v>
      </c>
      <c r="K336" t="s">
        <v>115</v>
      </c>
      <c r="L336" t="s">
        <v>57</v>
      </c>
      <c r="M336" t="s">
        <v>37</v>
      </c>
      <c r="N336" t="s">
        <v>87</v>
      </c>
      <c r="O336" t="s">
        <v>87</v>
      </c>
      <c r="T336" t="s">
        <v>50</v>
      </c>
      <c r="U336" t="s">
        <v>87</v>
      </c>
      <c r="V336" t="s">
        <v>87</v>
      </c>
      <c r="W336" t="s">
        <v>88</v>
      </c>
      <c r="X336" t="s">
        <v>1672</v>
      </c>
      <c r="Y336" t="s">
        <v>257</v>
      </c>
      <c r="Z336" t="s">
        <v>87</v>
      </c>
      <c r="AA336" t="s">
        <v>87</v>
      </c>
      <c r="AB336" t="s">
        <v>37</v>
      </c>
      <c r="AC336" t="s">
        <v>1013</v>
      </c>
      <c r="AD336" t="s">
        <v>37</v>
      </c>
      <c r="AE336" t="s">
        <v>1013</v>
      </c>
      <c r="AF336" t="s">
        <v>90</v>
      </c>
      <c r="AG336" t="s">
        <v>1270</v>
      </c>
      <c r="AH336" t="s">
        <v>50</v>
      </c>
      <c r="AI336" s="4">
        <f ca="1">data[[#This Row],[Expiry Date]]-TODAY()</f>
        <v>40</v>
      </c>
      <c r="AJ336" s="4">
        <f ca="1">data[[#This Row],[Maturity ( Days)]]/365</f>
        <v>0.1095890410958904</v>
      </c>
      <c r="AK336" s="4" t="str">
        <f>IF(data[[#This Row],[Option Type]]="put","p","c")</f>
        <v>c</v>
      </c>
      <c r="AL336" s="4">
        <f>(data[[#This Row],[Bid]]*data[[#This Row],[Bidsize]]+data[[#This Row],[Ask]]*data[[#This Row],[Asksize]])/(data[[#This Row],[Bidsize]]+data[[#This Row],[Asksize]])</f>
        <v>0.2</v>
      </c>
      <c r="AM336" s="5">
        <f ca="1">impliedVol(data[[#This Row],[OptType]],Details!$B$4,VALUE(data[[#This Row],[Strike]]),VALUE(data[[#This Row],[Cnt Price]]),Details!$B$6,data[[#This Row],[T]],Details!$B$7)</f>
        <v>0.24677967326515307</v>
      </c>
      <c r="AN336" s="7">
        <f t="array" aca="1" ref="AN336:AR336" ca="1">bsGreeks(data[[#This Row],[OptType]],Details!$B$4,VALUE(data[[#This Row],[Strike]]),Details!$B$6,data[[#This Row],[T]],AM336,Details!$B$7)</f>
        <v>1.9976776389981511E-3</v>
      </c>
      <c r="AO336" s="7">
        <f ca="1"/>
        <v>1.8888245819265201E-5</v>
      </c>
      <c r="AP336" s="6">
        <f ca="1"/>
        <v>8.5963044959109794E-2</v>
      </c>
      <c r="AQ336" s="6">
        <f ca="1"/>
        <v>-2.6736577740981682</v>
      </c>
      <c r="AR336" s="6">
        <f ca="1"/>
        <v>0.87569003814364099</v>
      </c>
    </row>
    <row r="337" spans="1:44" x14ac:dyDescent="0.3">
      <c r="A337" t="s">
        <v>3213</v>
      </c>
      <c r="B337" t="s">
        <v>3214</v>
      </c>
      <c r="C337" t="s">
        <v>58</v>
      </c>
      <c r="D337" t="s">
        <v>2296</v>
      </c>
      <c r="E337" t="s">
        <v>87</v>
      </c>
      <c r="F337" t="s">
        <v>266</v>
      </c>
      <c r="G337" t="s">
        <v>266</v>
      </c>
      <c r="H337" t="s">
        <v>87</v>
      </c>
      <c r="I337" t="s">
        <v>90</v>
      </c>
      <c r="J337" t="s">
        <v>1502</v>
      </c>
      <c r="K337" t="s">
        <v>179</v>
      </c>
      <c r="L337" t="s">
        <v>57</v>
      </c>
      <c r="M337" t="s">
        <v>37</v>
      </c>
      <c r="N337" t="s">
        <v>87</v>
      </c>
      <c r="O337" t="s">
        <v>87</v>
      </c>
      <c r="T337" t="s">
        <v>50</v>
      </c>
      <c r="U337" t="s">
        <v>87</v>
      </c>
      <c r="V337" t="s">
        <v>87</v>
      </c>
      <c r="W337" t="s">
        <v>88</v>
      </c>
      <c r="X337" t="s">
        <v>100</v>
      </c>
      <c r="Y337" t="s">
        <v>266</v>
      </c>
      <c r="Z337" t="s">
        <v>87</v>
      </c>
      <c r="AA337" t="s">
        <v>87</v>
      </c>
      <c r="AB337" t="s">
        <v>37</v>
      </c>
      <c r="AC337" t="s">
        <v>1013</v>
      </c>
      <c r="AD337" t="s">
        <v>37</v>
      </c>
      <c r="AE337" t="s">
        <v>1013</v>
      </c>
      <c r="AF337" t="s">
        <v>90</v>
      </c>
      <c r="AG337" t="s">
        <v>1270</v>
      </c>
      <c r="AH337" t="s">
        <v>50</v>
      </c>
      <c r="AI337" s="4">
        <f ca="1">data[[#This Row],[Expiry Date]]-TODAY()</f>
        <v>40</v>
      </c>
      <c r="AJ337" s="4">
        <f ca="1">data[[#This Row],[Maturity ( Days)]]/365</f>
        <v>0.1095890410958904</v>
      </c>
      <c r="AK337" s="4" t="str">
        <f>IF(data[[#This Row],[Option Type]]="put","p","c")</f>
        <v>c</v>
      </c>
      <c r="AL337" s="4">
        <f>(data[[#This Row],[Bid]]*data[[#This Row],[Bidsize]]+data[[#This Row],[Ask]]*data[[#This Row],[Asksize]])/(data[[#This Row],[Bidsize]]+data[[#This Row],[Asksize]])</f>
        <v>0.2</v>
      </c>
      <c r="AM337" s="5">
        <f ca="1">impliedVol(data[[#This Row],[OptType]],Details!$B$4,VALUE(data[[#This Row],[Strike]]),VALUE(data[[#This Row],[Cnt Price]]),Details!$B$6,data[[#This Row],[T]],Details!$B$7)</f>
        <v>0.24857026098712134</v>
      </c>
      <c r="AN337" s="7">
        <f t="array" aca="1" ref="AN337:AR337" ca="1">bsGreeks(data[[#This Row],[OptType]],Details!$B$4,VALUE(data[[#This Row],[Strike]]),Details!$B$6,data[[#This Row],[T]],AM337,Details!$B$7)</f>
        <v>1.9851929534410689E-3</v>
      </c>
      <c r="AO337" s="7">
        <f ca="1"/>
        <v>1.8645743522193977E-5</v>
      </c>
      <c r="AP337" s="6">
        <f ca="1"/>
        <v>8.5475107141442366E-2</v>
      </c>
      <c r="AQ337" s="6">
        <f ca="1"/>
        <v>-2.6775970673141618</v>
      </c>
      <c r="AR337" s="6">
        <f ca="1"/>
        <v>0.87008020709478395</v>
      </c>
    </row>
    <row r="338" spans="1:44" x14ac:dyDescent="0.3">
      <c r="A338" t="s">
        <v>3215</v>
      </c>
      <c r="B338" t="s">
        <v>3216</v>
      </c>
      <c r="C338" t="s">
        <v>58</v>
      </c>
      <c r="D338" t="s">
        <v>2302</v>
      </c>
      <c r="E338" t="s">
        <v>87</v>
      </c>
      <c r="F338" t="s">
        <v>653</v>
      </c>
      <c r="G338" t="s">
        <v>431</v>
      </c>
      <c r="H338" t="s">
        <v>87</v>
      </c>
      <c r="I338" t="s">
        <v>3012</v>
      </c>
      <c r="J338" t="s">
        <v>1502</v>
      </c>
      <c r="K338" t="s">
        <v>146</v>
      </c>
      <c r="L338" t="s">
        <v>57</v>
      </c>
      <c r="M338" t="s">
        <v>37</v>
      </c>
      <c r="N338" t="s">
        <v>87</v>
      </c>
      <c r="O338" t="s">
        <v>87</v>
      </c>
      <c r="T338" t="s">
        <v>50</v>
      </c>
      <c r="U338" t="s">
        <v>87</v>
      </c>
      <c r="V338" t="s">
        <v>87</v>
      </c>
      <c r="W338" t="s">
        <v>88</v>
      </c>
      <c r="X338" t="s">
        <v>1374</v>
      </c>
      <c r="Y338" t="s">
        <v>431</v>
      </c>
      <c r="Z338" t="s">
        <v>87</v>
      </c>
      <c r="AA338" t="s">
        <v>87</v>
      </c>
      <c r="AB338" t="s">
        <v>37</v>
      </c>
      <c r="AC338" t="s">
        <v>1013</v>
      </c>
      <c r="AD338" t="s">
        <v>37</v>
      </c>
      <c r="AE338" t="s">
        <v>1013</v>
      </c>
      <c r="AF338" t="s">
        <v>90</v>
      </c>
      <c r="AG338" t="s">
        <v>1270</v>
      </c>
      <c r="AH338" t="s">
        <v>551</v>
      </c>
      <c r="AI338" s="4">
        <f ca="1">data[[#This Row],[Expiry Date]]-TODAY()</f>
        <v>40</v>
      </c>
      <c r="AJ338" s="4">
        <f ca="1">data[[#This Row],[Maturity ( Days)]]/365</f>
        <v>0.1095890410958904</v>
      </c>
      <c r="AK338" s="4" t="str">
        <f>IF(data[[#This Row],[Option Type]]="put","p","c")</f>
        <v>c</v>
      </c>
      <c r="AL338" s="4">
        <f>(data[[#This Row],[Bid]]*data[[#This Row],[Bidsize]]+data[[#This Row],[Ask]]*data[[#This Row],[Asksize]])/(data[[#This Row],[Bidsize]]+data[[#This Row],[Asksize]])</f>
        <v>0.15</v>
      </c>
      <c r="AM338" s="5">
        <f ca="1">impliedVol(data[[#This Row],[OptType]],Details!$B$4,VALUE(data[[#This Row],[Strike]]),VALUE(data[[#This Row],[Cnt Price]]),Details!$B$6,data[[#This Row],[T]],Details!$B$7)</f>
        <v>0.24317719781541172</v>
      </c>
      <c r="AN338" s="7">
        <f t="array" aca="1" ref="AN338:AR338" ca="1">bsGreeks(data[[#This Row],[OptType]],Details!$B$4,VALUE(data[[#This Row],[Strike]]),Details!$B$6,data[[#This Row],[T]],AM338,Details!$B$7)</f>
        <v>1.5477816477396187E-3</v>
      </c>
      <c r="AO338" s="7">
        <f ca="1"/>
        <v>1.5196620184295109E-5</v>
      </c>
      <c r="AP338" s="6">
        <f ca="1"/>
        <v>6.8152319032458525E-2</v>
      </c>
      <c r="AQ338" s="6">
        <f ca="1"/>
        <v>-2.0886303671544617</v>
      </c>
      <c r="AR338" s="6">
        <f ca="1"/>
        <v>0.67902031176141719</v>
      </c>
    </row>
    <row r="339" spans="1:44" x14ac:dyDescent="0.3">
      <c r="A339" t="s">
        <v>3217</v>
      </c>
      <c r="B339" t="s">
        <v>3218</v>
      </c>
      <c r="C339" t="s">
        <v>58</v>
      </c>
      <c r="D339" t="s">
        <v>3219</v>
      </c>
      <c r="E339" t="s">
        <v>87</v>
      </c>
      <c r="F339" t="s">
        <v>266</v>
      </c>
      <c r="G339" t="s">
        <v>757</v>
      </c>
      <c r="H339" t="s">
        <v>87</v>
      </c>
      <c r="I339" t="s">
        <v>90</v>
      </c>
      <c r="J339" t="s">
        <v>1502</v>
      </c>
      <c r="K339" t="s">
        <v>484</v>
      </c>
      <c r="L339" t="s">
        <v>57</v>
      </c>
      <c r="M339" t="s">
        <v>37</v>
      </c>
      <c r="N339" t="s">
        <v>87</v>
      </c>
      <c r="O339" t="s">
        <v>87</v>
      </c>
      <c r="T339" t="s">
        <v>50</v>
      </c>
      <c r="U339" t="s">
        <v>87</v>
      </c>
      <c r="V339" t="s">
        <v>87</v>
      </c>
      <c r="W339" t="s">
        <v>88</v>
      </c>
      <c r="X339" t="s">
        <v>1672</v>
      </c>
      <c r="Y339" t="s">
        <v>757</v>
      </c>
      <c r="Z339" t="s">
        <v>87</v>
      </c>
      <c r="AA339" t="s">
        <v>87</v>
      </c>
      <c r="AB339" t="s">
        <v>37</v>
      </c>
      <c r="AC339" t="s">
        <v>1013</v>
      </c>
      <c r="AD339" t="s">
        <v>37</v>
      </c>
      <c r="AE339" t="s">
        <v>1013</v>
      </c>
      <c r="AF339" t="s">
        <v>90</v>
      </c>
      <c r="AG339" t="s">
        <v>1270</v>
      </c>
      <c r="AH339" t="s">
        <v>50</v>
      </c>
      <c r="AI339" s="4">
        <f ca="1">data[[#This Row],[Expiry Date]]-TODAY()</f>
        <v>40</v>
      </c>
      <c r="AJ339" s="4">
        <f ca="1">data[[#This Row],[Maturity ( Days)]]/365</f>
        <v>0.1095890410958904</v>
      </c>
      <c r="AK339" s="4" t="str">
        <f>IF(data[[#This Row],[Option Type]]="put","p","c")</f>
        <v>c</v>
      </c>
      <c r="AL339" s="4">
        <f>(data[[#This Row],[Bid]]*data[[#This Row],[Bidsize]]+data[[#This Row],[Ask]]*data[[#This Row],[Asksize]])/(data[[#This Row],[Bidsize]]+data[[#This Row],[Asksize]])</f>
        <v>0.2</v>
      </c>
      <c r="AM339" s="5">
        <f ca="1">impliedVol(data[[#This Row],[OptType]],Details!$B$4,VALUE(data[[#This Row],[Strike]]),VALUE(data[[#This Row],[Cnt Price]]),Details!$B$6,data[[#This Row],[T]],Details!$B$7)</f>
        <v>0.25035606211499656</v>
      </c>
      <c r="AN339" s="7">
        <f t="array" aca="1" ref="AN339:AR339" ca="1">bsGreeks(data[[#This Row],[OptType]],Details!$B$4,VALUE(data[[#This Row],[Strike]]),Details!$B$6,data[[#This Row],[T]],AM339,Details!$B$7)</f>
        <v>1.9729050387276266E-3</v>
      </c>
      <c r="AO339" s="7">
        <f ca="1"/>
        <v>1.8408656497396363E-5</v>
      </c>
      <c r="AP339" s="6">
        <f ca="1"/>
        <v>8.4994531677479376E-2</v>
      </c>
      <c r="AQ339" s="6">
        <f ca="1"/>
        <v>-2.6814997008936565</v>
      </c>
      <c r="AR339" s="6">
        <f ca="1"/>
        <v>0.86455879429673754</v>
      </c>
    </row>
    <row r="340" spans="1:44" x14ac:dyDescent="0.3">
      <c r="A340" t="s">
        <v>3220</v>
      </c>
      <c r="B340" t="s">
        <v>3221</v>
      </c>
      <c r="C340" t="s">
        <v>58</v>
      </c>
      <c r="D340" t="s">
        <v>3222</v>
      </c>
      <c r="E340" t="s">
        <v>87</v>
      </c>
      <c r="F340" t="s">
        <v>266</v>
      </c>
      <c r="G340" t="s">
        <v>344</v>
      </c>
      <c r="H340" t="s">
        <v>87</v>
      </c>
      <c r="I340" t="s">
        <v>90</v>
      </c>
      <c r="J340" t="s">
        <v>1502</v>
      </c>
      <c r="K340" t="s">
        <v>123</v>
      </c>
      <c r="L340" t="s">
        <v>57</v>
      </c>
      <c r="M340" t="s">
        <v>37</v>
      </c>
      <c r="N340" t="s">
        <v>87</v>
      </c>
      <c r="O340" t="s">
        <v>87</v>
      </c>
      <c r="T340" t="s">
        <v>50</v>
      </c>
      <c r="U340" t="s">
        <v>87</v>
      </c>
      <c r="V340" t="s">
        <v>87</v>
      </c>
      <c r="W340" t="s">
        <v>88</v>
      </c>
      <c r="X340" t="s">
        <v>1672</v>
      </c>
      <c r="Y340" t="s">
        <v>344</v>
      </c>
      <c r="Z340" t="s">
        <v>87</v>
      </c>
      <c r="AA340" t="s">
        <v>87</v>
      </c>
      <c r="AB340" t="s">
        <v>37</v>
      </c>
      <c r="AC340" t="s">
        <v>1013</v>
      </c>
      <c r="AD340" t="s">
        <v>37</v>
      </c>
      <c r="AE340" t="s">
        <v>1013</v>
      </c>
      <c r="AF340" t="s">
        <v>90</v>
      </c>
      <c r="AG340" t="s">
        <v>1270</v>
      </c>
      <c r="AH340" t="s">
        <v>50</v>
      </c>
      <c r="AI340" s="4">
        <f ca="1">data[[#This Row],[Expiry Date]]-TODAY()</f>
        <v>40</v>
      </c>
      <c r="AJ340" s="4">
        <f ca="1">data[[#This Row],[Maturity ( Days)]]/365</f>
        <v>0.1095890410958904</v>
      </c>
      <c r="AK340" s="4" t="str">
        <f>IF(data[[#This Row],[Option Type]]="put","p","c")</f>
        <v>c</v>
      </c>
      <c r="AL340" s="4">
        <f>(data[[#This Row],[Bid]]*data[[#This Row],[Bidsize]]+data[[#This Row],[Ask]]*data[[#This Row],[Asksize]])/(data[[#This Row],[Bidsize]]+data[[#This Row],[Asksize]])</f>
        <v>0.2</v>
      </c>
      <c r="AM340" s="5">
        <f ca="1">impliedVol(data[[#This Row],[OptType]],Details!$B$4,VALUE(data[[#This Row],[Strike]]),VALUE(data[[#This Row],[Cnt Price]]),Details!$B$6,data[[#This Row],[T]],Details!$B$7)</f>
        <v>0.25213710866405931</v>
      </c>
      <c r="AN340" s="7">
        <f t="array" aca="1" ref="AN340:AR340" ca="1">bsGreeks(data[[#This Row],[OptType]],Details!$B$4,VALUE(data[[#This Row],[Strike]]),Details!$B$6,data[[#This Row],[T]],AM340,Details!$B$7)</f>
        <v>1.9608091529945849E-3</v>
      </c>
      <c r="AO340" s="7">
        <f ca="1"/>
        <v>1.8176816923296706E-5</v>
      </c>
      <c r="AP340" s="6">
        <f ca="1"/>
        <v>8.4521146764338029E-2</v>
      </c>
      <c r="AQ340" s="6">
        <f ca="1"/>
        <v>-2.6853663380273498</v>
      </c>
      <c r="AR340" s="6">
        <f ca="1"/>
        <v>0.85912366896745029</v>
      </c>
    </row>
    <row r="341" spans="1:44" x14ac:dyDescent="0.3">
      <c r="A341" t="s">
        <v>3223</v>
      </c>
      <c r="B341" t="s">
        <v>3224</v>
      </c>
      <c r="C341" t="s">
        <v>30</v>
      </c>
      <c r="D341" t="s">
        <v>3222</v>
      </c>
      <c r="E341" t="s">
        <v>3225</v>
      </c>
      <c r="F341" t="s">
        <v>3226</v>
      </c>
      <c r="G341" t="s">
        <v>3227</v>
      </c>
      <c r="H341" t="s">
        <v>87</v>
      </c>
      <c r="I341" t="s">
        <v>87</v>
      </c>
      <c r="J341" t="s">
        <v>1502</v>
      </c>
      <c r="K341" t="s">
        <v>87</v>
      </c>
      <c r="L341" t="s">
        <v>57</v>
      </c>
      <c r="M341" t="s">
        <v>37</v>
      </c>
      <c r="N341" t="s">
        <v>87</v>
      </c>
      <c r="O341" t="s">
        <v>87</v>
      </c>
      <c r="T341" t="s">
        <v>50</v>
      </c>
      <c r="U341" t="s">
        <v>87</v>
      </c>
      <c r="V341" t="s">
        <v>87</v>
      </c>
      <c r="W341" t="s">
        <v>88</v>
      </c>
      <c r="X341" t="s">
        <v>450</v>
      </c>
      <c r="Y341" t="s">
        <v>3227</v>
      </c>
      <c r="Z341" t="s">
        <v>87</v>
      </c>
      <c r="AA341" t="s">
        <v>87</v>
      </c>
      <c r="AB341" t="s">
        <v>37</v>
      </c>
      <c r="AC341" t="s">
        <v>1013</v>
      </c>
      <c r="AD341" t="s">
        <v>37</v>
      </c>
      <c r="AE341" t="s">
        <v>1013</v>
      </c>
      <c r="AF341" t="s">
        <v>90</v>
      </c>
      <c r="AG341" t="s">
        <v>1270</v>
      </c>
      <c r="AH341" t="s">
        <v>551</v>
      </c>
      <c r="AI341" s="4">
        <f ca="1">data[[#This Row],[Expiry Date]]-TODAY()</f>
        <v>40</v>
      </c>
      <c r="AJ341" s="4">
        <f ca="1">data[[#This Row],[Maturity ( Days)]]/365</f>
        <v>0.1095890410958904</v>
      </c>
      <c r="AK341" s="4" t="str">
        <f>IF(data[[#This Row],[Option Type]]="put","p","c")</f>
        <v>p</v>
      </c>
      <c r="AL341" s="4" t="e">
        <f>(data[[#This Row],[Bid]]*data[[#This Row],[Bidsize]]+data[[#This Row],[Ask]]*data[[#This Row],[Asksize]])/(data[[#This Row],[Bidsize]]+data[[#This Row],[Asksize]])</f>
        <v>#DIV/0!</v>
      </c>
      <c r="AM341" s="5" t="str">
        <f ca="1">impliedVol(data[[#This Row],[OptType]],Details!$B$4,VALUE(data[[#This Row],[Strike]]),VALUE(data[[#This Row],[Cnt Price]]),Details!$B$6,data[[#This Row],[T]],Details!$B$7)</f>
        <v>TypeError: unsupported operand type(s) for -: 'float' and 'NoneType'
    diffPrice = (priceCall(S, K, r, T, vol) - C ) if (opt == 'c') else (pricePut(S, K, r, T, vol) - C )
  File "c:\work\freelance\excel\greekcalculator\blackscholes.py", line 76, in impliedVol
    return bs.impliedVol(opt, S, K, C, r, T, div)
  File "c:\work\freelance\excel\greekcalculator\GreekCalculator.py", line 57, in impliedVol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N341" s="7" t="str">
        <f t="array" aca="1" ref="AN341:AR341" ca="1">bsGreeks(data[[#This Row],[OptType]],Details!$B$4,VALUE(data[[#This Row],[Strike]]),Details!$B$6,data[[#This Row],[T]],AM341,Details!$B$7)</f>
        <v>TypeError: can't multiply sequence by non-int of type 'numpy.float64'
    d1 = (1 / (sigma * sqrt(T))) * (log(S/K) + (r + sigma**2/2)* T)
  File "c:\work\freelance\excel\greekcalculator\blackscholes.py", line 19, in d1d2
    d1, d2 = d1d2(sigma, S, K, r - div, T)
  File "c:\work\freelance\excel\greekcalculator\blackscholes.py", line 100, in getGreeks
    return bs.getGreeks(optType, S, K, r, T, sigma, div, cntSize)
  File "c:\work\freelance\excel\greekcalculator\GreekCalculator.py", line 49,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O341" s="7" t="str">
        <f ca="1"/>
        <v>TypeError: can't multiply sequence by non-int of type 'numpy.float64'
    d1 = (1 / (sigma * sqrt(T))) * (log(S/K) + (r + sigma**2/2)* T)
  File "c:\work\freelance\excel\greekcalculator\blackscholes.py", line 19, in d1d2
    d1, d2 = d1d2(sigma, S, K, r - div, T)
  File "c:\work\freelance\excel\greekcalculator\blackscholes.py", line 100, in getGreeks
    return bs.getGreeks(optType, S, K, r, T, sigma, div, cntSize)
  File "c:\work\freelance\excel\greekcalculator\GreekCalculator.py", line 49,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P341" s="6" t="str">
        <f ca="1"/>
        <v>TypeError: can't multiply sequence by non-int of type 'numpy.float64'
    d1 = (1 / (sigma * sqrt(T))) * (log(S/K) + (r + sigma**2/2)* T)
  File "c:\work\freelance\excel\greekcalculator\blackscholes.py", line 19, in d1d2
    d1, d2 = d1d2(sigma, S, K, r - div, T)
  File "c:\work\freelance\excel\greekcalculator\blackscholes.py", line 100, in getGreeks
    return bs.getGreeks(optType, S, K, r, T, sigma, div, cntSize)
  File "c:\work\freelance\excel\greekcalculator\GreekCalculator.py", line 49,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Q341" s="6" t="str">
        <f ca="1"/>
        <v>TypeError: can't multiply sequence by non-int of type 'numpy.float64'
    d1 = (1 / (sigma * sqrt(T))) * (log(S/K) + (r + sigma**2/2)* T)
  File "c:\work\freelance\excel\greekcalculator\blackscholes.py", line 19, in d1d2
    d1, d2 = d1d2(sigma, S, K, r - div, T)
  File "c:\work\freelance\excel\greekcalculator\blackscholes.py", line 100, in getGreeks
    return bs.getGreeks(optType, S, K, r, T, sigma, div, cntSize)
  File "c:\work\freelance\excel\greekcalculator\GreekCalculator.py", line 49,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R341" s="6" t="str">
        <f ca="1"/>
        <v>TypeError: can't multiply sequence by non-int of type 'numpy.float64'
    d1 = (1 / (sigma * sqrt(T))) * (log(S/K) + (r + sigma**2/2)* T)
  File "c:\work\freelance\excel\greekcalculator\blackscholes.py", line 19, in d1d2
    d1, d2 = d1d2(sigma, S, K, r - div, T)
  File "c:\work\freelance\excel\greekcalculator\blackscholes.py", line 100, in getGreeks
    return bs.getGreeks(optType, S, K, r, T, sigma, div, cntSize)
  File "c:\work\freelance\excel\greekcalculator\GreekCalculator.py", line 49,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</row>
    <row r="342" spans="1:44" x14ac:dyDescent="0.3">
      <c r="A342" t="s">
        <v>3228</v>
      </c>
      <c r="B342" t="s">
        <v>3229</v>
      </c>
      <c r="C342" t="s">
        <v>58</v>
      </c>
      <c r="D342" t="s">
        <v>1346</v>
      </c>
      <c r="E342" t="s">
        <v>87</v>
      </c>
      <c r="F342" t="s">
        <v>266</v>
      </c>
      <c r="G342" t="s">
        <v>431</v>
      </c>
      <c r="H342" t="s">
        <v>87</v>
      </c>
      <c r="I342" t="s">
        <v>3230</v>
      </c>
      <c r="J342" t="s">
        <v>1502</v>
      </c>
      <c r="K342" t="s">
        <v>3231</v>
      </c>
      <c r="L342" t="s">
        <v>57</v>
      </c>
      <c r="M342" t="s">
        <v>37</v>
      </c>
      <c r="N342" t="s">
        <v>87</v>
      </c>
      <c r="O342" t="s">
        <v>87</v>
      </c>
      <c r="T342" t="s">
        <v>50</v>
      </c>
      <c r="U342" t="s">
        <v>87</v>
      </c>
      <c r="V342" t="s">
        <v>87</v>
      </c>
      <c r="W342" t="s">
        <v>88</v>
      </c>
      <c r="X342" t="s">
        <v>404</v>
      </c>
      <c r="Y342" t="s">
        <v>431</v>
      </c>
      <c r="Z342" t="s">
        <v>87</v>
      </c>
      <c r="AA342" t="s">
        <v>87</v>
      </c>
      <c r="AB342" t="s">
        <v>37</v>
      </c>
      <c r="AC342" t="s">
        <v>1013</v>
      </c>
      <c r="AD342" t="s">
        <v>37</v>
      </c>
      <c r="AE342" t="s">
        <v>1013</v>
      </c>
      <c r="AF342" t="s">
        <v>90</v>
      </c>
      <c r="AG342" t="s">
        <v>1270</v>
      </c>
      <c r="AH342" t="s">
        <v>50</v>
      </c>
      <c r="AI342" s="4">
        <f ca="1">data[[#This Row],[Expiry Date]]-TODAY()</f>
        <v>40</v>
      </c>
      <c r="AJ342" s="4">
        <f ca="1">data[[#This Row],[Maturity ( Days)]]/365</f>
        <v>0.1095890410958904</v>
      </c>
      <c r="AK342" s="4" t="str">
        <f>IF(data[[#This Row],[Option Type]]="put","p","c")</f>
        <v>c</v>
      </c>
      <c r="AL342" s="4">
        <f>(data[[#This Row],[Bid]]*data[[#This Row],[Bidsize]]+data[[#This Row],[Ask]]*data[[#This Row],[Asksize]])/(data[[#This Row],[Bidsize]]+data[[#This Row],[Asksize]])</f>
        <v>0.2</v>
      </c>
      <c r="AM342" s="5">
        <f ca="1">impliedVol(data[[#This Row],[OptType]],Details!$B$4,VALUE(data[[#This Row],[Strike]]),VALUE(data[[#This Row],[Cnt Price]]),Details!$B$6,data[[#This Row],[T]],Details!$B$7)</f>
        <v>0.25391343220406004</v>
      </c>
      <c r="AN342" s="7">
        <f t="array" aca="1" ref="AN342:AR342" ca="1">bsGreeks(data[[#This Row],[OptType]],Details!$B$4,VALUE(data[[#This Row],[Strike]]),Details!$B$6,data[[#This Row],[T]],AM342,Details!$B$7)</f>
        <v>1.9489007075512777E-3</v>
      </c>
      <c r="AO342" s="7">
        <f ca="1"/>
        <v>1.7950063587701266E-5</v>
      </c>
      <c r="AP342" s="6">
        <f ca="1"/>
        <v>8.4054786008072993E-2</v>
      </c>
      <c r="AQ342" s="6">
        <f ca="1"/>
        <v>-2.6891976241462916</v>
      </c>
      <c r="AR342" s="6">
        <f ca="1"/>
        <v>0.85377276915519607</v>
      </c>
    </row>
    <row r="343" spans="1:44" x14ac:dyDescent="0.3">
      <c r="A343" t="s">
        <v>3232</v>
      </c>
      <c r="B343" t="s">
        <v>3233</v>
      </c>
      <c r="C343" t="s">
        <v>30</v>
      </c>
      <c r="D343" t="s">
        <v>2338</v>
      </c>
      <c r="E343" t="s">
        <v>3234</v>
      </c>
      <c r="F343" t="s">
        <v>3235</v>
      </c>
      <c r="G343" t="s">
        <v>3236</v>
      </c>
      <c r="H343" t="s">
        <v>87</v>
      </c>
      <c r="I343" t="s">
        <v>87</v>
      </c>
      <c r="J343" t="s">
        <v>1502</v>
      </c>
      <c r="K343" t="s">
        <v>88</v>
      </c>
      <c r="L343" t="s">
        <v>57</v>
      </c>
      <c r="M343" t="s">
        <v>37</v>
      </c>
      <c r="N343" t="s">
        <v>87</v>
      </c>
      <c r="O343" t="s">
        <v>87</v>
      </c>
      <c r="T343" t="s">
        <v>50</v>
      </c>
      <c r="U343" t="s">
        <v>87</v>
      </c>
      <c r="V343" t="s">
        <v>87</v>
      </c>
      <c r="W343" t="s">
        <v>88</v>
      </c>
      <c r="X343" t="s">
        <v>1632</v>
      </c>
      <c r="Y343" t="s">
        <v>3236</v>
      </c>
      <c r="Z343" t="s">
        <v>87</v>
      </c>
      <c r="AA343" t="s">
        <v>87</v>
      </c>
      <c r="AB343" t="s">
        <v>37</v>
      </c>
      <c r="AC343" t="s">
        <v>1013</v>
      </c>
      <c r="AD343" t="s">
        <v>37</v>
      </c>
      <c r="AE343" t="s">
        <v>1013</v>
      </c>
      <c r="AF343" t="s">
        <v>90</v>
      </c>
      <c r="AG343" t="s">
        <v>1270</v>
      </c>
      <c r="AH343" t="s">
        <v>551</v>
      </c>
      <c r="AI343" s="4">
        <f ca="1">data[[#This Row],[Expiry Date]]-TODAY()</f>
        <v>40</v>
      </c>
      <c r="AJ343" s="4">
        <f ca="1">data[[#This Row],[Maturity ( Days)]]/365</f>
        <v>0.1095890410958904</v>
      </c>
      <c r="AK343" s="4" t="str">
        <f>IF(data[[#This Row],[Option Type]]="put","p","c")</f>
        <v>p</v>
      </c>
      <c r="AL343" s="4" t="e">
        <f>(data[[#This Row],[Bid]]*data[[#This Row],[Bidsize]]+data[[#This Row],[Ask]]*data[[#This Row],[Asksize]])/(data[[#This Row],[Bidsize]]+data[[#This Row],[Asksize]])</f>
        <v>#DIV/0!</v>
      </c>
      <c r="AM343" s="5" t="str">
        <f ca="1">impliedVol(data[[#This Row],[OptType]],Details!$B$4,VALUE(data[[#This Row],[Strike]]),VALUE(data[[#This Row],[Cnt Price]]),Details!$B$6,data[[#This Row],[T]],Details!$B$7)</f>
        <v>TypeError: unsupported operand type(s) for -: 'float' and 'NoneType'
    diffPrice = (priceCall(S, K, r, T, vol) - C ) if (opt == 'c') else (pricePut(S, K, r, T, vol) - C )
  File "c:\work\freelance\excel\greekcalculator\blackscholes.py", line 76, in impliedVol
    return bs.impliedVol(opt, S, K, C, r, T, div)
  File "c:\work\freelance\excel\greekcalculator\GreekCalculator.py", line 57, in impliedVol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N343" s="7" t="str">
        <f t="array" aca="1" ref="AN343:AR343" ca="1">bsGreeks(data[[#This Row],[OptType]],Details!$B$4,VALUE(data[[#This Row],[Strike]]),Details!$B$6,data[[#This Row],[T]],AM343,Details!$B$7)</f>
        <v>TypeError: can't multiply sequence by non-int of type 'numpy.float64'
    d1 = (1 / (sigma * sqrt(T))) * (log(S/K) + (r + sigma**2/2)* T)
  File "c:\work\freelance\excel\greekcalculator\blackscholes.py", line 19, in d1d2
    d1, d2 = d1d2(sigma, S, K, r - div, T)
  File "c:\work\freelance\excel\greekcalculator\blackscholes.py", line 100, in getGreeks
    return bs.getGreeks(optType, S, K, r, T, sigma, div, cntSize)
  File "c:\work\freelance\excel\greekcalculator\GreekCalculator.py", line 49,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O343" s="7" t="str">
        <f ca="1"/>
        <v>TypeError: can't multiply sequence by non-int of type 'numpy.float64'
    d1 = (1 / (sigma * sqrt(T))) * (log(S/K) + (r + sigma**2/2)* T)
  File "c:\work\freelance\excel\greekcalculator\blackscholes.py", line 19, in d1d2
    d1, d2 = d1d2(sigma, S, K, r - div, T)
  File "c:\work\freelance\excel\greekcalculator\blackscholes.py", line 100, in getGreeks
    return bs.getGreeks(optType, S, K, r, T, sigma, div, cntSize)
  File "c:\work\freelance\excel\greekcalculator\GreekCalculator.py", line 49,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P343" s="6" t="str">
        <f ca="1"/>
        <v>TypeError: can't multiply sequence by non-int of type 'numpy.float64'
    d1 = (1 / (sigma * sqrt(T))) * (log(S/K) + (r + sigma**2/2)* T)
  File "c:\work\freelance\excel\greekcalculator\blackscholes.py", line 19, in d1d2
    d1, d2 = d1d2(sigma, S, K, r - div, T)
  File "c:\work\freelance\excel\greekcalculator\blackscholes.py", line 100, in getGreeks
    return bs.getGreeks(optType, S, K, r, T, sigma, div, cntSize)
  File "c:\work\freelance\excel\greekcalculator\GreekCalculator.py", line 49,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Q343" s="6" t="str">
        <f ca="1"/>
        <v>TypeError: can't multiply sequence by non-int of type 'numpy.float64'
    d1 = (1 / (sigma * sqrt(T))) * (log(S/K) + (r + sigma**2/2)* T)
  File "c:\work\freelance\excel\greekcalculator\blackscholes.py", line 19, in d1d2
    d1, d2 = d1d2(sigma, S, K, r - div, T)
  File "c:\work\freelance\excel\greekcalculator\blackscholes.py", line 100, in getGreeks
    return bs.getGreeks(optType, S, K, r, T, sigma, div, cntSize)
  File "c:\work\freelance\excel\greekcalculator\GreekCalculator.py", line 49,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R343" s="6" t="str">
        <f ca="1"/>
        <v>TypeError: can't multiply sequence by non-int of type 'numpy.float64'
    d1 = (1 / (sigma * sqrt(T))) * (log(S/K) + (r + sigma**2/2)* T)
  File "c:\work\freelance\excel\greekcalculator\blackscholes.py", line 19, in d1d2
    d1, d2 = d1d2(sigma, S, K, r - div, T)
  File "c:\work\freelance\excel\greekcalculator\blackscholes.py", line 100, in getGreeks
    return bs.getGreeks(optType, S, K, r, T, sigma, div, cntSize)
  File "c:\work\freelance\excel\greekcalculator\GreekCalculator.py", line 49,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</row>
    <row r="344" spans="1:44" x14ac:dyDescent="0.3">
      <c r="A344" t="s">
        <v>3237</v>
      </c>
      <c r="B344" t="s">
        <v>3238</v>
      </c>
      <c r="C344" t="s">
        <v>30</v>
      </c>
      <c r="D344" t="s">
        <v>1349</v>
      </c>
      <c r="E344" t="s">
        <v>3239</v>
      </c>
      <c r="F344" t="s">
        <v>3240</v>
      </c>
      <c r="G344" t="s">
        <v>3241</v>
      </c>
      <c r="H344" t="s">
        <v>87</v>
      </c>
      <c r="I344" t="s">
        <v>87</v>
      </c>
      <c r="J344" t="s">
        <v>1502</v>
      </c>
      <c r="K344" t="s">
        <v>128</v>
      </c>
      <c r="L344" t="s">
        <v>57</v>
      </c>
      <c r="M344" t="s">
        <v>37</v>
      </c>
      <c r="N344" t="s">
        <v>87</v>
      </c>
      <c r="O344" t="s">
        <v>87</v>
      </c>
      <c r="T344" t="s">
        <v>50</v>
      </c>
      <c r="U344" t="s">
        <v>87</v>
      </c>
      <c r="V344" t="s">
        <v>87</v>
      </c>
      <c r="W344" t="s">
        <v>88</v>
      </c>
      <c r="X344" t="s">
        <v>1672</v>
      </c>
      <c r="Y344" t="s">
        <v>3241</v>
      </c>
      <c r="Z344" t="s">
        <v>87</v>
      </c>
      <c r="AA344" t="s">
        <v>87</v>
      </c>
      <c r="AB344" t="s">
        <v>37</v>
      </c>
      <c r="AC344" t="s">
        <v>1013</v>
      </c>
      <c r="AD344" t="s">
        <v>37</v>
      </c>
      <c r="AE344" t="s">
        <v>1013</v>
      </c>
      <c r="AF344" t="s">
        <v>90</v>
      </c>
      <c r="AG344" t="s">
        <v>1270</v>
      </c>
      <c r="AH344" t="s">
        <v>551</v>
      </c>
      <c r="AI344" s="4">
        <f ca="1">data[[#This Row],[Expiry Date]]-TODAY()</f>
        <v>40</v>
      </c>
      <c r="AJ344" s="4">
        <f ca="1">data[[#This Row],[Maturity ( Days)]]/365</f>
        <v>0.1095890410958904</v>
      </c>
      <c r="AK344" s="4" t="str">
        <f>IF(data[[#This Row],[Option Type]]="put","p","c")</f>
        <v>p</v>
      </c>
      <c r="AL344" s="4" t="e">
        <f>(data[[#This Row],[Bid]]*data[[#This Row],[Bidsize]]+data[[#This Row],[Ask]]*data[[#This Row],[Asksize]])/(data[[#This Row],[Bidsize]]+data[[#This Row],[Asksize]])</f>
        <v>#DIV/0!</v>
      </c>
      <c r="AM344" s="5" t="str">
        <f ca="1">impliedVol(data[[#This Row],[OptType]],Details!$B$4,VALUE(data[[#This Row],[Strike]]),VALUE(data[[#This Row],[Cnt Price]]),Details!$B$6,data[[#This Row],[T]],Details!$B$7)</f>
        <v>TypeError: unsupported operand type(s) for -: 'float' and 'NoneType'
    diffPrice = (priceCall(S, K, r, T, vol) - C ) if (opt == 'c') else (pricePut(S, K, r, T, vol) - C )
  File "c:\work\freelance\excel\greekcalculator\blackscholes.py", line 76, in impliedVol
    return bs.impliedVol(opt, S, K, C, r, T, div)
  File "c:\work\freelance\excel\greekcalculator\GreekCalculator.py", line 57, in impliedVol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N344" s="7" t="str">
        <f t="array" aca="1" ref="AN344:AR344" ca="1">bsGreeks(data[[#This Row],[OptType]],Details!$B$4,VALUE(data[[#This Row],[Strike]]),Details!$B$6,data[[#This Row],[T]],AM344,Details!$B$7)</f>
        <v>TypeError: can't multiply sequence by non-int of type 'numpy.float64'
    d1 = (1 / (sigma * sqrt(T))) * (log(S/K) + (r + sigma**2/2)* T)
  File "c:\work\freelance\excel\greekcalculator\blackscholes.py", line 19, in d1d2
    d1, d2 = d1d2(sigma, S, K, r - div, T)
  File "c:\work\freelance\excel\greekcalculator\blackscholes.py", line 100, in getGreeks
    return bs.getGreeks(optType, S, K, r, T, sigma, div, cntSize)
  File "c:\work\freelance\excel\greekcalculator\GreekCalculator.py", line 49,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O344" s="7" t="str">
        <f ca="1"/>
        <v>TypeError: can't multiply sequence by non-int of type 'numpy.float64'
    d1 = (1 / (sigma * sqrt(T))) * (log(S/K) + (r + sigma**2/2)* T)
  File "c:\work\freelance\excel\greekcalculator\blackscholes.py", line 19, in d1d2
    d1, d2 = d1d2(sigma, S, K, r - div, T)
  File "c:\work\freelance\excel\greekcalculator\blackscholes.py", line 100, in getGreeks
    return bs.getGreeks(optType, S, K, r, T, sigma, div, cntSize)
  File "c:\work\freelance\excel\greekcalculator\GreekCalculator.py", line 49,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P344" s="6" t="str">
        <f ca="1"/>
        <v>TypeError: can't multiply sequence by non-int of type 'numpy.float64'
    d1 = (1 / (sigma * sqrt(T))) * (log(S/K) + (r + sigma**2/2)* T)
  File "c:\work\freelance\excel\greekcalculator\blackscholes.py", line 19, in d1d2
    d1, d2 = d1d2(sigma, S, K, r - div, T)
  File "c:\work\freelance\excel\greekcalculator\blackscholes.py", line 100, in getGreeks
    return bs.getGreeks(optType, S, K, r, T, sigma, div, cntSize)
  File "c:\work\freelance\excel\greekcalculator\GreekCalculator.py", line 49,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Q344" s="6" t="str">
        <f ca="1"/>
        <v>TypeError: can't multiply sequence by non-int of type 'numpy.float64'
    d1 = (1 / (sigma * sqrt(T))) * (log(S/K) + (r + sigma**2/2)* T)
  File "c:\work\freelance\excel\greekcalculator\blackscholes.py", line 19, in d1d2
    d1, d2 = d1d2(sigma, S, K, r - div, T)
  File "c:\work\freelance\excel\greekcalculator\blackscholes.py", line 100, in getGreeks
    return bs.getGreeks(optType, S, K, r, T, sigma, div, cntSize)
  File "c:\work\freelance\excel\greekcalculator\GreekCalculator.py", line 49,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R344" s="6" t="str">
        <f ca="1"/>
        <v>TypeError: can't multiply sequence by non-int of type 'numpy.float64'
    d1 = (1 / (sigma * sqrt(T))) * (log(S/K) + (r + sigma**2/2)* T)
  File "c:\work\freelance\excel\greekcalculator\blackscholes.py", line 19, in d1d2
    d1, d2 = d1d2(sigma, S, K, r - div, T)
  File "c:\work\freelance\excel\greekcalculator\blackscholes.py", line 100, in getGreeks
    return bs.getGreeks(optType, S, K, r, T, sigma, div, cntSize)
  File "c:\work\freelance\excel\greekcalculator\GreekCalculator.py", line 49,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</row>
    <row r="345" spans="1:44" x14ac:dyDescent="0.3">
      <c r="A345" t="s">
        <v>3242</v>
      </c>
      <c r="B345" t="s">
        <v>3243</v>
      </c>
      <c r="C345" t="s">
        <v>30</v>
      </c>
      <c r="D345" t="s">
        <v>1351</v>
      </c>
      <c r="E345" t="s">
        <v>3244</v>
      </c>
      <c r="F345" t="s">
        <v>3245</v>
      </c>
      <c r="G345" t="s">
        <v>3246</v>
      </c>
      <c r="H345" t="s">
        <v>87</v>
      </c>
      <c r="I345" t="s">
        <v>87</v>
      </c>
      <c r="J345" t="s">
        <v>1502</v>
      </c>
      <c r="K345" t="s">
        <v>88</v>
      </c>
      <c r="L345" t="s">
        <v>57</v>
      </c>
      <c r="M345" t="s">
        <v>37</v>
      </c>
      <c r="N345" t="s">
        <v>87</v>
      </c>
      <c r="O345" t="s">
        <v>87</v>
      </c>
      <c r="T345" t="s">
        <v>50</v>
      </c>
      <c r="U345" t="s">
        <v>87</v>
      </c>
      <c r="V345" t="s">
        <v>87</v>
      </c>
      <c r="W345" t="s">
        <v>88</v>
      </c>
      <c r="X345" t="s">
        <v>2564</v>
      </c>
      <c r="Y345" t="s">
        <v>3246</v>
      </c>
      <c r="Z345" t="s">
        <v>87</v>
      </c>
      <c r="AA345" t="s">
        <v>87</v>
      </c>
      <c r="AB345" t="s">
        <v>37</v>
      </c>
      <c r="AC345" t="s">
        <v>1013</v>
      </c>
      <c r="AD345" t="s">
        <v>37</v>
      </c>
      <c r="AE345" t="s">
        <v>1013</v>
      </c>
      <c r="AF345" t="s">
        <v>90</v>
      </c>
      <c r="AG345" t="s">
        <v>1270</v>
      </c>
      <c r="AH345" t="s">
        <v>551</v>
      </c>
      <c r="AI345" s="4">
        <f ca="1">data[[#This Row],[Expiry Date]]-TODAY()</f>
        <v>40</v>
      </c>
      <c r="AJ345" s="4">
        <f ca="1">data[[#This Row],[Maturity ( Days)]]/365</f>
        <v>0.1095890410958904</v>
      </c>
      <c r="AK345" s="4" t="str">
        <f>IF(data[[#This Row],[Option Type]]="put","p","c")</f>
        <v>p</v>
      </c>
      <c r="AL345" s="4" t="e">
        <f>(data[[#This Row],[Bid]]*data[[#This Row],[Bidsize]]+data[[#This Row],[Ask]]*data[[#This Row],[Asksize]])/(data[[#This Row],[Bidsize]]+data[[#This Row],[Asksize]])</f>
        <v>#DIV/0!</v>
      </c>
      <c r="AM345" s="5" t="str">
        <f ca="1">impliedVol(data[[#This Row],[OptType]],Details!$B$4,VALUE(data[[#This Row],[Strike]]),VALUE(data[[#This Row],[Cnt Price]]),Details!$B$6,data[[#This Row],[T]],Details!$B$7)</f>
        <v>TypeError: unsupported operand type(s) for -: 'float' and 'NoneType'
    diffPrice = (priceCall(S, K, r, T, vol) - C ) if (opt == 'c') else (pricePut(S, K, r, T, vol) - C )
  File "c:\work\freelance\excel\greekcalculator\blackscholes.py", line 76, in impliedVol
    return bs.impliedVol(opt, S, K, C, r, T, div)
  File "c:\work\freelance\excel\greekcalculator\GreekCalculator.py", line 57, in impliedVol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N345" s="7" t="str">
        <f t="array" aca="1" ref="AN345:AR345" ca="1">bsGreeks(data[[#This Row],[OptType]],Details!$B$4,VALUE(data[[#This Row],[Strike]]),Details!$B$6,data[[#This Row],[T]],AM345,Details!$B$7)</f>
        <v>TypeError: can't multiply sequence by non-int of type 'numpy.float64'
    d1 = (1 / (sigma * sqrt(T))) * (log(S/K) + (r + sigma**2/2)* T)
  File "c:\work\freelance\excel\greekcalculator\blackscholes.py", line 19, in d1d2
    d1, d2 = d1d2(sigma, S, K, r - div, T)
  File "c:\work\freelance\excel\greekcalculator\blackscholes.py", line 100, in getGreeks
    return bs.getGreeks(optType, S, K, r, T, sigma, div, cntSize)
  File "c:\work\freelance\excel\greekcalculator\GreekCalculator.py", line 49,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O345" s="7" t="str">
        <f ca="1"/>
        <v>TypeError: can't multiply sequence by non-int of type 'numpy.float64'
    d1 = (1 / (sigma * sqrt(T))) * (log(S/K) + (r + sigma**2/2)* T)
  File "c:\work\freelance\excel\greekcalculator\blackscholes.py", line 19, in d1d2
    d1, d2 = d1d2(sigma, S, K, r - div, T)
  File "c:\work\freelance\excel\greekcalculator\blackscholes.py", line 100, in getGreeks
    return bs.getGreeks(optType, S, K, r, T, sigma, div, cntSize)
  File "c:\work\freelance\excel\greekcalculator\GreekCalculator.py", line 49,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P345" s="6" t="str">
        <f ca="1"/>
        <v>TypeError: can't multiply sequence by non-int of type 'numpy.float64'
    d1 = (1 / (sigma * sqrt(T))) * (log(S/K) + (r + sigma**2/2)* T)
  File "c:\work\freelance\excel\greekcalculator\blackscholes.py", line 19, in d1d2
    d1, d2 = d1d2(sigma, S, K, r - div, T)
  File "c:\work\freelance\excel\greekcalculator\blackscholes.py", line 100, in getGreeks
    return bs.getGreeks(optType, S, K, r, T, sigma, div, cntSize)
  File "c:\work\freelance\excel\greekcalculator\GreekCalculator.py", line 49,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Q345" s="6" t="str">
        <f ca="1"/>
        <v>TypeError: can't multiply sequence by non-int of type 'numpy.float64'
    d1 = (1 / (sigma * sqrt(T))) * (log(S/K) + (r + sigma**2/2)* T)
  File "c:\work\freelance\excel\greekcalculator\blackscholes.py", line 19, in d1d2
    d1, d2 = d1d2(sigma, S, K, r - div, T)
  File "c:\work\freelance\excel\greekcalculator\blackscholes.py", line 100, in getGreeks
    return bs.getGreeks(optType, S, K, r, T, sigma, div, cntSize)
  File "c:\work\freelance\excel\greekcalculator\GreekCalculator.py", line 49,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R345" s="6" t="str">
        <f ca="1"/>
        <v>TypeError: can't multiply sequence by non-int of type 'numpy.float64'
    d1 = (1 / (sigma * sqrt(T))) * (log(S/K) + (r + sigma**2/2)* T)
  File "c:\work\freelance\excel\greekcalculator\blackscholes.py", line 19, in d1d2
    d1, d2 = d1d2(sigma, S, K, r - div, T)
  File "c:\work\freelance\excel\greekcalculator\blackscholes.py", line 100, in getGreeks
    return bs.getGreeks(optType, S, K, r, T, sigma, div, cntSize)
  File "c:\work\freelance\excel\greekcalculator\GreekCalculator.py", line 49,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</row>
    <row r="346" spans="1:44" x14ac:dyDescent="0.3">
      <c r="A346" t="s">
        <v>3247</v>
      </c>
      <c r="B346" t="s">
        <v>3248</v>
      </c>
      <c r="C346" t="s">
        <v>30</v>
      </c>
      <c r="D346" t="s">
        <v>3249</v>
      </c>
      <c r="E346" t="s">
        <v>3250</v>
      </c>
      <c r="F346" t="s">
        <v>3251</v>
      </c>
      <c r="G346" t="s">
        <v>3252</v>
      </c>
      <c r="H346" t="s">
        <v>87</v>
      </c>
      <c r="I346" t="s">
        <v>87</v>
      </c>
      <c r="J346" t="s">
        <v>1502</v>
      </c>
      <c r="K346" t="s">
        <v>88</v>
      </c>
      <c r="L346" t="s">
        <v>57</v>
      </c>
      <c r="M346" t="s">
        <v>37</v>
      </c>
      <c r="N346" t="s">
        <v>87</v>
      </c>
      <c r="O346" t="s">
        <v>87</v>
      </c>
      <c r="T346" t="s">
        <v>50</v>
      </c>
      <c r="U346" t="s">
        <v>87</v>
      </c>
      <c r="V346" t="s">
        <v>87</v>
      </c>
      <c r="W346" t="s">
        <v>88</v>
      </c>
      <c r="X346" t="s">
        <v>3253</v>
      </c>
      <c r="Y346" t="s">
        <v>3252</v>
      </c>
      <c r="Z346" t="s">
        <v>87</v>
      </c>
      <c r="AA346" t="s">
        <v>87</v>
      </c>
      <c r="AB346" t="s">
        <v>37</v>
      </c>
      <c r="AC346" t="s">
        <v>1013</v>
      </c>
      <c r="AD346" t="s">
        <v>37</v>
      </c>
      <c r="AE346" t="s">
        <v>1013</v>
      </c>
      <c r="AF346" t="s">
        <v>90</v>
      </c>
      <c r="AG346" t="s">
        <v>1270</v>
      </c>
      <c r="AH346" t="s">
        <v>551</v>
      </c>
      <c r="AI346" s="4">
        <f ca="1">data[[#This Row],[Expiry Date]]-TODAY()</f>
        <v>40</v>
      </c>
      <c r="AJ346" s="4">
        <f ca="1">data[[#This Row],[Maturity ( Days)]]/365</f>
        <v>0.1095890410958904</v>
      </c>
      <c r="AK346" s="4" t="str">
        <f>IF(data[[#This Row],[Option Type]]="put","p","c")</f>
        <v>p</v>
      </c>
      <c r="AL346" s="4" t="e">
        <f>(data[[#This Row],[Bid]]*data[[#This Row],[Bidsize]]+data[[#This Row],[Ask]]*data[[#This Row],[Asksize]])/(data[[#This Row],[Bidsize]]+data[[#This Row],[Asksize]])</f>
        <v>#DIV/0!</v>
      </c>
      <c r="AM346" s="5" t="str">
        <f ca="1">impliedVol(data[[#This Row],[OptType]],Details!$B$4,VALUE(data[[#This Row],[Strike]]),VALUE(data[[#This Row],[Cnt Price]]),Details!$B$6,data[[#This Row],[T]],Details!$B$7)</f>
        <v>TypeError: unsupported operand type(s) for -: 'float' and 'NoneType'
    diffPrice = (priceCall(S, K, r, T, vol) - C ) if (opt == 'c') else (pricePut(S, K, r, T, vol) - C )
  File "c:\work\freelance\excel\greekcalculator\blackscholes.py", line 76, in impliedVol
    return bs.impliedVol(opt, S, K, C, r, T, div)
  File "c:\work\freelance\excel\greekcalculator\GreekCalculator.py", line 57, in impliedVol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N346" s="7" t="str">
        <f t="array" aca="1" ref="AN346:AR346" ca="1">bsGreeks(data[[#This Row],[OptType]],Details!$B$4,VALUE(data[[#This Row],[Strike]]),Details!$B$6,data[[#This Row],[T]],AM346,Details!$B$7)</f>
        <v>TypeError: can't multiply sequence by non-int of type 'numpy.float64'
    d1 = (1 / (sigma * sqrt(T))) * (log(S/K) + (r + sigma**2/2)* T)
  File "c:\work\freelance\excel\greekcalculator\blackscholes.py", line 19, in d1d2
    d1, d2 = d1d2(sigma, S, K, r - div, T)
  File "c:\work\freelance\excel\greekcalculator\blackscholes.py", line 100, in getGreeks
    return bs.getGreeks(optType, S, K, r, T, sigma, div, cntSize)
  File "c:\work\freelance\excel\greekcalculator\GreekCalculator.py", line 49,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O346" s="7" t="str">
        <f ca="1"/>
        <v>TypeError: can't multiply sequence by non-int of type 'numpy.float64'
    d1 = (1 / (sigma * sqrt(T))) * (log(S/K) + (r + sigma**2/2)* T)
  File "c:\work\freelance\excel\greekcalculator\blackscholes.py", line 19, in d1d2
    d1, d2 = d1d2(sigma, S, K, r - div, T)
  File "c:\work\freelance\excel\greekcalculator\blackscholes.py", line 100, in getGreeks
    return bs.getGreeks(optType, S, K, r, T, sigma, div, cntSize)
  File "c:\work\freelance\excel\greekcalculator\GreekCalculator.py", line 49,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P346" s="6" t="str">
        <f ca="1"/>
        <v>TypeError: can't multiply sequence by non-int of type 'numpy.float64'
    d1 = (1 / (sigma * sqrt(T))) * (log(S/K) + (r + sigma**2/2)* T)
  File "c:\work\freelance\excel\greekcalculator\blackscholes.py", line 19, in d1d2
    d1, d2 = d1d2(sigma, S, K, r - div, T)
  File "c:\work\freelance\excel\greekcalculator\blackscholes.py", line 100, in getGreeks
    return bs.getGreeks(optType, S, K, r, T, sigma, div, cntSize)
  File "c:\work\freelance\excel\greekcalculator\GreekCalculator.py", line 49,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Q346" s="6" t="str">
        <f ca="1"/>
        <v>TypeError: can't multiply sequence by non-int of type 'numpy.float64'
    d1 = (1 / (sigma * sqrt(T))) * (log(S/K) + (r + sigma**2/2)* T)
  File "c:\work\freelance\excel\greekcalculator\blackscholes.py", line 19, in d1d2
    d1, d2 = d1d2(sigma, S, K, r - div, T)
  File "c:\work\freelance\excel\greekcalculator\blackscholes.py", line 100, in getGreeks
    return bs.getGreeks(optType, S, K, r, T, sigma, div, cntSize)
  File "c:\work\freelance\excel\greekcalculator\GreekCalculator.py", line 49,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R346" s="6" t="str">
        <f ca="1"/>
        <v>TypeError: can't multiply sequence by non-int of type 'numpy.float64'
    d1 = (1 / (sigma * sqrt(T))) * (log(S/K) + (r + sigma**2/2)* T)
  File "c:\work\freelance\excel\greekcalculator\blackscholes.py", line 19, in d1d2
    d1, d2 = d1d2(sigma, S, K, r - div, T)
  File "c:\work\freelance\excel\greekcalculator\blackscholes.py", line 100, in getGreeks
    return bs.getGreeks(optType, S, K, r, T, sigma, div, cntSize)
  File "c:\work\freelance\excel\greekcalculator\GreekCalculator.py", line 49,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</row>
    <row r="347" spans="1:44" x14ac:dyDescent="0.3">
      <c r="A347" t="s">
        <v>3254</v>
      </c>
      <c r="B347" t="s">
        <v>3255</v>
      </c>
      <c r="C347" t="s">
        <v>30</v>
      </c>
      <c r="D347" t="s">
        <v>3256</v>
      </c>
      <c r="E347" t="s">
        <v>3257</v>
      </c>
      <c r="F347" t="s">
        <v>3258</v>
      </c>
      <c r="G347" t="s">
        <v>3259</v>
      </c>
      <c r="H347" t="s">
        <v>87</v>
      </c>
      <c r="I347" t="s">
        <v>87</v>
      </c>
      <c r="J347" t="s">
        <v>1502</v>
      </c>
      <c r="K347" t="s">
        <v>171</v>
      </c>
      <c r="L347" t="s">
        <v>57</v>
      </c>
      <c r="M347" t="s">
        <v>37</v>
      </c>
      <c r="N347" t="s">
        <v>87</v>
      </c>
      <c r="O347" t="s">
        <v>87</v>
      </c>
      <c r="T347" t="s">
        <v>50</v>
      </c>
      <c r="U347" t="s">
        <v>87</v>
      </c>
      <c r="V347" t="s">
        <v>87</v>
      </c>
      <c r="W347" t="s">
        <v>88</v>
      </c>
      <c r="X347" t="s">
        <v>3260</v>
      </c>
      <c r="Y347" t="s">
        <v>3259</v>
      </c>
      <c r="Z347" t="s">
        <v>87</v>
      </c>
      <c r="AA347" t="s">
        <v>87</v>
      </c>
      <c r="AB347" t="s">
        <v>37</v>
      </c>
      <c r="AC347" t="s">
        <v>1013</v>
      </c>
      <c r="AD347" t="s">
        <v>37</v>
      </c>
      <c r="AE347" t="s">
        <v>1013</v>
      </c>
      <c r="AF347" t="s">
        <v>90</v>
      </c>
      <c r="AG347" t="s">
        <v>1270</v>
      </c>
      <c r="AH347" t="s">
        <v>551</v>
      </c>
      <c r="AI347" s="4">
        <f ca="1">data[[#This Row],[Expiry Date]]-TODAY()</f>
        <v>40</v>
      </c>
      <c r="AJ347" s="4">
        <f ca="1">data[[#This Row],[Maturity ( Days)]]/365</f>
        <v>0.1095890410958904</v>
      </c>
      <c r="AK347" s="4" t="str">
        <f>IF(data[[#This Row],[Option Type]]="put","p","c")</f>
        <v>p</v>
      </c>
      <c r="AL347" s="4" t="e">
        <f>(data[[#This Row],[Bid]]*data[[#This Row],[Bidsize]]+data[[#This Row],[Ask]]*data[[#This Row],[Asksize]])/(data[[#This Row],[Bidsize]]+data[[#This Row],[Asksize]])</f>
        <v>#DIV/0!</v>
      </c>
      <c r="AM347" s="5" t="str">
        <f ca="1">impliedVol(data[[#This Row],[OptType]],Details!$B$4,VALUE(data[[#This Row],[Strike]]),VALUE(data[[#This Row],[Cnt Price]]),Details!$B$6,data[[#This Row],[T]],Details!$B$7)</f>
        <v>TypeError: unsupported operand type(s) for -: 'float' and 'NoneType'
    diffPrice = (priceCall(S, K, r, T, vol) - C ) if (opt == 'c') else (pricePut(S, K, r, T, vol) - C )
  File "c:\work\freelance\excel\greekcalculator\blackscholes.py", line 76, in impliedVol
    return bs.impliedVol(opt, S, K, C, r, T, div)
  File "c:\work\freelance\excel\greekcalculator\GreekCalculator.py", line 57, in impliedVol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N347" s="7" t="str">
        <f t="array" aca="1" ref="AN347:AR347" ca="1">bsGreeks(data[[#This Row],[OptType]],Details!$B$4,VALUE(data[[#This Row],[Strike]]),Details!$B$6,data[[#This Row],[T]],AM347,Details!$B$7)</f>
        <v>TypeError: can't multiply sequence by non-int of type 'numpy.float64'
    d1 = (1 / (sigma * sqrt(T))) * (log(S/K) + (r + sigma**2/2)* T)
  File "c:\work\freelance\excel\greekcalculator\blackscholes.py", line 19, in d1d2
    d1, d2 = d1d2(sigma, S, K, r - div, T)
  File "c:\work\freelance\excel\greekcalculator\blackscholes.py", line 100, in getGreeks
    return bs.getGreeks(optType, S, K, r, T, sigma, div, cntSize)
  File "c:\work\freelance\excel\greekcalculator\GreekCalculator.py", line 49,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O347" s="7" t="str">
        <f ca="1"/>
        <v>TypeError: can't multiply sequence by non-int of type 'numpy.float64'
    d1 = (1 / (sigma * sqrt(T))) * (log(S/K) + (r + sigma**2/2)* T)
  File "c:\work\freelance\excel\greekcalculator\blackscholes.py", line 19, in d1d2
    d1, d2 = d1d2(sigma, S, K, r - div, T)
  File "c:\work\freelance\excel\greekcalculator\blackscholes.py", line 100, in getGreeks
    return bs.getGreeks(optType, S, K, r, T, sigma, div, cntSize)
  File "c:\work\freelance\excel\greekcalculator\GreekCalculator.py", line 49,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P347" s="6" t="str">
        <f ca="1"/>
        <v>TypeError: can't multiply sequence by non-int of type 'numpy.float64'
    d1 = (1 / (sigma * sqrt(T))) * (log(S/K) + (r + sigma**2/2)* T)
  File "c:\work\freelance\excel\greekcalculator\blackscholes.py", line 19, in d1d2
    d1, d2 = d1d2(sigma, S, K, r - div, T)
  File "c:\work\freelance\excel\greekcalculator\blackscholes.py", line 100, in getGreeks
    return bs.getGreeks(optType, S, K, r, T, sigma, div, cntSize)
  File "c:\work\freelance\excel\greekcalculator\GreekCalculator.py", line 49,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Q347" s="6" t="str">
        <f ca="1"/>
        <v>TypeError: can't multiply sequence by non-int of type 'numpy.float64'
    d1 = (1 / (sigma * sqrt(T))) * (log(S/K) + (r + sigma**2/2)* T)
  File "c:\work\freelance\excel\greekcalculator\blackscholes.py", line 19, in d1d2
    d1, d2 = d1d2(sigma, S, K, r - div, T)
  File "c:\work\freelance\excel\greekcalculator\blackscholes.py", line 100, in getGreeks
    return bs.getGreeks(optType, S, K, r, T, sigma, div, cntSize)
  File "c:\work\freelance\excel\greekcalculator\GreekCalculator.py", line 49,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R347" s="6" t="str">
        <f ca="1"/>
        <v>TypeError: can't multiply sequence by non-int of type 'numpy.float64'
    d1 = (1 / (sigma * sqrt(T))) * (log(S/K) + (r + sigma**2/2)* T)
  File "c:\work\freelance\excel\greekcalculator\blackscholes.py", line 19, in d1d2
    d1, d2 = d1d2(sigma, S, K, r - div, T)
  File "c:\work\freelance\excel\greekcalculator\blackscholes.py", line 100, in getGreeks
    return bs.getGreeks(optType, S, K, r, T, sigma, div, cntSize)
  File "c:\work\freelance\excel\greekcalculator\GreekCalculator.py", line 49,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</row>
    <row r="348" spans="1:44" x14ac:dyDescent="0.3">
      <c r="A348" t="s">
        <v>3261</v>
      </c>
      <c r="B348" t="s">
        <v>3262</v>
      </c>
      <c r="C348" t="s">
        <v>30</v>
      </c>
      <c r="D348" t="s">
        <v>1357</v>
      </c>
      <c r="E348" t="s">
        <v>3263</v>
      </c>
      <c r="F348" t="s">
        <v>3264</v>
      </c>
      <c r="G348" t="s">
        <v>3265</v>
      </c>
      <c r="H348" t="s">
        <v>87</v>
      </c>
      <c r="I348" t="s">
        <v>87</v>
      </c>
      <c r="J348" t="s">
        <v>1502</v>
      </c>
      <c r="K348" t="s">
        <v>136</v>
      </c>
      <c r="L348" t="s">
        <v>57</v>
      </c>
      <c r="M348" t="s">
        <v>37</v>
      </c>
      <c r="N348" t="s">
        <v>87</v>
      </c>
      <c r="O348" t="s">
        <v>87</v>
      </c>
      <c r="T348" t="s">
        <v>50</v>
      </c>
      <c r="U348" t="s">
        <v>87</v>
      </c>
      <c r="V348" t="s">
        <v>87</v>
      </c>
      <c r="W348" t="s">
        <v>88</v>
      </c>
      <c r="X348" t="s">
        <v>3266</v>
      </c>
      <c r="Y348" t="s">
        <v>3265</v>
      </c>
      <c r="Z348" t="s">
        <v>87</v>
      </c>
      <c r="AA348" t="s">
        <v>87</v>
      </c>
      <c r="AB348" t="s">
        <v>37</v>
      </c>
      <c r="AC348" t="s">
        <v>1013</v>
      </c>
      <c r="AD348" t="s">
        <v>37</v>
      </c>
      <c r="AE348" t="s">
        <v>1013</v>
      </c>
      <c r="AF348" t="s">
        <v>90</v>
      </c>
      <c r="AG348" t="s">
        <v>1270</v>
      </c>
      <c r="AH348" t="s">
        <v>551</v>
      </c>
      <c r="AI348" s="4">
        <f ca="1">data[[#This Row],[Expiry Date]]-TODAY()</f>
        <v>40</v>
      </c>
      <c r="AJ348" s="4">
        <f ca="1">data[[#This Row],[Maturity ( Days)]]/365</f>
        <v>0.1095890410958904</v>
      </c>
      <c r="AK348" s="4" t="str">
        <f>IF(data[[#This Row],[Option Type]]="put","p","c")</f>
        <v>p</v>
      </c>
      <c r="AL348" s="4" t="e">
        <f>(data[[#This Row],[Bid]]*data[[#This Row],[Bidsize]]+data[[#This Row],[Ask]]*data[[#This Row],[Asksize]])/(data[[#This Row],[Bidsize]]+data[[#This Row],[Asksize]])</f>
        <v>#DIV/0!</v>
      </c>
      <c r="AM348" s="5" t="str">
        <f ca="1">impliedVol(data[[#This Row],[OptType]],Details!$B$4,VALUE(data[[#This Row],[Strike]]),VALUE(data[[#This Row],[Cnt Price]]),Details!$B$6,data[[#This Row],[T]],Details!$B$7)</f>
        <v>TypeError: unsupported operand type(s) for -: 'float' and 'NoneType'
    diffPrice = (priceCall(S, K, r, T, vol) - C ) if (opt == 'c') else (pricePut(S, K, r, T, vol) - C )
  File "c:\work\freelance\excel\greekcalculator\blackscholes.py", line 76, in impliedVol
    return bs.impliedVol(opt, S, K, C, r, T, div)
  File "c:\work\freelance\excel\greekcalculator\GreekCalculator.py", line 57, in impliedVol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N348" s="7" t="str">
        <f t="array" aca="1" ref="AN348:AR348" ca="1">bsGreeks(data[[#This Row],[OptType]],Details!$B$4,VALUE(data[[#This Row],[Strike]]),Details!$B$6,data[[#This Row],[T]],AM348,Details!$B$7)</f>
        <v>TypeError: can't multiply sequence by non-int of type 'numpy.float64'
    d1 = (1 / (sigma * sqrt(T))) * (log(S/K) + (r + sigma**2/2)* T)
  File "c:\work\freelance\excel\greekcalculator\blackscholes.py", line 19, in d1d2
    d1, d2 = d1d2(sigma, S, K, r - div, T)
  File "c:\work\freelance\excel\greekcalculator\blackscholes.py", line 100, in getGreeks
    return bs.getGreeks(optType, S, K, r, T, sigma, div, cntSize)
  File "c:\work\freelance\excel\greekcalculator\GreekCalculator.py", line 49,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O348" s="7" t="str">
        <f ca="1"/>
        <v>TypeError: can't multiply sequence by non-int of type 'numpy.float64'
    d1 = (1 / (sigma * sqrt(T))) * (log(S/K) + (r + sigma**2/2)* T)
  File "c:\work\freelance\excel\greekcalculator\blackscholes.py", line 19, in d1d2
    d1, d2 = d1d2(sigma, S, K, r - div, T)
  File "c:\work\freelance\excel\greekcalculator\blackscholes.py", line 100, in getGreeks
    return bs.getGreeks(optType, S, K, r, T, sigma, div, cntSize)
  File "c:\work\freelance\excel\greekcalculator\GreekCalculator.py", line 49,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P348" s="6" t="str">
        <f ca="1"/>
        <v>TypeError: can't multiply sequence by non-int of type 'numpy.float64'
    d1 = (1 / (sigma * sqrt(T))) * (log(S/K) + (r + sigma**2/2)* T)
  File "c:\work\freelance\excel\greekcalculator\blackscholes.py", line 19, in d1d2
    d1, d2 = d1d2(sigma, S, K, r - div, T)
  File "c:\work\freelance\excel\greekcalculator\blackscholes.py", line 100, in getGreeks
    return bs.getGreeks(optType, S, K, r, T, sigma, div, cntSize)
  File "c:\work\freelance\excel\greekcalculator\GreekCalculator.py", line 49,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Q348" s="6" t="str">
        <f ca="1"/>
        <v>TypeError: can't multiply sequence by non-int of type 'numpy.float64'
    d1 = (1 / (sigma * sqrt(T))) * (log(S/K) + (r + sigma**2/2)* T)
  File "c:\work\freelance\excel\greekcalculator\blackscholes.py", line 19, in d1d2
    d1, d2 = d1d2(sigma, S, K, r - div, T)
  File "c:\work\freelance\excel\greekcalculator\blackscholes.py", line 100, in getGreeks
    return bs.getGreeks(optType, S, K, r, T, sigma, div, cntSize)
  File "c:\work\freelance\excel\greekcalculator\GreekCalculator.py", line 49,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R348" s="6" t="str">
        <f ca="1"/>
        <v>TypeError: can't multiply sequence by non-int of type 'numpy.float64'
    d1 = (1 / (sigma * sqrt(T))) * (log(S/K) + (r + sigma**2/2)* T)
  File "c:\work\freelance\excel\greekcalculator\blackscholes.py", line 19, in d1d2
    d1, d2 = d1d2(sigma, S, K, r - div, T)
  File "c:\work\freelance\excel\greekcalculator\blackscholes.py", line 100, in getGreeks
    return bs.getGreeks(optType, S, K, r, T, sigma, div, cntSize)
  File "c:\work\freelance\excel\greekcalculator\GreekCalculator.py", line 49,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</row>
    <row r="349" spans="1:44" x14ac:dyDescent="0.3">
      <c r="A349" t="s">
        <v>3267</v>
      </c>
      <c r="B349" t="s">
        <v>3268</v>
      </c>
      <c r="C349" t="s">
        <v>30</v>
      </c>
      <c r="D349" t="s">
        <v>1359</v>
      </c>
      <c r="E349" t="s">
        <v>3269</v>
      </c>
      <c r="F349" t="s">
        <v>1014</v>
      </c>
      <c r="G349" t="s">
        <v>3270</v>
      </c>
      <c r="H349" t="s">
        <v>87</v>
      </c>
      <c r="I349" t="s">
        <v>87</v>
      </c>
      <c r="J349" t="s">
        <v>1502</v>
      </c>
      <c r="K349" t="s">
        <v>142</v>
      </c>
      <c r="L349" t="s">
        <v>57</v>
      </c>
      <c r="M349" t="s">
        <v>37</v>
      </c>
      <c r="N349" t="s">
        <v>87</v>
      </c>
      <c r="O349" t="s">
        <v>87</v>
      </c>
      <c r="T349" t="s">
        <v>50</v>
      </c>
      <c r="U349" t="s">
        <v>87</v>
      </c>
      <c r="V349" t="s">
        <v>87</v>
      </c>
      <c r="W349" t="s">
        <v>88</v>
      </c>
      <c r="X349" t="s">
        <v>3253</v>
      </c>
      <c r="Y349" t="s">
        <v>3270</v>
      </c>
      <c r="Z349" t="s">
        <v>87</v>
      </c>
      <c r="AA349" t="s">
        <v>87</v>
      </c>
      <c r="AB349" t="s">
        <v>37</v>
      </c>
      <c r="AC349" t="s">
        <v>1013</v>
      </c>
      <c r="AD349" t="s">
        <v>37</v>
      </c>
      <c r="AE349" t="s">
        <v>1013</v>
      </c>
      <c r="AF349" t="s">
        <v>90</v>
      </c>
      <c r="AG349" t="s">
        <v>1270</v>
      </c>
      <c r="AH349" t="s">
        <v>551</v>
      </c>
      <c r="AI349" s="4">
        <f ca="1">data[[#This Row],[Expiry Date]]-TODAY()</f>
        <v>40</v>
      </c>
      <c r="AJ349" s="4">
        <f ca="1">data[[#This Row],[Maturity ( Days)]]/365</f>
        <v>0.1095890410958904</v>
      </c>
      <c r="AK349" s="4" t="str">
        <f>IF(data[[#This Row],[Option Type]]="put","p","c")</f>
        <v>p</v>
      </c>
      <c r="AL349" s="4" t="e">
        <f>(data[[#This Row],[Bid]]*data[[#This Row],[Bidsize]]+data[[#This Row],[Ask]]*data[[#This Row],[Asksize]])/(data[[#This Row],[Bidsize]]+data[[#This Row],[Asksize]])</f>
        <v>#DIV/0!</v>
      </c>
      <c r="AM349" s="5" t="str">
        <f ca="1">impliedVol(data[[#This Row],[OptType]],Details!$B$4,VALUE(data[[#This Row],[Strike]]),VALUE(data[[#This Row],[Cnt Price]]),Details!$B$6,data[[#This Row],[T]],Details!$B$7)</f>
        <v>TypeError: unsupported operand type(s) for -: 'float' and 'NoneType'
    diffPrice = (priceCall(S, K, r, T, vol) - C ) if (opt == 'c') else (pricePut(S, K, r, T, vol) - C )
  File "c:\work\freelance\excel\greekcalculator\blackscholes.py", line 76, in impliedVol
    return bs.impliedVol(opt, S, K, C, r, T, div)
  File "c:\work\freelance\excel\greekcalculator\GreekCalculator.py", line 57, in impliedVol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N349" s="7" t="str">
        <f t="array" aca="1" ref="AN349:AR349" ca="1">bsGreeks(data[[#This Row],[OptType]],Details!$B$4,VALUE(data[[#This Row],[Strike]]),Details!$B$6,data[[#This Row],[T]],AM349,Details!$B$7)</f>
        <v>TypeError: can't multiply sequence by non-int of type 'numpy.float64'
    d1 = (1 / (sigma * sqrt(T))) * (log(S/K) + (r + sigma**2/2)* T)
  File "c:\work\freelance\excel\greekcalculator\blackscholes.py", line 19, in d1d2
    d1, d2 = d1d2(sigma, S, K, r - div, T)
  File "c:\work\freelance\excel\greekcalculator\blackscholes.py", line 100, in getGreeks
    return bs.getGreeks(optType, S, K, r, T, sigma, div, cntSize)
  File "c:\work\freelance\excel\greekcalculator\GreekCalculator.py", line 49,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O349" s="7" t="str">
        <f ca="1"/>
        <v>TypeError: can't multiply sequence by non-int of type 'numpy.float64'
    d1 = (1 / (sigma * sqrt(T))) * (log(S/K) + (r + sigma**2/2)* T)
  File "c:\work\freelance\excel\greekcalculator\blackscholes.py", line 19, in d1d2
    d1, d2 = d1d2(sigma, S, K, r - div, T)
  File "c:\work\freelance\excel\greekcalculator\blackscholes.py", line 100, in getGreeks
    return bs.getGreeks(optType, S, K, r, T, sigma, div, cntSize)
  File "c:\work\freelance\excel\greekcalculator\GreekCalculator.py", line 49,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P349" s="6" t="str">
        <f ca="1"/>
        <v>TypeError: can't multiply sequence by non-int of type 'numpy.float64'
    d1 = (1 / (sigma * sqrt(T))) * (log(S/K) + (r + sigma**2/2)* T)
  File "c:\work\freelance\excel\greekcalculator\blackscholes.py", line 19, in d1d2
    d1, d2 = d1d2(sigma, S, K, r - div, T)
  File "c:\work\freelance\excel\greekcalculator\blackscholes.py", line 100, in getGreeks
    return bs.getGreeks(optType, S, K, r, T, sigma, div, cntSize)
  File "c:\work\freelance\excel\greekcalculator\GreekCalculator.py", line 49,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Q349" s="6" t="str">
        <f ca="1"/>
        <v>TypeError: can't multiply sequence by non-int of type 'numpy.float64'
    d1 = (1 / (sigma * sqrt(T))) * (log(S/K) + (r + sigma**2/2)* T)
  File "c:\work\freelance\excel\greekcalculator\blackscholes.py", line 19, in d1d2
    d1, d2 = d1d2(sigma, S, K, r - div, T)
  File "c:\work\freelance\excel\greekcalculator\blackscholes.py", line 100, in getGreeks
    return bs.getGreeks(optType, S, K, r, T, sigma, div, cntSize)
  File "c:\work\freelance\excel\greekcalculator\GreekCalculator.py", line 49,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R349" s="6" t="str">
        <f ca="1"/>
        <v>TypeError: can't multiply sequence by non-int of type 'numpy.float64'
    d1 = (1 / (sigma * sqrt(T))) * (log(S/K) + (r + sigma**2/2)* T)
  File "c:\work\freelance\excel\greekcalculator\blackscholes.py", line 19, in d1d2
    d1, d2 = d1d2(sigma, S, K, r - div, T)
  File "c:\work\freelance\excel\greekcalculator\blackscholes.py", line 100, in getGreeks
    return bs.getGreeks(optType, S, K, r, T, sigma, div, cntSize)
  File "c:\work\freelance\excel\greekcalculator\GreekCalculator.py", line 49,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</row>
    <row r="350" spans="1:44" x14ac:dyDescent="0.3">
      <c r="A350" t="s">
        <v>3271</v>
      </c>
      <c r="B350" t="s">
        <v>3272</v>
      </c>
      <c r="C350" t="s">
        <v>30</v>
      </c>
      <c r="D350" t="s">
        <v>2464</v>
      </c>
      <c r="E350" t="s">
        <v>3273</v>
      </c>
      <c r="F350" t="s">
        <v>3274</v>
      </c>
      <c r="G350" t="s">
        <v>3275</v>
      </c>
      <c r="H350" t="s">
        <v>87</v>
      </c>
      <c r="I350" t="s">
        <v>87</v>
      </c>
      <c r="J350" t="s">
        <v>1502</v>
      </c>
      <c r="K350" t="s">
        <v>88</v>
      </c>
      <c r="L350" t="s">
        <v>57</v>
      </c>
      <c r="M350" t="s">
        <v>37</v>
      </c>
      <c r="N350" t="s">
        <v>87</v>
      </c>
      <c r="O350" t="s">
        <v>87</v>
      </c>
      <c r="T350" t="s">
        <v>50</v>
      </c>
      <c r="U350" t="s">
        <v>87</v>
      </c>
      <c r="V350" t="s">
        <v>87</v>
      </c>
      <c r="W350" t="s">
        <v>88</v>
      </c>
      <c r="X350" t="s">
        <v>3276</v>
      </c>
      <c r="Y350" t="s">
        <v>3275</v>
      </c>
      <c r="Z350" t="s">
        <v>87</v>
      </c>
      <c r="AA350" t="s">
        <v>87</v>
      </c>
      <c r="AB350" t="s">
        <v>37</v>
      </c>
      <c r="AC350" t="s">
        <v>1013</v>
      </c>
      <c r="AD350" t="s">
        <v>37</v>
      </c>
      <c r="AE350" t="s">
        <v>1013</v>
      </c>
      <c r="AF350" t="s">
        <v>90</v>
      </c>
      <c r="AG350" t="s">
        <v>1270</v>
      </c>
      <c r="AH350" t="s">
        <v>551</v>
      </c>
      <c r="AI350" s="4">
        <f ca="1">data[[#This Row],[Expiry Date]]-TODAY()</f>
        <v>40</v>
      </c>
      <c r="AJ350" s="4">
        <f ca="1">data[[#This Row],[Maturity ( Days)]]/365</f>
        <v>0.1095890410958904</v>
      </c>
      <c r="AK350" s="4" t="str">
        <f>IF(data[[#This Row],[Option Type]]="put","p","c")</f>
        <v>p</v>
      </c>
      <c r="AL350" s="4" t="e">
        <f>(data[[#This Row],[Bid]]*data[[#This Row],[Bidsize]]+data[[#This Row],[Ask]]*data[[#This Row],[Asksize]])/(data[[#This Row],[Bidsize]]+data[[#This Row],[Asksize]])</f>
        <v>#DIV/0!</v>
      </c>
      <c r="AM350" s="5" t="str">
        <f ca="1">impliedVol(data[[#This Row],[OptType]],Details!$B$4,VALUE(data[[#This Row],[Strike]]),VALUE(data[[#This Row],[Cnt Price]]),Details!$B$6,data[[#This Row],[T]],Details!$B$7)</f>
        <v>TypeError: unsupported operand type(s) for -: 'float' and 'NoneType'
    diffPrice = (priceCall(S, K, r, T, vol) - C ) if (opt == 'c') else (pricePut(S, K, r, T, vol) - C )
  File "c:\work\freelance\excel\greekcalculator\blackscholes.py", line 76, in impliedVol
    return bs.impliedVol(opt, S, K, C, r, T, div)
  File "c:\work\freelance\excel\greekcalculator\GreekCalculator.py", line 57, in impliedVol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N350" s="7" t="str">
        <f t="array" aca="1" ref="AN350:AR350" ca="1">bsGreeks(data[[#This Row],[OptType]],Details!$B$4,VALUE(data[[#This Row],[Strike]]),Details!$B$6,data[[#This Row],[T]],AM350,Details!$B$7)</f>
        <v>TypeError: can't multiply sequence by non-int of type 'numpy.float64'
    d1 = (1 / (sigma * sqrt(T))) * (log(S/K) + (r + sigma**2/2)* T)
  File "c:\work\freelance\excel\greekcalculator\blackscholes.py", line 19, in d1d2
    d1, d2 = d1d2(sigma, S, K, r - div, T)
  File "c:\work\freelance\excel\greekcalculator\blackscholes.py", line 100, in getGreeks
    return bs.getGreeks(optType, S, K, r, T, sigma, div, cntSize)
  File "c:\work\freelance\excel\greekcalculator\GreekCalculator.py", line 49,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O350" s="7" t="str">
        <f ca="1"/>
        <v>TypeError: can't multiply sequence by non-int of type 'numpy.float64'
    d1 = (1 / (sigma * sqrt(T))) * (log(S/K) + (r + sigma**2/2)* T)
  File "c:\work\freelance\excel\greekcalculator\blackscholes.py", line 19, in d1d2
    d1, d2 = d1d2(sigma, S, K, r - div, T)
  File "c:\work\freelance\excel\greekcalculator\blackscholes.py", line 100, in getGreeks
    return bs.getGreeks(optType, S, K, r, T, sigma, div, cntSize)
  File "c:\work\freelance\excel\greekcalculator\GreekCalculator.py", line 49,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P350" s="6" t="str">
        <f ca="1"/>
        <v>TypeError: can't multiply sequence by non-int of type 'numpy.float64'
    d1 = (1 / (sigma * sqrt(T))) * (log(S/K) + (r + sigma**2/2)* T)
  File "c:\work\freelance\excel\greekcalculator\blackscholes.py", line 19, in d1d2
    d1, d2 = d1d2(sigma, S, K, r - div, T)
  File "c:\work\freelance\excel\greekcalculator\blackscholes.py", line 100, in getGreeks
    return bs.getGreeks(optType, S, K, r, T, sigma, div, cntSize)
  File "c:\work\freelance\excel\greekcalculator\GreekCalculator.py", line 49,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Q350" s="6" t="str">
        <f ca="1"/>
        <v>TypeError: can't multiply sequence by non-int of type 'numpy.float64'
    d1 = (1 / (sigma * sqrt(T))) * (log(S/K) + (r + sigma**2/2)* T)
  File "c:\work\freelance\excel\greekcalculator\blackscholes.py", line 19, in d1d2
    d1, d2 = d1d2(sigma, S, K, r - div, T)
  File "c:\work\freelance\excel\greekcalculator\blackscholes.py", line 100, in getGreeks
    return bs.getGreeks(optType, S, K, r, T, sigma, div, cntSize)
  File "c:\work\freelance\excel\greekcalculator\GreekCalculator.py", line 49,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R350" s="6" t="str">
        <f ca="1"/>
        <v>TypeError: can't multiply sequence by non-int of type 'numpy.float64'
    d1 = (1 / (sigma * sqrt(T))) * (log(S/K) + (r + sigma**2/2)* T)
  File "c:\work\freelance\excel\greekcalculator\blackscholes.py", line 19, in d1d2
    d1, d2 = d1d2(sigma, S, K, r - div, T)
  File "c:\work\freelance\excel\greekcalculator\blackscholes.py", line 100, in getGreeks
    return bs.getGreeks(optType, S, K, r, T, sigma, div, cntSize)
  File "c:\work\freelance\excel\greekcalculator\GreekCalculator.py", line 49,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</row>
    <row r="351" spans="1:44" x14ac:dyDescent="0.3">
      <c r="A351" t="s">
        <v>3277</v>
      </c>
      <c r="B351" t="s">
        <v>3278</v>
      </c>
      <c r="C351" t="s">
        <v>30</v>
      </c>
      <c r="D351" t="s">
        <v>1522</v>
      </c>
      <c r="E351" t="s">
        <v>87</v>
      </c>
      <c r="F351" t="s">
        <v>266</v>
      </c>
      <c r="G351" t="s">
        <v>431</v>
      </c>
      <c r="H351" t="s">
        <v>87</v>
      </c>
      <c r="I351" t="s">
        <v>260</v>
      </c>
      <c r="J351" t="s">
        <v>1502</v>
      </c>
      <c r="K351" t="s">
        <v>3279</v>
      </c>
      <c r="L351" t="s">
        <v>57</v>
      </c>
      <c r="M351" t="s">
        <v>37</v>
      </c>
      <c r="N351" t="s">
        <v>87</v>
      </c>
      <c r="O351" t="s">
        <v>87</v>
      </c>
      <c r="T351" t="s">
        <v>50</v>
      </c>
      <c r="U351" t="s">
        <v>87</v>
      </c>
      <c r="V351" t="s">
        <v>87</v>
      </c>
      <c r="W351" t="s">
        <v>128</v>
      </c>
      <c r="X351" t="s">
        <v>511</v>
      </c>
      <c r="Y351" t="s">
        <v>431</v>
      </c>
      <c r="Z351" t="s">
        <v>87</v>
      </c>
      <c r="AA351" t="s">
        <v>87</v>
      </c>
      <c r="AB351" t="s">
        <v>37</v>
      </c>
      <c r="AC351" t="s">
        <v>1013</v>
      </c>
      <c r="AD351" t="s">
        <v>37</v>
      </c>
      <c r="AE351" t="s">
        <v>1013</v>
      </c>
      <c r="AF351" t="s">
        <v>90</v>
      </c>
      <c r="AG351" t="s">
        <v>1270</v>
      </c>
      <c r="AH351" t="s">
        <v>50</v>
      </c>
      <c r="AI351" s="4">
        <f ca="1">data[[#This Row],[Expiry Date]]-TODAY()</f>
        <v>40</v>
      </c>
      <c r="AJ351" s="4">
        <f ca="1">data[[#This Row],[Maturity ( Days)]]/365</f>
        <v>0.1095890410958904</v>
      </c>
      <c r="AK351" s="4" t="str">
        <f>IF(data[[#This Row],[Option Type]]="put","p","c")</f>
        <v>p</v>
      </c>
      <c r="AL351" s="4">
        <f>(data[[#This Row],[Bid]]*data[[#This Row],[Bidsize]]+data[[#This Row],[Ask]]*data[[#This Row],[Asksize]])/(data[[#This Row],[Bidsize]]+data[[#This Row],[Asksize]])</f>
        <v>0.2</v>
      </c>
      <c r="AM351" s="5" t="str">
        <f ca="1">impliedVol(data[[#This Row],[OptType]],Details!$B$4,VALUE(data[[#This Row],[Strike]]),VALUE(data[[#This Row],[Cnt Price]]),Details!$B$6,data[[#This Row],[T]],Details!$B$7)</f>
        <v>Calculation Error : Vega is Zero</v>
      </c>
      <c r="AN351" s="7" t="str">
        <f t="array" aca="1" ref="AN351:AR351" ca="1">bsGreeks(data[[#This Row],[OptType]],Details!$B$4,VALUE(data[[#This Row],[Strike]]),Details!$B$6,data[[#This Row],[T]],AM351,Details!$B$7)</f>
        <v>TypeError: can't multiply sequence by non-int of type 'numpy.float64'
    d1 = (1 / (sigma * sqrt(T))) * (log(S/K) + (r + sigma**2/2)* T)
  File "c:\work\freelance\excel\greekcalculator\blackscholes.py", line 19, in d1d2
    d1, d2 = d1d2(sigma, S, K, r - div, T)
  File "c:\work\freelance\excel\greekcalculator\blackscholes.py", line 100, in getGreeks
    return bs.getGreeks(optType, S, K, r, T, sigma, div, cntSize)
  File "c:\work\freelance\excel\greekcalculator\GreekCalculator.py", line 49,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O351" s="7" t="str">
        <f ca="1"/>
        <v>TypeError: can't multiply sequence by non-int of type 'numpy.float64'
    d1 = (1 / (sigma * sqrt(T))) * (log(S/K) + (r + sigma**2/2)* T)
  File "c:\work\freelance\excel\greekcalculator\blackscholes.py", line 19, in d1d2
    d1, d2 = d1d2(sigma, S, K, r - div, T)
  File "c:\work\freelance\excel\greekcalculator\blackscholes.py", line 100, in getGreeks
    return bs.getGreeks(optType, S, K, r, T, sigma, div, cntSize)
  File "c:\work\freelance\excel\greekcalculator\GreekCalculator.py", line 49,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P351" s="6" t="str">
        <f ca="1"/>
        <v>TypeError: can't multiply sequence by non-int of type 'numpy.float64'
    d1 = (1 / (sigma * sqrt(T))) * (log(S/K) + (r + sigma**2/2)* T)
  File "c:\work\freelance\excel\greekcalculator\blackscholes.py", line 19, in d1d2
    d1, d2 = d1d2(sigma, S, K, r - div, T)
  File "c:\work\freelance\excel\greekcalculator\blackscholes.py", line 100, in getGreeks
    return bs.getGreeks(optType, S, K, r, T, sigma, div, cntSize)
  File "c:\work\freelance\excel\greekcalculator\GreekCalculator.py", line 49,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Q351" s="6" t="str">
        <f ca="1"/>
        <v>TypeError: can't multiply sequence by non-int of type 'numpy.float64'
    d1 = (1 / (sigma * sqrt(T))) * (log(S/K) + (r + sigma**2/2)* T)
  File "c:\work\freelance\excel\greekcalculator\blackscholes.py", line 19, in d1d2
    d1, d2 = d1d2(sigma, S, K, r - div, T)
  File "c:\work\freelance\excel\greekcalculator\blackscholes.py", line 100, in getGreeks
    return bs.getGreeks(optType, S, K, r, T, sigma, div, cntSize)
  File "c:\work\freelance\excel\greekcalculator\GreekCalculator.py", line 49,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R351" s="6" t="str">
        <f ca="1"/>
        <v>TypeError: can't multiply sequence by non-int of type 'numpy.float64'
    d1 = (1 / (sigma * sqrt(T))) * (log(S/K) + (r + sigma**2/2)* T)
  File "c:\work\freelance\excel\greekcalculator\blackscholes.py", line 19, in d1d2
    d1, d2 = d1d2(sigma, S, K, r - div, T)
  File "c:\work\freelance\excel\greekcalculator\blackscholes.py", line 100, in getGreeks
    return bs.getGreeks(optType, S, K, r, T, sigma, div, cntSize)
  File "c:\work\freelance\excel\greekcalculator\GreekCalculator.py", line 49,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</row>
    <row r="352" spans="1:44" x14ac:dyDescent="0.3">
      <c r="A352" t="s">
        <v>3280</v>
      </c>
      <c r="B352" t="s">
        <v>3281</v>
      </c>
      <c r="C352" t="s">
        <v>30</v>
      </c>
      <c r="D352" t="s">
        <v>3282</v>
      </c>
      <c r="E352" t="s">
        <v>87</v>
      </c>
      <c r="F352" t="s">
        <v>263</v>
      </c>
      <c r="G352" t="s">
        <v>496</v>
      </c>
      <c r="H352" t="s">
        <v>87</v>
      </c>
      <c r="I352" t="s">
        <v>90</v>
      </c>
      <c r="J352" t="s">
        <v>1502</v>
      </c>
      <c r="K352" t="s">
        <v>3283</v>
      </c>
      <c r="L352" t="s">
        <v>57</v>
      </c>
      <c r="M352" t="s">
        <v>37</v>
      </c>
      <c r="N352" t="s">
        <v>87</v>
      </c>
      <c r="O352" t="s">
        <v>87</v>
      </c>
      <c r="T352" t="s">
        <v>50</v>
      </c>
      <c r="U352" t="s">
        <v>87</v>
      </c>
      <c r="V352" t="s">
        <v>87</v>
      </c>
      <c r="W352" t="s">
        <v>128</v>
      </c>
      <c r="X352" t="s">
        <v>170</v>
      </c>
      <c r="Y352" t="s">
        <v>496</v>
      </c>
      <c r="Z352" t="s">
        <v>87</v>
      </c>
      <c r="AA352" t="s">
        <v>87</v>
      </c>
      <c r="AB352" t="s">
        <v>37</v>
      </c>
      <c r="AC352" t="s">
        <v>1013</v>
      </c>
      <c r="AD352" t="s">
        <v>37</v>
      </c>
      <c r="AE352" t="s">
        <v>1013</v>
      </c>
      <c r="AF352" t="s">
        <v>90</v>
      </c>
      <c r="AG352" t="s">
        <v>1270</v>
      </c>
      <c r="AH352" t="s">
        <v>50</v>
      </c>
      <c r="AI352" s="4">
        <f ca="1">data[[#This Row],[Expiry Date]]-TODAY()</f>
        <v>40</v>
      </c>
      <c r="AJ352" s="4">
        <f ca="1">data[[#This Row],[Maturity ( Days)]]/365</f>
        <v>0.1095890410958904</v>
      </c>
      <c r="AK352" s="4" t="str">
        <f>IF(data[[#This Row],[Option Type]]="put","p","c")</f>
        <v>p</v>
      </c>
      <c r="AL352" s="4">
        <f>(data[[#This Row],[Bid]]*data[[#This Row],[Bidsize]]+data[[#This Row],[Ask]]*data[[#This Row],[Asksize]])/(data[[#This Row],[Bidsize]]+data[[#This Row],[Asksize]])</f>
        <v>0.3</v>
      </c>
      <c r="AM352" s="5" t="str">
        <f ca="1">impliedVol(data[[#This Row],[OptType]],Details!$B$4,VALUE(data[[#This Row],[Strike]]),VALUE(data[[#This Row],[Cnt Price]]),Details!$B$6,data[[#This Row],[T]],Details!$B$7)</f>
        <v>Calculation Error : Vega is Zero</v>
      </c>
      <c r="AN352" s="7" t="str">
        <f t="array" aca="1" ref="AN352:AR352" ca="1">bsGreeks(data[[#This Row],[OptType]],Details!$B$4,VALUE(data[[#This Row],[Strike]]),Details!$B$6,data[[#This Row],[T]],AM352,Details!$B$7)</f>
        <v>TypeError: can't multiply sequence by non-int of type 'numpy.float64'
    d1 = (1 / (sigma * sqrt(T))) * (log(S/K) + (r + sigma**2/2)* T)
  File "c:\work\freelance\excel\greekcalculator\blackscholes.py", line 19, in d1d2
    d1, d2 = d1d2(sigma, S, K, r - div, T)
  File "c:\work\freelance\excel\greekcalculator\blackscholes.py", line 100, in getGreeks
    return bs.getGreeks(optType, S, K, r, T, sigma, div, cntSize)
  File "c:\work\freelance\excel\greekcalculator\GreekCalculator.py", line 49,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O352" s="7" t="str">
        <f ca="1"/>
        <v>TypeError: can't multiply sequence by non-int of type 'numpy.float64'
    d1 = (1 / (sigma * sqrt(T))) * (log(S/K) + (r + sigma**2/2)* T)
  File "c:\work\freelance\excel\greekcalculator\blackscholes.py", line 19, in d1d2
    d1, d2 = d1d2(sigma, S, K, r - div, T)
  File "c:\work\freelance\excel\greekcalculator\blackscholes.py", line 100, in getGreeks
    return bs.getGreeks(optType, S, K, r, T, sigma, div, cntSize)
  File "c:\work\freelance\excel\greekcalculator\GreekCalculator.py", line 49,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P352" s="6" t="str">
        <f ca="1"/>
        <v>TypeError: can't multiply sequence by non-int of type 'numpy.float64'
    d1 = (1 / (sigma * sqrt(T))) * (log(S/K) + (r + sigma**2/2)* T)
  File "c:\work\freelance\excel\greekcalculator\blackscholes.py", line 19, in d1d2
    d1, d2 = d1d2(sigma, S, K, r - div, T)
  File "c:\work\freelance\excel\greekcalculator\blackscholes.py", line 100, in getGreeks
    return bs.getGreeks(optType, S, K, r, T, sigma, div, cntSize)
  File "c:\work\freelance\excel\greekcalculator\GreekCalculator.py", line 49,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Q352" s="6" t="str">
        <f ca="1"/>
        <v>TypeError: can't multiply sequence by non-int of type 'numpy.float64'
    d1 = (1 / (sigma * sqrt(T))) * (log(S/K) + (r + sigma**2/2)* T)
  File "c:\work\freelance\excel\greekcalculator\blackscholes.py", line 19, in d1d2
    d1, d2 = d1d2(sigma, S, K, r - div, T)
  File "c:\work\freelance\excel\greekcalculator\blackscholes.py", line 100, in getGreeks
    return bs.getGreeks(optType, S, K, r, T, sigma, div, cntSize)
  File "c:\work\freelance\excel\greekcalculator\GreekCalculator.py", line 49,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R352" s="6" t="str">
        <f ca="1"/>
        <v>TypeError: can't multiply sequence by non-int of type 'numpy.float64'
    d1 = (1 / (sigma * sqrt(T))) * (log(S/K) + (r + sigma**2/2)* T)
  File "c:\work\freelance\excel\greekcalculator\blackscholes.py", line 19, in d1d2
    d1, d2 = d1d2(sigma, S, K, r - div, T)
  File "c:\work\freelance\excel\greekcalculator\blackscholes.py", line 100, in getGreeks
    return bs.getGreeks(optType, S, K, r, T, sigma, div, cntSize)
  File "c:\work\freelance\excel\greekcalculator\GreekCalculator.py", line 49,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</row>
    <row r="353" spans="1:44" x14ac:dyDescent="0.3">
      <c r="A353" t="s">
        <v>3284</v>
      </c>
      <c r="B353" t="s">
        <v>3285</v>
      </c>
      <c r="C353" t="s">
        <v>30</v>
      </c>
      <c r="D353" t="s">
        <v>1534</v>
      </c>
      <c r="E353" t="s">
        <v>431</v>
      </c>
      <c r="F353" t="s">
        <v>261</v>
      </c>
      <c r="G353" t="s">
        <v>264</v>
      </c>
      <c r="H353" t="s">
        <v>3286</v>
      </c>
      <c r="I353" t="s">
        <v>3287</v>
      </c>
      <c r="J353" t="s">
        <v>1502</v>
      </c>
      <c r="K353" t="s">
        <v>3288</v>
      </c>
      <c r="L353" t="s">
        <v>57</v>
      </c>
      <c r="M353" t="s">
        <v>37</v>
      </c>
      <c r="N353" t="s">
        <v>87</v>
      </c>
      <c r="O353" t="s">
        <v>87</v>
      </c>
      <c r="T353" t="s">
        <v>50</v>
      </c>
      <c r="U353" t="s">
        <v>87</v>
      </c>
      <c r="V353" t="s">
        <v>87</v>
      </c>
      <c r="W353" t="s">
        <v>112</v>
      </c>
      <c r="X353" t="s">
        <v>514</v>
      </c>
      <c r="Y353" t="s">
        <v>264</v>
      </c>
      <c r="Z353" t="s">
        <v>87</v>
      </c>
      <c r="AA353" t="s">
        <v>87</v>
      </c>
      <c r="AB353" t="s">
        <v>37</v>
      </c>
      <c r="AC353" t="s">
        <v>1013</v>
      </c>
      <c r="AD353" t="s">
        <v>37</v>
      </c>
      <c r="AE353" t="s">
        <v>1013</v>
      </c>
      <c r="AF353" t="s">
        <v>90</v>
      </c>
      <c r="AG353" t="s">
        <v>1270</v>
      </c>
      <c r="AH353" t="s">
        <v>50</v>
      </c>
      <c r="AI353" s="4">
        <f ca="1">data[[#This Row],[Expiry Date]]-TODAY()</f>
        <v>40</v>
      </c>
      <c r="AJ353" s="4">
        <f ca="1">data[[#This Row],[Maturity ( Days)]]/365</f>
        <v>0.1095890410958904</v>
      </c>
      <c r="AK353" s="4" t="str">
        <f>IF(data[[#This Row],[Option Type]]="put","p","c")</f>
        <v>p</v>
      </c>
      <c r="AL353" s="4">
        <f>(data[[#This Row],[Bid]]*data[[#This Row],[Bidsize]]+data[[#This Row],[Ask]]*data[[#This Row],[Asksize]])/(data[[#This Row],[Bidsize]]+data[[#This Row],[Asksize]])</f>
        <v>0.2590574374079529</v>
      </c>
      <c r="AM353" s="5" t="str">
        <f ca="1">impliedVol(data[[#This Row],[OptType]],Details!$B$4,VALUE(data[[#This Row],[Strike]]),VALUE(data[[#This Row],[Cnt Price]]),Details!$B$6,data[[#This Row],[T]],Details!$B$7)</f>
        <v>Calculation Error : Vega is Zero</v>
      </c>
      <c r="AN353" s="7" t="str">
        <f t="array" aca="1" ref="AN353:AR353" ca="1">bsGreeks(data[[#This Row],[OptType]],Details!$B$4,VALUE(data[[#This Row],[Strike]]),Details!$B$6,data[[#This Row],[T]],AM353,Details!$B$7)</f>
        <v>TypeError: can't multiply sequence by non-int of type 'numpy.float64'
    d1 = (1 / (sigma * sqrt(T))) * (log(S/K) + (r + sigma**2/2)* T)
  File "c:\work\freelance\excel\greekcalculator\blackscholes.py", line 19, in d1d2
    d1, d2 = d1d2(sigma, S, K, r - div, T)
  File "c:\work\freelance\excel\greekcalculator\blackscholes.py", line 100, in getGreeks
    return bs.getGreeks(optType, S, K, r, T, sigma, div, cntSize)
  File "c:\work\freelance\excel\greekcalculator\GreekCalculator.py", line 49,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O353" s="7" t="str">
        <f ca="1"/>
        <v>TypeError: can't multiply sequence by non-int of type 'numpy.float64'
    d1 = (1 / (sigma * sqrt(T))) * (log(S/K) + (r + sigma**2/2)* T)
  File "c:\work\freelance\excel\greekcalculator\blackscholes.py", line 19, in d1d2
    d1, d2 = d1d2(sigma, S, K, r - div, T)
  File "c:\work\freelance\excel\greekcalculator\blackscholes.py", line 100, in getGreeks
    return bs.getGreeks(optType, S, K, r, T, sigma, div, cntSize)
  File "c:\work\freelance\excel\greekcalculator\GreekCalculator.py", line 49,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P353" s="6" t="str">
        <f ca="1"/>
        <v>TypeError: can't multiply sequence by non-int of type 'numpy.float64'
    d1 = (1 / (sigma * sqrt(T))) * (log(S/K) + (r + sigma**2/2)* T)
  File "c:\work\freelance\excel\greekcalculator\blackscholes.py", line 19, in d1d2
    d1, d2 = d1d2(sigma, S, K, r - div, T)
  File "c:\work\freelance\excel\greekcalculator\blackscholes.py", line 100, in getGreeks
    return bs.getGreeks(optType, S, K, r, T, sigma, div, cntSize)
  File "c:\work\freelance\excel\greekcalculator\GreekCalculator.py", line 49,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Q353" s="6" t="str">
        <f ca="1"/>
        <v>TypeError: can't multiply sequence by non-int of type 'numpy.float64'
    d1 = (1 / (sigma * sqrt(T))) * (log(S/K) + (r + sigma**2/2)* T)
  File "c:\work\freelance\excel\greekcalculator\blackscholes.py", line 19, in d1d2
    d1, d2 = d1d2(sigma, S, K, r - div, T)
  File "c:\work\freelance\excel\greekcalculator\blackscholes.py", line 100, in getGreeks
    return bs.getGreeks(optType, S, K, r, T, sigma, div, cntSize)
  File "c:\work\freelance\excel\greekcalculator\GreekCalculator.py", line 49,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R353" s="6" t="str">
        <f ca="1"/>
        <v>TypeError: can't multiply sequence by non-int of type 'numpy.float64'
    d1 = (1 / (sigma * sqrt(T))) * (log(S/K) + (r + sigma**2/2)* T)
  File "c:\work\freelance\excel\greekcalculator\blackscholes.py", line 19, in d1d2
    d1, d2 = d1d2(sigma, S, K, r - div, T)
  File "c:\work\freelance\excel\greekcalculator\blackscholes.py", line 100, in getGreeks
    return bs.getGreeks(optType, S, K, r, T, sigma, div, cntSize)
  File "c:\work\freelance\excel\greekcalculator\GreekCalculator.py", line 49,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</row>
    <row r="354" spans="1:44" x14ac:dyDescent="0.3">
      <c r="A354" t="s">
        <v>3289</v>
      </c>
      <c r="B354" t="s">
        <v>3290</v>
      </c>
      <c r="C354" t="s">
        <v>30</v>
      </c>
      <c r="D354" t="s">
        <v>3291</v>
      </c>
      <c r="E354" t="s">
        <v>266</v>
      </c>
      <c r="F354" t="s">
        <v>756</v>
      </c>
      <c r="G354" t="s">
        <v>264</v>
      </c>
      <c r="H354" t="s">
        <v>90</v>
      </c>
      <c r="I354" t="s">
        <v>2957</v>
      </c>
      <c r="J354" t="s">
        <v>1502</v>
      </c>
      <c r="K354" t="s">
        <v>3292</v>
      </c>
      <c r="L354" t="s">
        <v>57</v>
      </c>
      <c r="M354" t="s">
        <v>37</v>
      </c>
      <c r="N354" t="s">
        <v>87</v>
      </c>
      <c r="O354" t="s">
        <v>87</v>
      </c>
      <c r="T354" t="s">
        <v>50</v>
      </c>
      <c r="U354" t="s">
        <v>87</v>
      </c>
      <c r="V354" t="s">
        <v>87</v>
      </c>
      <c r="W354" t="s">
        <v>112</v>
      </c>
      <c r="X354" t="s">
        <v>411</v>
      </c>
      <c r="Y354" t="s">
        <v>264</v>
      </c>
      <c r="Z354" t="s">
        <v>87</v>
      </c>
      <c r="AA354" t="s">
        <v>87</v>
      </c>
      <c r="AB354" t="s">
        <v>37</v>
      </c>
      <c r="AC354" t="s">
        <v>1013</v>
      </c>
      <c r="AD354" t="s">
        <v>37</v>
      </c>
      <c r="AE354" t="s">
        <v>1013</v>
      </c>
      <c r="AF354" t="s">
        <v>90</v>
      </c>
      <c r="AG354" t="s">
        <v>1270</v>
      </c>
      <c r="AH354" t="s">
        <v>50</v>
      </c>
      <c r="AI354" s="4">
        <f ca="1">data[[#This Row],[Expiry Date]]-TODAY()</f>
        <v>40</v>
      </c>
      <c r="AJ354" s="4">
        <f ca="1">data[[#This Row],[Maturity ( Days)]]/365</f>
        <v>0.1095890410958904</v>
      </c>
      <c r="AK354" s="4" t="str">
        <f>IF(data[[#This Row],[Option Type]]="put","p","c")</f>
        <v>p</v>
      </c>
      <c r="AL354" s="4">
        <f>(data[[#This Row],[Bid]]*data[[#This Row],[Bidsize]]+data[[#This Row],[Ask]]*data[[#This Row],[Asksize]])/(data[[#This Row],[Bidsize]]+data[[#This Row],[Asksize]])</f>
        <v>0.37755102040816324</v>
      </c>
      <c r="AM354" s="5" t="str">
        <f ca="1">impliedVol(data[[#This Row],[OptType]],Details!$B$4,VALUE(data[[#This Row],[Strike]]),VALUE(data[[#This Row],[Cnt Price]]),Details!$B$6,data[[#This Row],[T]],Details!$B$7)</f>
        <v>Calculation Error : Vega is Zero</v>
      </c>
      <c r="AN354" s="7" t="str">
        <f t="array" aca="1" ref="AN354:AR354" ca="1">bsGreeks(data[[#This Row],[OptType]],Details!$B$4,VALUE(data[[#This Row],[Strike]]),Details!$B$6,data[[#This Row],[T]],AM354,Details!$B$7)</f>
        <v>TypeError: can't multiply sequence by non-int of type 'numpy.float64'
    d1 = (1 / (sigma * sqrt(T))) * (log(S/K) + (r + sigma**2/2)* T)
  File "c:\work\freelance\excel\greekcalculator\blackscholes.py", line 19, in d1d2
    d1, d2 = d1d2(sigma, S, K, r - div, T)
  File "c:\work\freelance\excel\greekcalculator\blackscholes.py", line 100, in getGreeks
    return bs.getGreeks(optType, S, K, r, T, sigma, div, cntSize)
  File "c:\work\freelance\excel\greekcalculator\GreekCalculator.py", line 49,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O354" s="7" t="str">
        <f ca="1"/>
        <v>TypeError: can't multiply sequence by non-int of type 'numpy.float64'
    d1 = (1 / (sigma * sqrt(T))) * (log(S/K) + (r + sigma**2/2)* T)
  File "c:\work\freelance\excel\greekcalculator\blackscholes.py", line 19, in d1d2
    d1, d2 = d1d2(sigma, S, K, r - div, T)
  File "c:\work\freelance\excel\greekcalculator\blackscholes.py", line 100, in getGreeks
    return bs.getGreeks(optType, S, K, r, T, sigma, div, cntSize)
  File "c:\work\freelance\excel\greekcalculator\GreekCalculator.py", line 49,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P354" s="6" t="str">
        <f ca="1"/>
        <v>TypeError: can't multiply sequence by non-int of type 'numpy.float64'
    d1 = (1 / (sigma * sqrt(T))) * (log(S/K) + (r + sigma**2/2)* T)
  File "c:\work\freelance\excel\greekcalculator\blackscholes.py", line 19, in d1d2
    d1, d2 = d1d2(sigma, S, K, r - div, T)
  File "c:\work\freelance\excel\greekcalculator\blackscholes.py", line 100, in getGreeks
    return bs.getGreeks(optType, S, K, r, T, sigma, div, cntSize)
  File "c:\work\freelance\excel\greekcalculator\GreekCalculator.py", line 49,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Q354" s="6" t="str">
        <f ca="1"/>
        <v>TypeError: can't multiply sequence by non-int of type 'numpy.float64'
    d1 = (1 / (sigma * sqrt(T))) * (log(S/K) + (r + sigma**2/2)* T)
  File "c:\work\freelance\excel\greekcalculator\blackscholes.py", line 19, in d1d2
    d1, d2 = d1d2(sigma, S, K, r - div, T)
  File "c:\work\freelance\excel\greekcalculator\blackscholes.py", line 100, in getGreeks
    return bs.getGreeks(optType, S, K, r, T, sigma, div, cntSize)
  File "c:\work\freelance\excel\greekcalculator\GreekCalculator.py", line 49,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R354" s="6" t="str">
        <f ca="1"/>
        <v>TypeError: can't multiply sequence by non-int of type 'numpy.float64'
    d1 = (1 / (sigma * sqrt(T))) * (log(S/K) + (r + sigma**2/2)* T)
  File "c:\work\freelance\excel\greekcalculator\blackscholes.py", line 19, in d1d2
    d1, d2 = d1d2(sigma, S, K, r - div, T)
  File "c:\work\freelance\excel\greekcalculator\blackscholes.py", line 100, in getGreeks
    return bs.getGreeks(optType, S, K, r, T, sigma, div, cntSize)
  File "c:\work\freelance\excel\greekcalculator\GreekCalculator.py", line 49,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</row>
    <row r="355" spans="1:44" x14ac:dyDescent="0.3">
      <c r="A355" t="s">
        <v>3293</v>
      </c>
      <c r="B355" t="s">
        <v>3294</v>
      </c>
      <c r="C355" t="s">
        <v>30</v>
      </c>
      <c r="D355" t="s">
        <v>3295</v>
      </c>
      <c r="E355" t="s">
        <v>264</v>
      </c>
      <c r="F355" t="s">
        <v>344</v>
      </c>
      <c r="G355" t="s">
        <v>757</v>
      </c>
      <c r="H355" t="s">
        <v>2483</v>
      </c>
      <c r="I355" t="s">
        <v>1392</v>
      </c>
      <c r="J355" t="s">
        <v>1502</v>
      </c>
      <c r="K355" t="s">
        <v>3296</v>
      </c>
      <c r="L355" t="s">
        <v>57</v>
      </c>
      <c r="M355" t="s">
        <v>37</v>
      </c>
      <c r="N355" t="s">
        <v>87</v>
      </c>
      <c r="O355" t="s">
        <v>87</v>
      </c>
      <c r="T355" t="s">
        <v>50</v>
      </c>
      <c r="U355" t="s">
        <v>87</v>
      </c>
      <c r="V355" t="s">
        <v>87</v>
      </c>
      <c r="W355" t="s">
        <v>90</v>
      </c>
      <c r="X355" t="s">
        <v>100</v>
      </c>
      <c r="Y355" t="s">
        <v>757</v>
      </c>
      <c r="Z355" t="s">
        <v>87</v>
      </c>
      <c r="AA355" t="s">
        <v>87</v>
      </c>
      <c r="AB355" t="s">
        <v>37</v>
      </c>
      <c r="AC355" t="s">
        <v>1013</v>
      </c>
      <c r="AD355" t="s">
        <v>37</v>
      </c>
      <c r="AE355" t="s">
        <v>1013</v>
      </c>
      <c r="AF355" t="s">
        <v>90</v>
      </c>
      <c r="AG355" t="s">
        <v>1270</v>
      </c>
      <c r="AH355" t="s">
        <v>50</v>
      </c>
      <c r="AI355" s="4">
        <f ca="1">data[[#This Row],[Expiry Date]]-TODAY()</f>
        <v>40</v>
      </c>
      <c r="AJ355" s="4">
        <f ca="1">data[[#This Row],[Maturity ( Days)]]/365</f>
        <v>0.1095890410958904</v>
      </c>
      <c r="AK355" s="4" t="str">
        <f>IF(data[[#This Row],[Option Type]]="put","p","c")</f>
        <v>p</v>
      </c>
      <c r="AL355" s="4">
        <f>(data[[#This Row],[Bid]]*data[[#This Row],[Bidsize]]+data[[#This Row],[Ask]]*data[[#This Row],[Asksize]])/(data[[#This Row],[Bidsize]]+data[[#This Row],[Asksize]])</f>
        <v>0.39270986745213549</v>
      </c>
      <c r="AM355" s="5" t="str">
        <f ca="1">impliedVol(data[[#This Row],[OptType]],Details!$B$4,VALUE(data[[#This Row],[Strike]]),VALUE(data[[#This Row],[Cnt Price]]),Details!$B$6,data[[#This Row],[T]],Details!$B$7)</f>
        <v>Calculation Error : Vega is Zero</v>
      </c>
      <c r="AN355" s="7" t="str">
        <f t="array" aca="1" ref="AN355:AR355" ca="1">bsGreeks(data[[#This Row],[OptType]],Details!$B$4,VALUE(data[[#This Row],[Strike]]),Details!$B$6,data[[#This Row],[T]],AM355,Details!$B$7)</f>
        <v>TypeError: can't multiply sequence by non-int of type 'numpy.float64'
    d1 = (1 / (sigma * sqrt(T))) * (log(S/K) + (r + sigma**2/2)* T)
  File "c:\work\freelance\excel\greekcalculator\blackscholes.py", line 19, in d1d2
    d1, d2 = d1d2(sigma, S, K, r - div, T)
  File "c:\work\freelance\excel\greekcalculator\blackscholes.py", line 100, in getGreeks
    return bs.getGreeks(optType, S, K, r, T, sigma, div, cntSize)
  File "c:\work\freelance\excel\greekcalculator\GreekCalculator.py", line 49,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O355" s="7" t="str">
        <f ca="1"/>
        <v>TypeError: can't multiply sequence by non-int of type 'numpy.float64'
    d1 = (1 / (sigma * sqrt(T))) * (log(S/K) + (r + sigma**2/2)* T)
  File "c:\work\freelance\excel\greekcalculator\blackscholes.py", line 19, in d1d2
    d1, d2 = d1d2(sigma, S, K, r - div, T)
  File "c:\work\freelance\excel\greekcalculator\blackscholes.py", line 100, in getGreeks
    return bs.getGreeks(optType, S, K, r, T, sigma, div, cntSize)
  File "c:\work\freelance\excel\greekcalculator\GreekCalculator.py", line 49,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P355" s="6" t="str">
        <f ca="1"/>
        <v>TypeError: can't multiply sequence by non-int of type 'numpy.float64'
    d1 = (1 / (sigma * sqrt(T))) * (log(S/K) + (r + sigma**2/2)* T)
  File "c:\work\freelance\excel\greekcalculator\blackscholes.py", line 19, in d1d2
    d1, d2 = d1d2(sigma, S, K, r - div, T)
  File "c:\work\freelance\excel\greekcalculator\blackscholes.py", line 100, in getGreeks
    return bs.getGreeks(optType, S, K, r, T, sigma, div, cntSize)
  File "c:\work\freelance\excel\greekcalculator\GreekCalculator.py", line 49,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Q355" s="6" t="str">
        <f ca="1"/>
        <v>TypeError: can't multiply sequence by non-int of type 'numpy.float64'
    d1 = (1 / (sigma * sqrt(T))) * (log(S/K) + (r + sigma**2/2)* T)
  File "c:\work\freelance\excel\greekcalculator\blackscholes.py", line 19, in d1d2
    d1, d2 = d1d2(sigma, S, K, r - div, T)
  File "c:\work\freelance\excel\greekcalculator\blackscholes.py", line 100, in getGreeks
    return bs.getGreeks(optType, S, K, r, T, sigma, div, cntSize)
  File "c:\work\freelance\excel\greekcalculator\GreekCalculator.py", line 49,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R355" s="6" t="str">
        <f ca="1"/>
        <v>TypeError: can't multiply sequence by non-int of type 'numpy.float64'
    d1 = (1 / (sigma * sqrt(T))) * (log(S/K) + (r + sigma**2/2)* T)
  File "c:\work\freelance\excel\greekcalculator\blackscholes.py", line 19, in d1d2
    d1, d2 = d1d2(sigma, S, K, r - div, T)
  File "c:\work\freelance\excel\greekcalculator\blackscholes.py", line 100, in getGreeks
    return bs.getGreeks(optType, S, K, r, T, sigma, div, cntSize)
  File "c:\work\freelance\excel\greekcalculator\GreekCalculator.py", line 49,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</row>
    <row r="356" spans="1:44" x14ac:dyDescent="0.3">
      <c r="A356" t="s">
        <v>3297</v>
      </c>
      <c r="B356" t="s">
        <v>3298</v>
      </c>
      <c r="C356" t="s">
        <v>30</v>
      </c>
      <c r="D356" t="s">
        <v>251</v>
      </c>
      <c r="E356" t="s">
        <v>263</v>
      </c>
      <c r="F356" t="s">
        <v>757</v>
      </c>
      <c r="G356" t="s">
        <v>757</v>
      </c>
      <c r="H356" t="s">
        <v>284</v>
      </c>
      <c r="I356" t="s">
        <v>3299</v>
      </c>
      <c r="J356" t="s">
        <v>1502</v>
      </c>
      <c r="K356" t="s">
        <v>3300</v>
      </c>
      <c r="L356" t="s">
        <v>57</v>
      </c>
      <c r="M356" t="s">
        <v>37</v>
      </c>
      <c r="N356" t="s">
        <v>87</v>
      </c>
      <c r="O356" t="s">
        <v>87</v>
      </c>
      <c r="T356" t="s">
        <v>50</v>
      </c>
      <c r="U356" t="s">
        <v>87</v>
      </c>
      <c r="V356" t="s">
        <v>87</v>
      </c>
      <c r="W356" t="s">
        <v>325</v>
      </c>
      <c r="X356" t="s">
        <v>404</v>
      </c>
      <c r="Y356" t="s">
        <v>757</v>
      </c>
      <c r="Z356" t="s">
        <v>87</v>
      </c>
      <c r="AA356" t="s">
        <v>87</v>
      </c>
      <c r="AB356" t="s">
        <v>37</v>
      </c>
      <c r="AC356" t="s">
        <v>1013</v>
      </c>
      <c r="AD356" t="s">
        <v>37</v>
      </c>
      <c r="AE356" t="s">
        <v>1013</v>
      </c>
      <c r="AF356" t="s">
        <v>90</v>
      </c>
      <c r="AG356" t="s">
        <v>1270</v>
      </c>
      <c r="AH356" t="s">
        <v>50</v>
      </c>
      <c r="AI356" s="4">
        <f ca="1">data[[#This Row],[Expiry Date]]-TODAY()</f>
        <v>40</v>
      </c>
      <c r="AJ356" s="4">
        <f ca="1">data[[#This Row],[Maturity ( Days)]]/365</f>
        <v>0.1095890410958904</v>
      </c>
      <c r="AK356" s="4" t="str">
        <f>IF(data[[#This Row],[Option Type]]="put","p","c")</f>
        <v>p</v>
      </c>
      <c r="AL356" s="4">
        <f>(data[[#This Row],[Bid]]*data[[#This Row],[Bidsize]]+data[[#This Row],[Ask]]*data[[#This Row],[Asksize]])/(data[[#This Row],[Bidsize]]+data[[#This Row],[Asksize]])</f>
        <v>0.44390624999999995</v>
      </c>
      <c r="AM356" s="5" t="str">
        <f ca="1">impliedVol(data[[#This Row],[OptType]],Details!$B$4,VALUE(data[[#This Row],[Strike]]),VALUE(data[[#This Row],[Cnt Price]]),Details!$B$6,data[[#This Row],[T]],Details!$B$7)</f>
        <v>Calculation Error : Vega is Zero</v>
      </c>
      <c r="AN356" s="7" t="str">
        <f t="array" aca="1" ref="AN356:AR356" ca="1">bsGreeks(data[[#This Row],[OptType]],Details!$B$4,VALUE(data[[#This Row],[Strike]]),Details!$B$6,data[[#This Row],[T]],AM356,Details!$B$7)</f>
        <v>TypeError: can't multiply sequence by non-int of type 'numpy.float64'
    d1 = (1 / (sigma * sqrt(T))) * (log(S/K) + (r + sigma**2/2)* T)
  File "c:\work\freelance\excel\greekcalculator\blackscholes.py", line 19, in d1d2
    d1, d2 = d1d2(sigma, S, K, r - div, T)
  File "c:\work\freelance\excel\greekcalculator\blackscholes.py", line 100, in getGreeks
    return bs.getGreeks(optType, S, K, r, T, sigma, div, cntSize)
  File "c:\work\freelance\excel\greekcalculator\GreekCalculator.py", line 49,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O356" s="7" t="str">
        <f ca="1"/>
        <v>TypeError: can't multiply sequence by non-int of type 'numpy.float64'
    d1 = (1 / (sigma * sqrt(T))) * (log(S/K) + (r + sigma**2/2)* T)
  File "c:\work\freelance\excel\greekcalculator\blackscholes.py", line 19, in d1d2
    d1, d2 = d1d2(sigma, S, K, r - div, T)
  File "c:\work\freelance\excel\greekcalculator\blackscholes.py", line 100, in getGreeks
    return bs.getGreeks(optType, S, K, r, T, sigma, div, cntSize)
  File "c:\work\freelance\excel\greekcalculator\GreekCalculator.py", line 49,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P356" s="6" t="str">
        <f ca="1"/>
        <v>TypeError: can't multiply sequence by non-int of type 'numpy.float64'
    d1 = (1 / (sigma * sqrt(T))) * (log(S/K) + (r + sigma**2/2)* T)
  File "c:\work\freelance\excel\greekcalculator\blackscholes.py", line 19, in d1d2
    d1, d2 = d1d2(sigma, S, K, r - div, T)
  File "c:\work\freelance\excel\greekcalculator\blackscholes.py", line 100, in getGreeks
    return bs.getGreeks(optType, S, K, r, T, sigma, div, cntSize)
  File "c:\work\freelance\excel\greekcalculator\GreekCalculator.py", line 49,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Q356" s="6" t="str">
        <f ca="1"/>
        <v>TypeError: can't multiply sequence by non-int of type 'numpy.float64'
    d1 = (1 / (sigma * sqrt(T))) * (log(S/K) + (r + sigma**2/2)* T)
  File "c:\work\freelance\excel\greekcalculator\blackscholes.py", line 19, in d1d2
    d1, d2 = d1d2(sigma, S, K, r - div, T)
  File "c:\work\freelance\excel\greekcalculator\blackscholes.py", line 100, in getGreeks
    return bs.getGreeks(optType, S, K, r, T, sigma, div, cntSize)
  File "c:\work\freelance\excel\greekcalculator\GreekCalculator.py", line 49,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R356" s="6" t="str">
        <f ca="1"/>
        <v>TypeError: can't multiply sequence by non-int of type 'numpy.float64'
    d1 = (1 / (sigma * sqrt(T))) * (log(S/K) + (r + sigma**2/2)* T)
  File "c:\work\freelance\excel\greekcalculator\blackscholes.py", line 19, in d1d2
    d1, d2 = d1d2(sigma, S, K, r - div, T)
  File "c:\work\freelance\excel\greekcalculator\blackscholes.py", line 100, in getGreeks
    return bs.getGreeks(optType, S, K, r, T, sigma, div, cntSize)
  File "c:\work\freelance\excel\greekcalculator\GreekCalculator.py", line 49,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</row>
    <row r="357" spans="1:44" x14ac:dyDescent="0.3">
      <c r="A357" t="s">
        <v>3301</v>
      </c>
      <c r="B357" t="s">
        <v>3302</v>
      </c>
      <c r="C357" t="s">
        <v>30</v>
      </c>
      <c r="D357" t="s">
        <v>1276</v>
      </c>
      <c r="E357" t="s">
        <v>418</v>
      </c>
      <c r="F357" t="s">
        <v>428</v>
      </c>
      <c r="G357" t="s">
        <v>3303</v>
      </c>
      <c r="H357" t="s">
        <v>3304</v>
      </c>
      <c r="I357" t="s">
        <v>1834</v>
      </c>
      <c r="J357" t="s">
        <v>1502</v>
      </c>
      <c r="K357" t="s">
        <v>3305</v>
      </c>
      <c r="L357" t="s">
        <v>57</v>
      </c>
      <c r="M357" t="s">
        <v>37</v>
      </c>
      <c r="N357" t="s">
        <v>87</v>
      </c>
      <c r="O357" t="s">
        <v>87</v>
      </c>
      <c r="T357" t="s">
        <v>50</v>
      </c>
      <c r="U357" t="s">
        <v>87</v>
      </c>
      <c r="V357" t="s">
        <v>87</v>
      </c>
      <c r="W357" t="s">
        <v>144</v>
      </c>
      <c r="X357" t="s">
        <v>458</v>
      </c>
      <c r="Y357" t="s">
        <v>3303</v>
      </c>
      <c r="Z357" t="s">
        <v>87</v>
      </c>
      <c r="AA357" t="s">
        <v>87</v>
      </c>
      <c r="AB357" t="s">
        <v>37</v>
      </c>
      <c r="AC357" t="s">
        <v>1013</v>
      </c>
      <c r="AD357" t="s">
        <v>37</v>
      </c>
      <c r="AE357" t="s">
        <v>1013</v>
      </c>
      <c r="AF357" t="s">
        <v>90</v>
      </c>
      <c r="AG357" t="s">
        <v>1270</v>
      </c>
      <c r="AH357" t="s">
        <v>50</v>
      </c>
      <c r="AI357" s="4">
        <f ca="1">data[[#This Row],[Expiry Date]]-TODAY()</f>
        <v>40</v>
      </c>
      <c r="AJ357" s="4">
        <f ca="1">data[[#This Row],[Maturity ( Days)]]/365</f>
        <v>0.1095890410958904</v>
      </c>
      <c r="AK357" s="4" t="str">
        <f>IF(data[[#This Row],[Option Type]]="put","p","c")</f>
        <v>p</v>
      </c>
      <c r="AL357" s="4">
        <f>(data[[#This Row],[Bid]]*data[[#This Row],[Bidsize]]+data[[#This Row],[Ask]]*data[[#This Row],[Asksize]])/(data[[#This Row],[Bidsize]]+data[[#This Row],[Asksize]])</f>
        <v>0.86760563380281697</v>
      </c>
      <c r="AM357" s="5" t="str">
        <f ca="1">impliedVol(data[[#This Row],[OptType]],Details!$B$4,VALUE(data[[#This Row],[Strike]]),VALUE(data[[#This Row],[Cnt Price]]),Details!$B$6,data[[#This Row],[T]],Details!$B$7)</f>
        <v>Calculation Error : Vega is Zero</v>
      </c>
      <c r="AN357" s="7" t="str">
        <f t="array" aca="1" ref="AN357:AR357" ca="1">bsGreeks(data[[#This Row],[OptType]],Details!$B$4,VALUE(data[[#This Row],[Strike]]),Details!$B$6,data[[#This Row],[T]],AM357,Details!$B$7)</f>
        <v>TypeError: can't multiply sequence by non-int of type 'numpy.float64'
    d1 = (1 / (sigma * sqrt(T))) * (log(S/K) + (r + sigma**2/2)* T)
  File "c:\work\freelance\excel\greekcalculator\blackscholes.py", line 19, in d1d2
    d1, d2 = d1d2(sigma, S, K, r - div, T)
  File "c:\work\freelance\excel\greekcalculator\blackscholes.py", line 100, in getGreeks
    return bs.getGreeks(optType, S, K, r, T, sigma, div, cntSize)
  File "c:\work\freelance\excel\greekcalculator\GreekCalculator.py", line 49,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O357" s="7" t="str">
        <f ca="1"/>
        <v>TypeError: can't multiply sequence by non-int of type 'numpy.float64'
    d1 = (1 / (sigma * sqrt(T))) * (log(S/K) + (r + sigma**2/2)* T)
  File "c:\work\freelance\excel\greekcalculator\blackscholes.py", line 19, in d1d2
    d1, d2 = d1d2(sigma, S, K, r - div, T)
  File "c:\work\freelance\excel\greekcalculator\blackscholes.py", line 100, in getGreeks
    return bs.getGreeks(optType, S, K, r, T, sigma, div, cntSize)
  File "c:\work\freelance\excel\greekcalculator\GreekCalculator.py", line 49,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P357" s="6" t="str">
        <f ca="1"/>
        <v>TypeError: can't multiply sequence by non-int of type 'numpy.float64'
    d1 = (1 / (sigma * sqrt(T))) * (log(S/K) + (r + sigma**2/2)* T)
  File "c:\work\freelance\excel\greekcalculator\blackscholes.py", line 19, in d1d2
    d1, d2 = d1d2(sigma, S, K, r - div, T)
  File "c:\work\freelance\excel\greekcalculator\blackscholes.py", line 100, in getGreeks
    return bs.getGreeks(optType, S, K, r, T, sigma, div, cntSize)
  File "c:\work\freelance\excel\greekcalculator\GreekCalculator.py", line 49,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Q357" s="6" t="str">
        <f ca="1"/>
        <v>TypeError: can't multiply sequence by non-int of type 'numpy.float64'
    d1 = (1 / (sigma * sqrt(T))) * (log(S/K) + (r + sigma**2/2)* T)
  File "c:\work\freelance\excel\greekcalculator\blackscholes.py", line 19, in d1d2
    d1, d2 = d1d2(sigma, S, K, r - div, T)
  File "c:\work\freelance\excel\greekcalculator\blackscholes.py", line 100, in getGreeks
    return bs.getGreeks(optType, S, K, r, T, sigma, div, cntSize)
  File "c:\work\freelance\excel\greekcalculator\GreekCalculator.py", line 49,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R357" s="6" t="str">
        <f ca="1"/>
        <v>TypeError: can't multiply sequence by non-int of type 'numpy.float64'
    d1 = (1 / (sigma * sqrt(T))) * (log(S/K) + (r + sigma**2/2)* T)
  File "c:\work\freelance\excel\greekcalculator\blackscholes.py", line 19, in d1d2
    d1, d2 = d1d2(sigma, S, K, r - div, T)
  File "c:\work\freelance\excel\greekcalculator\blackscholes.py", line 100, in getGreeks
    return bs.getGreeks(optType, S, K, r, T, sigma, div, cntSize)
  File "c:\work\freelance\excel\greekcalculator\GreekCalculator.py", line 49,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</row>
    <row r="358" spans="1:44" x14ac:dyDescent="0.3">
      <c r="A358" t="s">
        <v>3306</v>
      </c>
      <c r="B358" t="s">
        <v>3307</v>
      </c>
      <c r="C358" t="s">
        <v>30</v>
      </c>
      <c r="D358" t="s">
        <v>3095</v>
      </c>
      <c r="E358" t="s">
        <v>428</v>
      </c>
      <c r="F358" t="s">
        <v>3030</v>
      </c>
      <c r="G358" t="s">
        <v>3308</v>
      </c>
      <c r="H358" t="s">
        <v>90</v>
      </c>
      <c r="I358" t="s">
        <v>90</v>
      </c>
      <c r="J358" t="s">
        <v>1502</v>
      </c>
      <c r="K358" t="s">
        <v>1166</v>
      </c>
      <c r="L358" t="s">
        <v>57</v>
      </c>
      <c r="M358" t="s">
        <v>37</v>
      </c>
      <c r="N358" t="s">
        <v>87</v>
      </c>
      <c r="O358" t="s">
        <v>87</v>
      </c>
      <c r="T358" t="s">
        <v>50</v>
      </c>
      <c r="U358" t="s">
        <v>87</v>
      </c>
      <c r="V358" t="s">
        <v>87</v>
      </c>
      <c r="W358" t="s">
        <v>144</v>
      </c>
      <c r="X358" t="s">
        <v>458</v>
      </c>
      <c r="Y358" t="s">
        <v>3308</v>
      </c>
      <c r="Z358" t="s">
        <v>87</v>
      </c>
      <c r="AA358" t="s">
        <v>87</v>
      </c>
      <c r="AB358" t="s">
        <v>37</v>
      </c>
      <c r="AC358" t="s">
        <v>1013</v>
      </c>
      <c r="AD358" t="s">
        <v>37</v>
      </c>
      <c r="AE358" t="s">
        <v>1013</v>
      </c>
      <c r="AF358" t="s">
        <v>90</v>
      </c>
      <c r="AG358" t="s">
        <v>1270</v>
      </c>
      <c r="AH358" t="s">
        <v>50</v>
      </c>
      <c r="AI358" s="4">
        <f ca="1">data[[#This Row],[Expiry Date]]-TODAY()</f>
        <v>40</v>
      </c>
      <c r="AJ358" s="4">
        <f ca="1">data[[#This Row],[Maturity ( Days)]]/365</f>
        <v>0.1095890410958904</v>
      </c>
      <c r="AK358" s="4" t="str">
        <f>IF(data[[#This Row],[Option Type]]="put","p","c")</f>
        <v>p</v>
      </c>
      <c r="AL358" s="4">
        <f>(data[[#This Row],[Bid]]*data[[#This Row],[Bidsize]]+data[[#This Row],[Ask]]*data[[#This Row],[Asksize]])/(data[[#This Row],[Bidsize]]+data[[#This Row],[Asksize]])</f>
        <v>1.2250000000000001</v>
      </c>
      <c r="AM358" s="5" t="str">
        <f ca="1">impliedVol(data[[#This Row],[OptType]],Details!$B$4,VALUE(data[[#This Row],[Strike]]),VALUE(data[[#This Row],[Cnt Price]]),Details!$B$6,data[[#This Row],[T]],Details!$B$7)</f>
        <v>Calculation Error : Vega is Zero</v>
      </c>
      <c r="AN358" s="7" t="str">
        <f t="array" aca="1" ref="AN358:AR358" ca="1">bsGreeks(data[[#This Row],[OptType]],Details!$B$4,VALUE(data[[#This Row],[Strike]]),Details!$B$6,data[[#This Row],[T]],AM358,Details!$B$7)</f>
        <v>TypeError: can't multiply sequence by non-int of type 'numpy.float64'
    d1 = (1 / (sigma * sqrt(T))) * (log(S/K) + (r + sigma**2/2)* T)
  File "c:\work\freelance\excel\greekcalculator\blackscholes.py", line 19, in d1d2
    d1, d2 = d1d2(sigma, S, K, r - div, T)
  File "c:\work\freelance\excel\greekcalculator\blackscholes.py", line 100, in getGreeks
    return bs.getGreeks(optType, S, K, r, T, sigma, div, cntSize)
  File "c:\work\freelance\excel\greekcalculator\GreekCalculator.py", line 49,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O358" s="7" t="str">
        <f ca="1"/>
        <v>TypeError: can't multiply sequence by non-int of type 'numpy.float64'
    d1 = (1 / (sigma * sqrt(T))) * (log(S/K) + (r + sigma**2/2)* T)
  File "c:\work\freelance\excel\greekcalculator\blackscholes.py", line 19, in d1d2
    d1, d2 = d1d2(sigma, S, K, r - div, T)
  File "c:\work\freelance\excel\greekcalculator\blackscholes.py", line 100, in getGreeks
    return bs.getGreeks(optType, S, K, r, T, sigma, div, cntSize)
  File "c:\work\freelance\excel\greekcalculator\GreekCalculator.py", line 49,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P358" s="6" t="str">
        <f ca="1"/>
        <v>TypeError: can't multiply sequence by non-int of type 'numpy.float64'
    d1 = (1 / (sigma * sqrt(T))) * (log(S/K) + (r + sigma**2/2)* T)
  File "c:\work\freelance\excel\greekcalculator\blackscholes.py", line 19, in d1d2
    d1, d2 = d1d2(sigma, S, K, r - div, T)
  File "c:\work\freelance\excel\greekcalculator\blackscholes.py", line 100, in getGreeks
    return bs.getGreeks(optType, S, K, r, T, sigma, div, cntSize)
  File "c:\work\freelance\excel\greekcalculator\GreekCalculator.py", line 49,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Q358" s="6" t="str">
        <f ca="1"/>
        <v>TypeError: can't multiply sequence by non-int of type 'numpy.float64'
    d1 = (1 / (sigma * sqrt(T))) * (log(S/K) + (r + sigma**2/2)* T)
  File "c:\work\freelance\excel\greekcalculator\blackscholes.py", line 19, in d1d2
    d1, d2 = d1d2(sigma, S, K, r - div, T)
  File "c:\work\freelance\excel\greekcalculator\blackscholes.py", line 100, in getGreeks
    return bs.getGreeks(optType, S, K, r, T, sigma, div, cntSize)
  File "c:\work\freelance\excel\greekcalculator\GreekCalculator.py", line 49,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R358" s="6" t="str">
        <f ca="1"/>
        <v>TypeError: can't multiply sequence by non-int of type 'numpy.float64'
    d1 = (1 / (sigma * sqrt(T))) * (log(S/K) + (r + sigma**2/2)* T)
  File "c:\work\freelance\excel\greekcalculator\blackscholes.py", line 19, in d1d2
    d1, d2 = d1d2(sigma, S, K, r - div, T)
  File "c:\work\freelance\excel\greekcalculator\blackscholes.py", line 100, in getGreeks
    return bs.getGreeks(optType, S, K, r, T, sigma, div, cntSize)
  File "c:\work\freelance\excel\greekcalculator\GreekCalculator.py", line 49,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</row>
    <row r="359" spans="1:44" x14ac:dyDescent="0.3">
      <c r="A359" t="s">
        <v>3309</v>
      </c>
      <c r="B359" t="s">
        <v>3310</v>
      </c>
      <c r="C359" t="s">
        <v>30</v>
      </c>
      <c r="D359" t="s">
        <v>1552</v>
      </c>
      <c r="E359" t="s">
        <v>493</v>
      </c>
      <c r="F359" t="s">
        <v>876</v>
      </c>
      <c r="G359" t="s">
        <v>369</v>
      </c>
      <c r="H359" t="s">
        <v>90</v>
      </c>
      <c r="I359" t="s">
        <v>90</v>
      </c>
      <c r="J359" t="s">
        <v>1502</v>
      </c>
      <c r="K359" t="s">
        <v>96</v>
      </c>
      <c r="L359" t="s">
        <v>57</v>
      </c>
      <c r="M359" t="s">
        <v>37</v>
      </c>
      <c r="N359" t="s">
        <v>87</v>
      </c>
      <c r="O359" t="s">
        <v>87</v>
      </c>
      <c r="T359" t="s">
        <v>50</v>
      </c>
      <c r="U359" t="s">
        <v>87</v>
      </c>
      <c r="V359" t="s">
        <v>87</v>
      </c>
      <c r="W359" t="s">
        <v>128</v>
      </c>
      <c r="X359" t="s">
        <v>94</v>
      </c>
      <c r="Y359" t="s">
        <v>369</v>
      </c>
      <c r="Z359" t="s">
        <v>87</v>
      </c>
      <c r="AA359" t="s">
        <v>87</v>
      </c>
      <c r="AB359" t="s">
        <v>37</v>
      </c>
      <c r="AC359" t="s">
        <v>1013</v>
      </c>
      <c r="AD359" t="s">
        <v>37</v>
      </c>
      <c r="AE359" t="s">
        <v>1013</v>
      </c>
      <c r="AF359" t="s">
        <v>90</v>
      </c>
      <c r="AG359" t="s">
        <v>1270</v>
      </c>
      <c r="AH359" t="s">
        <v>50</v>
      </c>
      <c r="AI359" s="4">
        <f ca="1">data[[#This Row],[Expiry Date]]-TODAY()</f>
        <v>40</v>
      </c>
      <c r="AJ359" s="4">
        <f ca="1">data[[#This Row],[Maturity ( Days)]]/365</f>
        <v>0.1095890410958904</v>
      </c>
      <c r="AK359" s="4" t="str">
        <f>IF(data[[#This Row],[Option Type]]="put","p","c")</f>
        <v>p</v>
      </c>
      <c r="AL359" s="4">
        <f>(data[[#This Row],[Bid]]*data[[#This Row],[Bidsize]]+data[[#This Row],[Ask]]*data[[#This Row],[Asksize]])/(data[[#This Row],[Bidsize]]+data[[#This Row],[Asksize]])</f>
        <v>1.7749999999999999</v>
      </c>
      <c r="AM359" s="5">
        <f ca="1">impliedVol(data[[#This Row],[OptType]],Details!$B$4,VALUE(data[[#This Row],[Strike]]),VALUE(data[[#This Row],[Cnt Price]]),Details!$B$6,data[[#This Row],[T]],Details!$B$7)</f>
        <v>0.74468692653910806</v>
      </c>
      <c r="AN359" s="7">
        <f t="array" aca="1" ref="AN359:AR359" ca="1">bsGreeks(data[[#This Row],[OptType]],Details!$B$4,VALUE(data[[#This Row],[Strike]]),Details!$B$6,data[[#This Row],[T]],AM359,Details!$B$7)</f>
        <v>-5.2067444450392131E-3</v>
      </c>
      <c r="AO359" s="7">
        <f ca="1"/>
        <v>1.4815227869852756E-5</v>
      </c>
      <c r="AP359" s="6">
        <f ca="1"/>
        <v>0.20346646731548057</v>
      </c>
      <c r="AQ359" s="6">
        <f ca="1"/>
        <v>-18.876433488702208</v>
      </c>
      <c r="AR359" s="6">
        <f ca="1"/>
        <v>-2.5339729677341212</v>
      </c>
    </row>
    <row r="360" spans="1:44" x14ac:dyDescent="0.3">
      <c r="A360" t="s">
        <v>3311</v>
      </c>
      <c r="B360" t="s">
        <v>3312</v>
      </c>
      <c r="C360" t="s">
        <v>30</v>
      </c>
      <c r="D360" t="s">
        <v>1565</v>
      </c>
      <c r="E360" t="s">
        <v>495</v>
      </c>
      <c r="F360" t="s">
        <v>337</v>
      </c>
      <c r="G360" t="s">
        <v>3313</v>
      </c>
      <c r="H360" t="s">
        <v>416</v>
      </c>
      <c r="I360" t="s">
        <v>1501</v>
      </c>
      <c r="J360" t="s">
        <v>1502</v>
      </c>
      <c r="K360" t="s">
        <v>3314</v>
      </c>
      <c r="L360" t="s">
        <v>57</v>
      </c>
      <c r="M360" t="s">
        <v>37</v>
      </c>
      <c r="N360" t="s">
        <v>87</v>
      </c>
      <c r="O360" t="s">
        <v>87</v>
      </c>
      <c r="T360" t="s">
        <v>50</v>
      </c>
      <c r="U360" t="s">
        <v>87</v>
      </c>
      <c r="V360" t="s">
        <v>87</v>
      </c>
      <c r="W360" t="s">
        <v>137</v>
      </c>
      <c r="X360" t="s">
        <v>94</v>
      </c>
      <c r="Y360" t="s">
        <v>3313</v>
      </c>
      <c r="Z360" t="s">
        <v>87</v>
      </c>
      <c r="AA360" t="s">
        <v>87</v>
      </c>
      <c r="AB360" t="s">
        <v>37</v>
      </c>
      <c r="AC360" t="s">
        <v>1013</v>
      </c>
      <c r="AD360" t="s">
        <v>37</v>
      </c>
      <c r="AE360" t="s">
        <v>1013</v>
      </c>
      <c r="AF360" t="s">
        <v>90</v>
      </c>
      <c r="AG360" t="s">
        <v>1270</v>
      </c>
      <c r="AH360" t="s">
        <v>50</v>
      </c>
      <c r="AI360" s="4">
        <f ca="1">data[[#This Row],[Expiry Date]]-TODAY()</f>
        <v>40</v>
      </c>
      <c r="AJ360" s="4">
        <f ca="1">data[[#This Row],[Maturity ( Days)]]/365</f>
        <v>0.1095890410958904</v>
      </c>
      <c r="AK360" s="4" t="str">
        <f>IF(data[[#This Row],[Option Type]]="put","p","c")</f>
        <v>p</v>
      </c>
      <c r="AL360" s="4">
        <f>(data[[#This Row],[Bid]]*data[[#This Row],[Bidsize]]+data[[#This Row],[Ask]]*data[[#This Row],[Asksize]])/(data[[#This Row],[Bidsize]]+data[[#This Row],[Asksize]])</f>
        <v>2.0430470347648262</v>
      </c>
      <c r="AM360" s="5">
        <f ca="1">impliedVol(data[[#This Row],[OptType]],Details!$B$4,VALUE(data[[#This Row],[Strike]]),VALUE(data[[#This Row],[Cnt Price]]),Details!$B$6,data[[#This Row],[T]],Details!$B$7)</f>
        <v>0.71952858908185047</v>
      </c>
      <c r="AN360" s="7">
        <f t="array" aca="1" ref="AN360:AR360" ca="1">bsGreeks(data[[#This Row],[OptType]],Details!$B$4,VALUE(data[[#This Row],[Strike]]),Details!$B$6,data[[#This Row],[T]],AM360,Details!$B$7)</f>
        <v>-6.1186427343151717E-3</v>
      </c>
      <c r="AO360" s="7">
        <f ca="1"/>
        <v>1.7695686186316873E-5</v>
      </c>
      <c r="AP360" s="6">
        <f ca="1"/>
        <v>0.23481521933675534</v>
      </c>
      <c r="AQ360" s="6">
        <f ca="1"/>
        <v>-21.045124573511114</v>
      </c>
      <c r="AR360" s="6">
        <f ca="1"/>
        <v>-2.9730744314515314</v>
      </c>
    </row>
    <row r="361" spans="1:44" x14ac:dyDescent="0.3">
      <c r="A361" t="s">
        <v>3315</v>
      </c>
      <c r="B361" t="s">
        <v>3316</v>
      </c>
      <c r="C361" t="s">
        <v>30</v>
      </c>
      <c r="D361" t="s">
        <v>3317</v>
      </c>
      <c r="E361" t="s">
        <v>337</v>
      </c>
      <c r="F361" t="s">
        <v>327</v>
      </c>
      <c r="G361" t="s">
        <v>747</v>
      </c>
      <c r="H361" t="s">
        <v>393</v>
      </c>
      <c r="I361" t="s">
        <v>2555</v>
      </c>
      <c r="J361" t="s">
        <v>1502</v>
      </c>
      <c r="K361" t="s">
        <v>3318</v>
      </c>
      <c r="L361" t="s">
        <v>57</v>
      </c>
      <c r="M361" t="s">
        <v>37</v>
      </c>
      <c r="N361" t="s">
        <v>87</v>
      </c>
      <c r="O361" t="s">
        <v>87</v>
      </c>
      <c r="T361" t="s">
        <v>50</v>
      </c>
      <c r="U361" t="s">
        <v>87</v>
      </c>
      <c r="V361" t="s">
        <v>87</v>
      </c>
      <c r="W361" t="s">
        <v>128</v>
      </c>
      <c r="X361" t="s">
        <v>353</v>
      </c>
      <c r="Y361" t="s">
        <v>747</v>
      </c>
      <c r="Z361" t="s">
        <v>87</v>
      </c>
      <c r="AA361" t="s">
        <v>87</v>
      </c>
      <c r="AB361" t="s">
        <v>37</v>
      </c>
      <c r="AC361" t="s">
        <v>1013</v>
      </c>
      <c r="AD361" t="s">
        <v>37</v>
      </c>
      <c r="AE361" t="s">
        <v>1013</v>
      </c>
      <c r="AF361" t="s">
        <v>90</v>
      </c>
      <c r="AG361" t="s">
        <v>1270</v>
      </c>
      <c r="AH361" t="s">
        <v>50</v>
      </c>
      <c r="AI361" s="4">
        <f ca="1">data[[#This Row],[Expiry Date]]-TODAY()</f>
        <v>40</v>
      </c>
      <c r="AJ361" s="4">
        <f ca="1">data[[#This Row],[Maturity ( Days)]]/365</f>
        <v>0.1095890410958904</v>
      </c>
      <c r="AK361" s="4" t="str">
        <f>IF(data[[#This Row],[Option Type]]="put","p","c")</f>
        <v>p</v>
      </c>
      <c r="AL361" s="4">
        <f>(data[[#This Row],[Bid]]*data[[#This Row],[Bidsize]]+data[[#This Row],[Ask]]*data[[#This Row],[Asksize]])/(data[[#This Row],[Bidsize]]+data[[#This Row],[Asksize]])</f>
        <v>2.4386178861788617</v>
      </c>
      <c r="AM361" s="5">
        <f ca="1">impliedVol(data[[#This Row],[OptType]],Details!$B$4,VALUE(data[[#This Row],[Strike]]),VALUE(data[[#This Row],[Cnt Price]]),Details!$B$6,data[[#This Row],[T]],Details!$B$7)</f>
        <v>0.68590696364269998</v>
      </c>
      <c r="AN361" s="7">
        <f t="array" aca="1" ref="AN361:AR361" ca="1">bsGreeks(data[[#This Row],[OptType]],Details!$B$4,VALUE(data[[#This Row],[Strike]]),Details!$B$6,data[[#This Row],[T]],AM361,Details!$B$7)</f>
        <v>-7.5252019506805157E-3</v>
      </c>
      <c r="AO361" s="7">
        <f ca="1"/>
        <v>2.2286410939231689E-5</v>
      </c>
      <c r="AP361" s="6">
        <f ca="1"/>
        <v>0.28191366376210442</v>
      </c>
      <c r="AQ361" s="6">
        <f ca="1"/>
        <v>-24.079507932196762</v>
      </c>
      <c r="AR361" s="6">
        <f ca="1"/>
        <v>-3.6484078675774798</v>
      </c>
    </row>
    <row r="362" spans="1:44" x14ac:dyDescent="0.3">
      <c r="A362" t="s">
        <v>3319</v>
      </c>
      <c r="B362" t="s">
        <v>3320</v>
      </c>
      <c r="C362" t="s">
        <v>30</v>
      </c>
      <c r="D362" t="s">
        <v>1588</v>
      </c>
      <c r="E362" t="s">
        <v>809</v>
      </c>
      <c r="F362" t="s">
        <v>433</v>
      </c>
      <c r="G362" t="s">
        <v>1437</v>
      </c>
      <c r="H362" t="s">
        <v>3321</v>
      </c>
      <c r="I362" t="s">
        <v>1836</v>
      </c>
      <c r="J362" t="s">
        <v>1502</v>
      </c>
      <c r="K362" t="s">
        <v>3322</v>
      </c>
      <c r="L362" t="s">
        <v>57</v>
      </c>
      <c r="M362" t="s">
        <v>37</v>
      </c>
      <c r="N362" t="s">
        <v>87</v>
      </c>
      <c r="O362" t="s">
        <v>87</v>
      </c>
      <c r="T362" t="s">
        <v>50</v>
      </c>
      <c r="U362" t="s">
        <v>87</v>
      </c>
      <c r="V362" t="s">
        <v>87</v>
      </c>
      <c r="W362" t="s">
        <v>187</v>
      </c>
      <c r="X362" t="s">
        <v>411</v>
      </c>
      <c r="Y362" t="s">
        <v>1437</v>
      </c>
      <c r="Z362" t="s">
        <v>87</v>
      </c>
      <c r="AA362" t="s">
        <v>87</v>
      </c>
      <c r="AB362" t="s">
        <v>37</v>
      </c>
      <c r="AC362" t="s">
        <v>1013</v>
      </c>
      <c r="AD362" t="s">
        <v>37</v>
      </c>
      <c r="AE362" t="s">
        <v>1013</v>
      </c>
      <c r="AF362" t="s">
        <v>90</v>
      </c>
      <c r="AG362" t="s">
        <v>1270</v>
      </c>
      <c r="AH362" t="s">
        <v>50</v>
      </c>
      <c r="AI362" s="4">
        <f ca="1">data[[#This Row],[Expiry Date]]-TODAY()</f>
        <v>40</v>
      </c>
      <c r="AJ362" s="4">
        <f ca="1">data[[#This Row],[Maturity ( Days)]]/365</f>
        <v>0.1095890410958904</v>
      </c>
      <c r="AK362" s="4" t="str">
        <f>IF(data[[#This Row],[Option Type]]="put","p","c")</f>
        <v>p</v>
      </c>
      <c r="AL362" s="4">
        <f>(data[[#This Row],[Bid]]*data[[#This Row],[Bidsize]]+data[[#This Row],[Ask]]*data[[#This Row],[Asksize]])/(data[[#This Row],[Bidsize]]+data[[#This Row],[Asksize]])</f>
        <v>2.9848901098901099</v>
      </c>
      <c r="AM362" s="5">
        <f ca="1">impliedVol(data[[#This Row],[OptType]],Details!$B$4,VALUE(data[[#This Row],[Strike]]),VALUE(data[[#This Row],[Cnt Price]]),Details!$B$6,data[[#This Row],[T]],Details!$B$7)</f>
        <v>0.65532458212129863</v>
      </c>
      <c r="AN362" s="7">
        <f t="array" aca="1" ref="AN362:AR362" ca="1">bsGreeks(data[[#This Row],[OptType]],Details!$B$4,VALUE(data[[#This Row],[Strike]]),Details!$B$6,data[[#This Row],[T]],AM362,Details!$B$7)</f>
        <v>-9.4375232774960294E-3</v>
      </c>
      <c r="AO362" s="7">
        <f ca="1"/>
        <v>2.8455452368296086E-5</v>
      </c>
      <c r="AP362" s="6">
        <f ca="1"/>
        <v>0.34390044110545448</v>
      </c>
      <c r="AQ362" s="6">
        <f ca="1"/>
        <v>-28.056488868311614</v>
      </c>
      <c r="AR362" s="6">
        <f ca="1"/>
        <v>-4.5675013366983368</v>
      </c>
    </row>
    <row r="363" spans="1:44" x14ac:dyDescent="0.3">
      <c r="A363" t="s">
        <v>3323</v>
      </c>
      <c r="B363" t="s">
        <v>3324</v>
      </c>
      <c r="C363" t="s">
        <v>30</v>
      </c>
      <c r="D363" t="s">
        <v>3325</v>
      </c>
      <c r="E363" t="s">
        <v>432</v>
      </c>
      <c r="F363" t="s">
        <v>488</v>
      </c>
      <c r="G363" t="s">
        <v>660</v>
      </c>
      <c r="H363" t="s">
        <v>2526</v>
      </c>
      <c r="I363" t="s">
        <v>3326</v>
      </c>
      <c r="J363" t="s">
        <v>1502</v>
      </c>
      <c r="K363" t="s">
        <v>3327</v>
      </c>
      <c r="L363" t="s">
        <v>57</v>
      </c>
      <c r="M363" t="s">
        <v>37</v>
      </c>
      <c r="N363" t="s">
        <v>87</v>
      </c>
      <c r="O363" t="s">
        <v>87</v>
      </c>
      <c r="T363" t="s">
        <v>50</v>
      </c>
      <c r="U363" t="s">
        <v>87</v>
      </c>
      <c r="V363" t="s">
        <v>87</v>
      </c>
      <c r="W363" t="s">
        <v>128</v>
      </c>
      <c r="X363" t="s">
        <v>94</v>
      </c>
      <c r="Y363" t="s">
        <v>660</v>
      </c>
      <c r="Z363" t="s">
        <v>87</v>
      </c>
      <c r="AA363" t="s">
        <v>87</v>
      </c>
      <c r="AB363" t="s">
        <v>37</v>
      </c>
      <c r="AC363" t="s">
        <v>1013</v>
      </c>
      <c r="AD363" t="s">
        <v>37</v>
      </c>
      <c r="AE363" t="s">
        <v>1013</v>
      </c>
      <c r="AF363" t="s">
        <v>90</v>
      </c>
      <c r="AG363" t="s">
        <v>1270</v>
      </c>
      <c r="AH363" t="s">
        <v>50</v>
      </c>
      <c r="AI363" s="4">
        <f ca="1">data[[#This Row],[Expiry Date]]-TODAY()</f>
        <v>40</v>
      </c>
      <c r="AJ363" s="4">
        <f ca="1">data[[#This Row],[Maturity ( Days)]]/365</f>
        <v>0.1095890410958904</v>
      </c>
      <c r="AK363" s="4" t="str">
        <f>IF(data[[#This Row],[Option Type]]="put","p","c")</f>
        <v>p</v>
      </c>
      <c r="AL363" s="4">
        <f>(data[[#This Row],[Bid]]*data[[#This Row],[Bidsize]]+data[[#This Row],[Ask]]*data[[#This Row],[Asksize]])/(data[[#This Row],[Bidsize]]+data[[#This Row],[Asksize]])</f>
        <v>3.5468123861566481</v>
      </c>
      <c r="AM363" s="5">
        <f ca="1">impliedVol(data[[#This Row],[OptType]],Details!$B$4,VALUE(data[[#This Row],[Strike]]),VALUE(data[[#This Row],[Cnt Price]]),Details!$B$6,data[[#This Row],[T]],Details!$B$7)</f>
        <v>0.62284139132733207</v>
      </c>
      <c r="AN363" s="7">
        <f t="array" aca="1" ref="AN363:AR363" ca="1">bsGreeks(data[[#This Row],[OptType]],Details!$B$4,VALUE(data[[#This Row],[Strike]]),Details!$B$6,data[[#This Row],[T]],AM363,Details!$B$7)</f>
        <v>-1.1572303508828208E-2</v>
      </c>
      <c r="AO363" s="7">
        <f ca="1"/>
        <v>3.5762389307168053E-5</v>
      </c>
      <c r="AP363" s="6">
        <f ca="1"/>
        <v>0.41078518488253918</v>
      </c>
      <c r="AQ363" s="6">
        <f ca="1"/>
        <v>-31.841892257072306</v>
      </c>
      <c r="AR363" s="6">
        <f ca="1"/>
        <v>-5.5882626811917522</v>
      </c>
    </row>
    <row r="364" spans="1:44" x14ac:dyDescent="0.3">
      <c r="A364" t="s">
        <v>3328</v>
      </c>
      <c r="B364" t="s">
        <v>3329</v>
      </c>
      <c r="C364" t="s">
        <v>30</v>
      </c>
      <c r="D364" t="s">
        <v>1282</v>
      </c>
      <c r="E364" t="s">
        <v>492</v>
      </c>
      <c r="F364" t="s">
        <v>180</v>
      </c>
      <c r="G364" t="s">
        <v>982</v>
      </c>
      <c r="H364" t="s">
        <v>90</v>
      </c>
      <c r="I364" t="s">
        <v>90</v>
      </c>
      <c r="J364" t="s">
        <v>1502</v>
      </c>
      <c r="K364" t="s">
        <v>3330</v>
      </c>
      <c r="L364" t="s">
        <v>57</v>
      </c>
      <c r="M364" t="s">
        <v>37</v>
      </c>
      <c r="N364" t="s">
        <v>87</v>
      </c>
      <c r="O364" t="s">
        <v>87</v>
      </c>
      <c r="T364" t="s">
        <v>50</v>
      </c>
      <c r="U364" t="s">
        <v>87</v>
      </c>
      <c r="V364" t="s">
        <v>87</v>
      </c>
      <c r="W364" t="s">
        <v>232</v>
      </c>
      <c r="X364" t="s">
        <v>411</v>
      </c>
      <c r="Y364" t="s">
        <v>982</v>
      </c>
      <c r="Z364" t="s">
        <v>87</v>
      </c>
      <c r="AA364" t="s">
        <v>87</v>
      </c>
      <c r="AB364" t="s">
        <v>37</v>
      </c>
      <c r="AC364" t="s">
        <v>1013</v>
      </c>
      <c r="AD364" t="s">
        <v>37</v>
      </c>
      <c r="AE364" t="s">
        <v>1013</v>
      </c>
      <c r="AF364" t="s">
        <v>90</v>
      </c>
      <c r="AG364" t="s">
        <v>1270</v>
      </c>
      <c r="AH364" t="s">
        <v>50</v>
      </c>
      <c r="AI364" s="4">
        <f ca="1">data[[#This Row],[Expiry Date]]-TODAY()</f>
        <v>40</v>
      </c>
      <c r="AJ364" s="4">
        <f ca="1">data[[#This Row],[Maturity ( Days)]]/365</f>
        <v>0.1095890410958904</v>
      </c>
      <c r="AK364" s="4" t="str">
        <f>IF(data[[#This Row],[Option Type]]="put","p","c")</f>
        <v>p</v>
      </c>
      <c r="AL364" s="4">
        <f>(data[[#This Row],[Bid]]*data[[#This Row],[Bidsize]]+data[[#This Row],[Ask]]*data[[#This Row],[Asksize]])/(data[[#This Row],[Bidsize]]+data[[#This Row],[Asksize]])</f>
        <v>3.75</v>
      </c>
      <c r="AM364" s="5">
        <f ca="1">impliedVol(data[[#This Row],[OptType]],Details!$B$4,VALUE(data[[#This Row],[Strike]]),VALUE(data[[#This Row],[Cnt Price]]),Details!$B$6,data[[#This Row],[T]],Details!$B$7)</f>
        <v>0.61591591429447545</v>
      </c>
      <c r="AN364" s="7">
        <f t="array" aca="1" ref="AN364:AR364" ca="1">bsGreeks(data[[#This Row],[OptType]],Details!$B$4,VALUE(data[[#This Row],[Strike]]),Details!$B$6,data[[#This Row],[T]],AM364,Details!$B$7)</f>
        <v>-1.2295075041039438E-2</v>
      </c>
      <c r="AO364" s="7">
        <f ca="1"/>
        <v>3.811575326205406E-5</v>
      </c>
      <c r="AP364" s="6">
        <f ca="1"/>
        <v>0.43294897133382859</v>
      </c>
      <c r="AQ364" s="6">
        <f ca="1"/>
        <v>-33.183975506099536</v>
      </c>
      <c r="AR364" s="6">
        <f ca="1"/>
        <v>-5.9352793845270293</v>
      </c>
    </row>
    <row r="365" spans="1:44" x14ac:dyDescent="0.3">
      <c r="A365" t="s">
        <v>3331</v>
      </c>
      <c r="B365" t="s">
        <v>3332</v>
      </c>
      <c r="C365" t="s">
        <v>30</v>
      </c>
      <c r="D365" t="s">
        <v>1289</v>
      </c>
      <c r="E365" t="s">
        <v>666</v>
      </c>
      <c r="F365" t="s">
        <v>435</v>
      </c>
      <c r="G365" t="s">
        <v>435</v>
      </c>
      <c r="H365" t="s">
        <v>93</v>
      </c>
      <c r="I365" t="s">
        <v>90</v>
      </c>
      <c r="J365" t="s">
        <v>1502</v>
      </c>
      <c r="K365" t="s">
        <v>3333</v>
      </c>
      <c r="L365" t="s">
        <v>57</v>
      </c>
      <c r="M365" t="s">
        <v>37</v>
      </c>
      <c r="N365" t="s">
        <v>87</v>
      </c>
      <c r="O365" t="s">
        <v>87</v>
      </c>
      <c r="T365" t="s">
        <v>50</v>
      </c>
      <c r="U365" t="s">
        <v>87</v>
      </c>
      <c r="V365" t="s">
        <v>87</v>
      </c>
      <c r="W365" t="s">
        <v>141</v>
      </c>
      <c r="X365" t="s">
        <v>411</v>
      </c>
      <c r="Y365" t="s">
        <v>435</v>
      </c>
      <c r="Z365" t="s">
        <v>87</v>
      </c>
      <c r="AA365" t="s">
        <v>87</v>
      </c>
      <c r="AB365" t="s">
        <v>37</v>
      </c>
      <c r="AC365" t="s">
        <v>1013</v>
      </c>
      <c r="AD365" t="s">
        <v>37</v>
      </c>
      <c r="AE365" t="s">
        <v>1013</v>
      </c>
      <c r="AF365" t="s">
        <v>90</v>
      </c>
      <c r="AG365" t="s">
        <v>1270</v>
      </c>
      <c r="AH365" t="s">
        <v>50</v>
      </c>
      <c r="AI365" s="4">
        <f ca="1">data[[#This Row],[Expiry Date]]-TODAY()</f>
        <v>40</v>
      </c>
      <c r="AJ365" s="4">
        <f ca="1">data[[#This Row],[Maturity ( Days)]]/365</f>
        <v>0.1095890410958904</v>
      </c>
      <c r="AK365" s="4" t="str">
        <f>IF(data[[#This Row],[Option Type]]="put","p","c")</f>
        <v>p</v>
      </c>
      <c r="AL365" s="4">
        <f>(data[[#This Row],[Bid]]*data[[#This Row],[Bidsize]]+data[[#This Row],[Ask]]*data[[#This Row],[Asksize]])/(data[[#This Row],[Bidsize]]+data[[#This Row],[Asksize]])</f>
        <v>6.095566502463055</v>
      </c>
      <c r="AM365" s="5">
        <f ca="1">impliedVol(data[[#This Row],[OptType]],Details!$B$4,VALUE(data[[#This Row],[Strike]]),VALUE(data[[#This Row],[Cnt Price]]),Details!$B$6,data[[#This Row],[T]],Details!$B$7)</f>
        <v>0.53037003777312308</v>
      </c>
      <c r="AN365" s="7">
        <f t="array" aca="1" ref="AN365:AR365" ca="1">bsGreeks(data[[#This Row],[OptType]],Details!$B$4,VALUE(data[[#This Row],[Strike]]),Details!$B$6,data[[#This Row],[T]],AM365,Details!$B$7)</f>
        <v>-2.1827853634680094E-2</v>
      </c>
      <c r="AO365" s="7">
        <f ca="1"/>
        <v>7.2349527965317564E-5</v>
      </c>
      <c r="AP365" s="6">
        <f ca="1"/>
        <v>0.70766132768181167</v>
      </c>
      <c r="AQ365" s="6">
        <f ca="1"/>
        <v>-46.653120701982964</v>
      </c>
      <c r="AR365" s="6">
        <f ca="1"/>
        <v>-10.475511081724964</v>
      </c>
    </row>
    <row r="366" spans="1:44" x14ac:dyDescent="0.3">
      <c r="A366" t="s">
        <v>3334</v>
      </c>
      <c r="B366" t="s">
        <v>3335</v>
      </c>
      <c r="C366" t="s">
        <v>30</v>
      </c>
      <c r="D366" t="s">
        <v>3336</v>
      </c>
      <c r="E366" t="s">
        <v>362</v>
      </c>
      <c r="F366" t="s">
        <v>1434</v>
      </c>
      <c r="G366" t="s">
        <v>740</v>
      </c>
      <c r="H366" t="s">
        <v>289</v>
      </c>
      <c r="I366" t="s">
        <v>289</v>
      </c>
      <c r="J366" t="s">
        <v>1502</v>
      </c>
      <c r="K366" t="s">
        <v>116</v>
      </c>
      <c r="L366" t="s">
        <v>57</v>
      </c>
      <c r="M366" t="s">
        <v>37</v>
      </c>
      <c r="N366" t="s">
        <v>87</v>
      </c>
      <c r="O366" t="s">
        <v>87</v>
      </c>
      <c r="T366" t="s">
        <v>50</v>
      </c>
      <c r="U366" t="s">
        <v>87</v>
      </c>
      <c r="V366" t="s">
        <v>87</v>
      </c>
      <c r="W366" t="s">
        <v>158</v>
      </c>
      <c r="X366" t="s">
        <v>387</v>
      </c>
      <c r="Y366" t="s">
        <v>740</v>
      </c>
      <c r="Z366" t="s">
        <v>87</v>
      </c>
      <c r="AA366" t="s">
        <v>87</v>
      </c>
      <c r="AB366" t="s">
        <v>37</v>
      </c>
      <c r="AC366" t="s">
        <v>1013</v>
      </c>
      <c r="AD366" t="s">
        <v>37</v>
      </c>
      <c r="AE366" t="s">
        <v>1013</v>
      </c>
      <c r="AF366" t="s">
        <v>90</v>
      </c>
      <c r="AG366" t="s">
        <v>1270</v>
      </c>
      <c r="AH366" t="s">
        <v>50</v>
      </c>
      <c r="AI366" s="4">
        <f ca="1">data[[#This Row],[Expiry Date]]-TODAY()</f>
        <v>40</v>
      </c>
      <c r="AJ366" s="4">
        <f ca="1">data[[#This Row],[Maturity ( Days)]]/365</f>
        <v>0.1095890410958904</v>
      </c>
      <c r="AK366" s="4" t="str">
        <f>IF(data[[#This Row],[Option Type]]="put","p","c")</f>
        <v>p</v>
      </c>
      <c r="AL366" s="4">
        <f>(data[[#This Row],[Bid]]*data[[#This Row],[Bidsize]]+data[[#This Row],[Ask]]*data[[#This Row],[Asksize]])/(data[[#This Row],[Bidsize]]+data[[#This Row],[Asksize]])</f>
        <v>15.95</v>
      </c>
      <c r="AM366" s="5">
        <f ca="1">impliedVol(data[[#This Row],[OptType]],Details!$B$4,VALUE(data[[#This Row],[Strike]]),VALUE(data[[#This Row],[Cnt Price]]),Details!$B$6,data[[#This Row],[T]],Details!$B$7)</f>
        <v>0.40901702307038817</v>
      </c>
      <c r="AN366" s="7">
        <f t="array" aca="1" ref="AN366:AR366" ca="1">bsGreeks(data[[#This Row],[OptType]],Details!$B$4,VALUE(data[[#This Row],[Strike]]),Details!$B$6,data[[#This Row],[T]],AM366,Details!$B$7)</f>
        <v>-6.3768765701766039E-2</v>
      </c>
      <c r="AO366" s="7">
        <f ca="1"/>
        <v>2.2478157161698681E-4</v>
      </c>
      <c r="AP366" s="6">
        <f ca="1"/>
        <v>1.6955588434355413</v>
      </c>
      <c r="AQ366" s="6">
        <f ca="1"/>
        <v>-85.928221372611816</v>
      </c>
      <c r="AR366" s="6">
        <f ca="1"/>
        <v>-30.399964717596813</v>
      </c>
    </row>
    <row r="367" spans="1:44" x14ac:dyDescent="0.3">
      <c r="A367" t="s">
        <v>3337</v>
      </c>
      <c r="B367" t="s">
        <v>3338</v>
      </c>
      <c r="C367" t="s">
        <v>30</v>
      </c>
      <c r="D367" t="s">
        <v>3339</v>
      </c>
      <c r="E367" t="s">
        <v>936</v>
      </c>
      <c r="F367" t="s">
        <v>356</v>
      </c>
      <c r="G367" t="s">
        <v>3340</v>
      </c>
      <c r="H367" t="s">
        <v>2597</v>
      </c>
      <c r="I367" t="s">
        <v>252</v>
      </c>
      <c r="J367" t="s">
        <v>1502</v>
      </c>
      <c r="K367" t="s">
        <v>3341</v>
      </c>
      <c r="L367" t="s">
        <v>57</v>
      </c>
      <c r="M367" t="s">
        <v>37</v>
      </c>
      <c r="N367" t="s">
        <v>87</v>
      </c>
      <c r="O367" t="s">
        <v>87</v>
      </c>
      <c r="T367" t="s">
        <v>50</v>
      </c>
      <c r="U367" t="s">
        <v>87</v>
      </c>
      <c r="V367" t="s">
        <v>87</v>
      </c>
      <c r="W367" t="s">
        <v>128</v>
      </c>
      <c r="X367" t="s">
        <v>94</v>
      </c>
      <c r="Y367" t="s">
        <v>3340</v>
      </c>
      <c r="Z367" t="s">
        <v>87</v>
      </c>
      <c r="AA367" t="s">
        <v>87</v>
      </c>
      <c r="AB367" t="s">
        <v>37</v>
      </c>
      <c r="AC367" t="s">
        <v>1013</v>
      </c>
      <c r="AD367" t="s">
        <v>37</v>
      </c>
      <c r="AE367" t="s">
        <v>1013</v>
      </c>
      <c r="AF367" t="s">
        <v>90</v>
      </c>
      <c r="AG367" t="s">
        <v>1270</v>
      </c>
      <c r="AH367" t="s">
        <v>50</v>
      </c>
      <c r="AI367" s="4">
        <f ca="1">data[[#This Row],[Expiry Date]]-TODAY()</f>
        <v>40</v>
      </c>
      <c r="AJ367" s="4">
        <f ca="1">data[[#This Row],[Maturity ( Days)]]/365</f>
        <v>0.1095890410958904</v>
      </c>
      <c r="AK367" s="4" t="str">
        <f>IF(data[[#This Row],[Option Type]]="put","p","c")</f>
        <v>p</v>
      </c>
      <c r="AL367" s="4">
        <f>(data[[#This Row],[Bid]]*data[[#This Row],[Bidsize]]+data[[#This Row],[Ask]]*data[[#This Row],[Asksize]])/(data[[#This Row],[Bidsize]]+data[[#This Row],[Asksize]])</f>
        <v>18.557977528089886</v>
      </c>
      <c r="AM367" s="5">
        <f ca="1">impliedVol(data[[#This Row],[OptType]],Details!$B$4,VALUE(data[[#This Row],[Strike]]),VALUE(data[[#This Row],[Cnt Price]]),Details!$B$6,data[[#This Row],[T]],Details!$B$7)</f>
        <v>0.39432351877250527</v>
      </c>
      <c r="AN367" s="7">
        <f t="array" aca="1" ref="AN367:AR367" ca="1">bsGreeks(data[[#This Row],[OptType]],Details!$B$4,VALUE(data[[#This Row],[Strike]]),Details!$B$6,data[[#This Row],[T]],AM367,Details!$B$7)</f>
        <v>-7.4859769789247244E-2</v>
      </c>
      <c r="AO367" s="7">
        <f ca="1"/>
        <v>2.6382168311121193E-4</v>
      </c>
      <c r="AP367" s="6">
        <f ca="1"/>
        <v>1.9185536436669894</v>
      </c>
      <c r="AQ367" s="6">
        <f ca="1"/>
        <v>-93.673648127980897</v>
      </c>
      <c r="AR367" s="6">
        <f ca="1"/>
        <v>-35.66908267131182</v>
      </c>
    </row>
    <row r="368" spans="1:44" x14ac:dyDescent="0.3">
      <c r="A368" t="s">
        <v>3342</v>
      </c>
      <c r="B368" t="s">
        <v>3343</v>
      </c>
      <c r="C368" t="s">
        <v>58</v>
      </c>
      <c r="D368" t="s">
        <v>722</v>
      </c>
      <c r="E368" t="s">
        <v>3344</v>
      </c>
      <c r="F368" t="s">
        <v>2761</v>
      </c>
      <c r="G368" t="s">
        <v>3345</v>
      </c>
      <c r="H368" t="s">
        <v>106</v>
      </c>
      <c r="I368" t="s">
        <v>106</v>
      </c>
      <c r="J368" t="s">
        <v>1502</v>
      </c>
      <c r="K368" t="s">
        <v>3346</v>
      </c>
      <c r="L368" t="s">
        <v>57</v>
      </c>
      <c r="M368" t="s">
        <v>37</v>
      </c>
      <c r="N368" t="s">
        <v>87</v>
      </c>
      <c r="O368" t="s">
        <v>87</v>
      </c>
      <c r="T368" t="s">
        <v>50</v>
      </c>
      <c r="U368" t="s">
        <v>87</v>
      </c>
      <c r="V368" t="s">
        <v>87</v>
      </c>
      <c r="W368" t="s">
        <v>86</v>
      </c>
      <c r="X368" t="s">
        <v>411</v>
      </c>
      <c r="Y368" t="s">
        <v>3345</v>
      </c>
      <c r="Z368" t="s">
        <v>87</v>
      </c>
      <c r="AA368" t="s">
        <v>87</v>
      </c>
      <c r="AB368" t="s">
        <v>37</v>
      </c>
      <c r="AC368" t="s">
        <v>1013</v>
      </c>
      <c r="AD368" t="s">
        <v>37</v>
      </c>
      <c r="AE368" t="s">
        <v>1013</v>
      </c>
      <c r="AF368" t="s">
        <v>90</v>
      </c>
      <c r="AG368" t="s">
        <v>1270</v>
      </c>
      <c r="AH368" t="s">
        <v>50</v>
      </c>
      <c r="AI368" s="4">
        <f ca="1">data[[#This Row],[Expiry Date]]-TODAY()</f>
        <v>40</v>
      </c>
      <c r="AJ368" s="4">
        <f ca="1">data[[#This Row],[Maturity ( Days)]]/365</f>
        <v>0.1095890410958904</v>
      </c>
      <c r="AK368" s="4" t="str">
        <f>IF(data[[#This Row],[Option Type]]="put","p","c")</f>
        <v>c</v>
      </c>
      <c r="AL368" s="4">
        <f>(data[[#This Row],[Bid]]*data[[#This Row],[Bidsize]]+data[[#This Row],[Ask]]*data[[#This Row],[Asksize]])/(data[[#This Row],[Bidsize]]+data[[#This Row],[Asksize]])</f>
        <v>92.5</v>
      </c>
      <c r="AM368" s="5">
        <f ca="1">impliedVol(data[[#This Row],[OptType]],Details!$B$4,VALUE(data[[#This Row],[Strike]]),VALUE(data[[#This Row],[Cnt Price]]),Details!$B$6,data[[#This Row],[T]],Details!$B$7)</f>
        <v>0.25358248950790152</v>
      </c>
      <c r="AN368" s="7">
        <f t="array" aca="1" ref="AN368:AR368" ca="1">bsGreeks(data[[#This Row],[OptType]],Details!$B$4,VALUE(data[[#This Row],[Strike]]),Details!$B$6,data[[#This Row],[T]],AM368,Details!$B$7)</f>
        <v>0.39185070681299977</v>
      </c>
      <c r="AO368" s="7">
        <f ca="1"/>
        <v>1.1150273064604852E-3</v>
      </c>
      <c r="AP368" s="6">
        <f ca="1"/>
        <v>5.2145344836254308</v>
      </c>
      <c r="AQ368" s="6">
        <f ca="1"/>
        <v>-169.44209489802114</v>
      </c>
      <c r="AR368" s="6">
        <f ca="1"/>
        <v>165.92867668790737</v>
      </c>
    </row>
    <row r="369" spans="1:44" x14ac:dyDescent="0.3">
      <c r="A369" t="s">
        <v>3347</v>
      </c>
      <c r="B369" t="s">
        <v>3348</v>
      </c>
      <c r="C369" t="s">
        <v>58</v>
      </c>
      <c r="D369" t="s">
        <v>730</v>
      </c>
      <c r="E369" t="s">
        <v>907</v>
      </c>
      <c r="F369" t="s">
        <v>634</v>
      </c>
      <c r="G369" t="s">
        <v>547</v>
      </c>
      <c r="H369" t="s">
        <v>231</v>
      </c>
      <c r="I369" t="s">
        <v>231</v>
      </c>
      <c r="J369" t="s">
        <v>1502</v>
      </c>
      <c r="K369" t="s">
        <v>3349</v>
      </c>
      <c r="L369" t="s">
        <v>57</v>
      </c>
      <c r="M369" t="s">
        <v>37</v>
      </c>
      <c r="N369" t="s">
        <v>87</v>
      </c>
      <c r="O369" t="s">
        <v>87</v>
      </c>
      <c r="T369" t="s">
        <v>50</v>
      </c>
      <c r="U369" t="s">
        <v>87</v>
      </c>
      <c r="V369" t="s">
        <v>87</v>
      </c>
      <c r="W369" t="s">
        <v>480</v>
      </c>
      <c r="X369" t="s">
        <v>387</v>
      </c>
      <c r="Y369" t="s">
        <v>547</v>
      </c>
      <c r="Z369" t="s">
        <v>87</v>
      </c>
      <c r="AA369" t="s">
        <v>87</v>
      </c>
      <c r="AB369" t="s">
        <v>37</v>
      </c>
      <c r="AC369" t="s">
        <v>1013</v>
      </c>
      <c r="AD369" t="s">
        <v>37</v>
      </c>
      <c r="AE369" t="s">
        <v>1013</v>
      </c>
      <c r="AF369" t="s">
        <v>90</v>
      </c>
      <c r="AG369" t="s">
        <v>1270</v>
      </c>
      <c r="AH369" t="s">
        <v>50</v>
      </c>
      <c r="AI369" s="4">
        <f ca="1">data[[#This Row],[Expiry Date]]-TODAY()</f>
        <v>40</v>
      </c>
      <c r="AJ369" s="4">
        <f ca="1">data[[#This Row],[Maturity ( Days)]]/365</f>
        <v>0.1095890410958904</v>
      </c>
      <c r="AK369" s="4" t="str">
        <f>IF(data[[#This Row],[Option Type]]="put","p","c")</f>
        <v>c</v>
      </c>
      <c r="AL369" s="4">
        <f>(data[[#This Row],[Bid]]*data[[#This Row],[Bidsize]]+data[[#This Row],[Ask]]*data[[#This Row],[Asksize]])/(data[[#This Row],[Bidsize]]+data[[#This Row],[Asksize]])</f>
        <v>65.099999999999994</v>
      </c>
      <c r="AM369" s="5">
        <f ca="1">impliedVol(data[[#This Row],[OptType]],Details!$B$4,VALUE(data[[#This Row],[Strike]]),VALUE(data[[#This Row],[Cnt Price]]),Details!$B$6,data[[#This Row],[T]],Details!$B$7)</f>
        <v>0.24146982175474838</v>
      </c>
      <c r="AN369" s="7">
        <f t="array" aca="1" ref="AN369:AR369" ca="1">bsGreeks(data[[#This Row],[OptType]],Details!$B$4,VALUE(data[[#This Row],[Strike]]),Details!$B$6,data[[#This Row],[T]],AM369,Details!$B$7)</f>
        <v>0.31425587082199002</v>
      </c>
      <c r="AO369" s="7">
        <f ca="1"/>
        <v>1.0816159266198294E-3</v>
      </c>
      <c r="AP369" s="6">
        <f ca="1"/>
        <v>4.8166680218079732</v>
      </c>
      <c r="AQ369" s="6">
        <f ca="1"/>
        <v>-148.7403424513617</v>
      </c>
      <c r="AR369" s="6">
        <f ca="1"/>
        <v>134.06685155364542</v>
      </c>
    </row>
    <row r="370" spans="1:44" x14ac:dyDescent="0.3">
      <c r="A370" t="s">
        <v>3350</v>
      </c>
      <c r="B370" t="s">
        <v>3351</v>
      </c>
      <c r="C370" t="s">
        <v>58</v>
      </c>
      <c r="D370" t="s">
        <v>600</v>
      </c>
      <c r="E370" t="s">
        <v>3352</v>
      </c>
      <c r="F370" t="s">
        <v>1363</v>
      </c>
      <c r="G370" t="s">
        <v>482</v>
      </c>
      <c r="H370" t="s">
        <v>322</v>
      </c>
      <c r="I370" t="s">
        <v>322</v>
      </c>
      <c r="J370" t="s">
        <v>1502</v>
      </c>
      <c r="K370" t="s">
        <v>3353</v>
      </c>
      <c r="L370" t="s">
        <v>57</v>
      </c>
      <c r="M370" t="s">
        <v>37</v>
      </c>
      <c r="N370" t="s">
        <v>87</v>
      </c>
      <c r="O370" t="s">
        <v>87</v>
      </c>
      <c r="T370" t="s">
        <v>50</v>
      </c>
      <c r="U370" t="s">
        <v>87</v>
      </c>
      <c r="V370" t="s">
        <v>87</v>
      </c>
      <c r="W370" t="s">
        <v>175</v>
      </c>
      <c r="X370" t="s">
        <v>458</v>
      </c>
      <c r="Y370" t="s">
        <v>482</v>
      </c>
      <c r="Z370" t="s">
        <v>87</v>
      </c>
      <c r="AA370" t="s">
        <v>87</v>
      </c>
      <c r="AB370" t="s">
        <v>37</v>
      </c>
      <c r="AC370" t="s">
        <v>1013</v>
      </c>
      <c r="AD370" t="s">
        <v>37</v>
      </c>
      <c r="AE370" t="s">
        <v>1013</v>
      </c>
      <c r="AF370" t="s">
        <v>90</v>
      </c>
      <c r="AG370" t="s">
        <v>1270</v>
      </c>
      <c r="AH370" t="s">
        <v>50</v>
      </c>
      <c r="AI370" s="4">
        <f ca="1">data[[#This Row],[Expiry Date]]-TODAY()</f>
        <v>40</v>
      </c>
      <c r="AJ370" s="4">
        <f ca="1">data[[#This Row],[Maturity ( Days)]]/365</f>
        <v>0.1095890410958904</v>
      </c>
      <c r="AK370" s="4" t="str">
        <f>IF(data[[#This Row],[Option Type]]="put","p","c")</f>
        <v>c</v>
      </c>
      <c r="AL370" s="4">
        <f>(data[[#This Row],[Bid]]*data[[#This Row],[Bidsize]]+data[[#This Row],[Ask]]*data[[#This Row],[Asksize]])/(data[[#This Row],[Bidsize]]+data[[#This Row],[Asksize]])</f>
        <v>30.1</v>
      </c>
      <c r="AM370" s="5">
        <f ca="1">impliedVol(data[[#This Row],[OptType]],Details!$B$4,VALUE(data[[#This Row],[Strike]]),VALUE(data[[#This Row],[Cnt Price]]),Details!$B$6,data[[#This Row],[T]],Details!$B$7)</f>
        <v>0.22118517884705025</v>
      </c>
      <c r="AN370" s="7">
        <f t="array" aca="1" ref="AN370:AR370" ca="1">bsGreeks(data[[#This Row],[OptType]],Details!$B$4,VALUE(data[[#This Row],[Strike]]),Details!$B$6,data[[#This Row],[T]],AM370,Details!$B$7)</f>
        <v>0.1847715481305599</v>
      </c>
      <c r="AO370" s="7">
        <f ca="1"/>
        <v>8.8749038850573399E-4</v>
      </c>
      <c r="AP370" s="6">
        <f ca="1"/>
        <v>3.6201824634317883</v>
      </c>
      <c r="AQ370" s="6">
        <f ca="1"/>
        <v>-102.08659853143921</v>
      </c>
      <c r="AR370" s="6">
        <f ca="1"/>
        <v>79.722997533276654</v>
      </c>
    </row>
    <row r="371" spans="1:44" x14ac:dyDescent="0.3">
      <c r="A371" t="s">
        <v>3354</v>
      </c>
      <c r="B371" t="s">
        <v>3355</v>
      </c>
      <c r="C371" t="s">
        <v>58</v>
      </c>
      <c r="D371" t="s">
        <v>610</v>
      </c>
      <c r="E371" t="s">
        <v>861</v>
      </c>
      <c r="F371" t="s">
        <v>3356</v>
      </c>
      <c r="G371" t="s">
        <v>984</v>
      </c>
      <c r="H371" t="s">
        <v>1384</v>
      </c>
      <c r="I371" t="s">
        <v>1384</v>
      </c>
      <c r="J371" t="s">
        <v>1502</v>
      </c>
      <c r="K371" t="s">
        <v>3357</v>
      </c>
      <c r="L371" t="s">
        <v>57</v>
      </c>
      <c r="M371" t="s">
        <v>37</v>
      </c>
      <c r="N371" t="s">
        <v>87</v>
      </c>
      <c r="O371" t="s">
        <v>87</v>
      </c>
      <c r="T371" t="s">
        <v>50</v>
      </c>
      <c r="U371" t="s">
        <v>87</v>
      </c>
      <c r="V371" t="s">
        <v>87</v>
      </c>
      <c r="W371" t="s">
        <v>289</v>
      </c>
      <c r="X371" t="s">
        <v>458</v>
      </c>
      <c r="Y371" t="s">
        <v>984</v>
      </c>
      <c r="Z371" t="s">
        <v>87</v>
      </c>
      <c r="AA371" t="s">
        <v>87</v>
      </c>
      <c r="AB371" t="s">
        <v>37</v>
      </c>
      <c r="AC371" t="s">
        <v>1013</v>
      </c>
      <c r="AD371" t="s">
        <v>37</v>
      </c>
      <c r="AE371" t="s">
        <v>1013</v>
      </c>
      <c r="AF371" t="s">
        <v>90</v>
      </c>
      <c r="AG371" t="s">
        <v>1270</v>
      </c>
      <c r="AH371" t="s">
        <v>50</v>
      </c>
      <c r="AI371" s="4">
        <f ca="1">data[[#This Row],[Expiry Date]]-TODAY()</f>
        <v>40</v>
      </c>
      <c r="AJ371" s="4">
        <f ca="1">data[[#This Row],[Maturity ( Days)]]/365</f>
        <v>0.1095890410958904</v>
      </c>
      <c r="AK371" s="4" t="str">
        <f>IF(data[[#This Row],[Option Type]]="put","p","c")</f>
        <v>c</v>
      </c>
      <c r="AL371" s="4">
        <f>(data[[#This Row],[Bid]]*data[[#This Row],[Bidsize]]+data[[#This Row],[Ask]]*data[[#This Row],[Asksize]])/(data[[#This Row],[Bidsize]]+data[[#This Row],[Asksize]])</f>
        <v>18.45</v>
      </c>
      <c r="AM371" s="5">
        <f ca="1">impliedVol(data[[#This Row],[OptType]],Details!$B$4,VALUE(data[[#This Row],[Strike]]),VALUE(data[[#This Row],[Cnt Price]]),Details!$B$6,data[[#This Row],[T]],Details!$B$7)</f>
        <v>0.21174252125621121</v>
      </c>
      <c r="AN371" s="7">
        <f t="array" aca="1" ref="AN371:AR371" ca="1">bsGreeks(data[[#This Row],[OptType]],Details!$B$4,VALUE(data[[#This Row],[Strike]]),Details!$B$6,data[[#This Row],[T]],AM371,Details!$B$7)</f>
        <v>0.12840051248801426</v>
      </c>
      <c r="AO371" s="7">
        <f ca="1"/>
        <v>7.2899480512289376E-4</v>
      </c>
      <c r="AP371" s="6">
        <f ca="1"/>
        <v>2.8467104327311699</v>
      </c>
      <c r="AQ371" s="6">
        <f ca="1"/>
        <v>-76.739511089007877</v>
      </c>
      <c r="AR371" s="6">
        <f ca="1"/>
        <v>55.671179042661016</v>
      </c>
    </row>
    <row r="372" spans="1:44" x14ac:dyDescent="0.3">
      <c r="A372" t="s">
        <v>3358</v>
      </c>
      <c r="B372" t="s">
        <v>3359</v>
      </c>
      <c r="C372" t="s">
        <v>58</v>
      </c>
      <c r="D372" t="s">
        <v>614</v>
      </c>
      <c r="E372" t="s">
        <v>3360</v>
      </c>
      <c r="F372" t="s">
        <v>362</v>
      </c>
      <c r="G372" t="s">
        <v>135</v>
      </c>
      <c r="H372" t="s">
        <v>278</v>
      </c>
      <c r="I372" t="s">
        <v>278</v>
      </c>
      <c r="J372" t="s">
        <v>1502</v>
      </c>
      <c r="K372" t="s">
        <v>3361</v>
      </c>
      <c r="L372" t="s">
        <v>57</v>
      </c>
      <c r="M372" t="s">
        <v>37</v>
      </c>
      <c r="N372" t="s">
        <v>87</v>
      </c>
      <c r="O372" t="s">
        <v>87</v>
      </c>
      <c r="T372" t="s">
        <v>50</v>
      </c>
      <c r="U372" t="s">
        <v>87</v>
      </c>
      <c r="V372" t="s">
        <v>87</v>
      </c>
      <c r="W372" t="s">
        <v>95</v>
      </c>
      <c r="X372" t="s">
        <v>387</v>
      </c>
      <c r="Y372" t="s">
        <v>135</v>
      </c>
      <c r="Z372" t="s">
        <v>87</v>
      </c>
      <c r="AA372" t="s">
        <v>87</v>
      </c>
      <c r="AB372" t="s">
        <v>37</v>
      </c>
      <c r="AC372" t="s">
        <v>1013</v>
      </c>
      <c r="AD372" t="s">
        <v>37</v>
      </c>
      <c r="AE372" t="s">
        <v>1013</v>
      </c>
      <c r="AF372" t="s">
        <v>90</v>
      </c>
      <c r="AG372" t="s">
        <v>1270</v>
      </c>
      <c r="AH372" t="s">
        <v>50</v>
      </c>
      <c r="AI372" s="4">
        <f ca="1">data[[#This Row],[Expiry Date]]-TODAY()</f>
        <v>40</v>
      </c>
      <c r="AJ372" s="4">
        <f ca="1">data[[#This Row],[Maturity ( Days)]]/365</f>
        <v>0.1095890410958904</v>
      </c>
      <c r="AK372" s="4" t="str">
        <f>IF(data[[#This Row],[Option Type]]="put","p","c")</f>
        <v>c</v>
      </c>
      <c r="AL372" s="4">
        <f>(data[[#This Row],[Bid]]*data[[#This Row],[Bidsize]]+data[[#This Row],[Ask]]*data[[#This Row],[Asksize]])/(data[[#This Row],[Bidsize]]+data[[#This Row],[Asksize]])</f>
        <v>15</v>
      </c>
      <c r="AM372" s="5">
        <f ca="1">impliedVol(data[[#This Row],[OptType]],Details!$B$4,VALUE(data[[#This Row],[Strike]]),VALUE(data[[#This Row],[Cnt Price]]),Details!$B$6,data[[#This Row],[T]],Details!$B$7)</f>
        <v>0.20901531489704225</v>
      </c>
      <c r="AN372" s="7">
        <f t="array" aca="1" ref="AN372:AR372" ca="1">bsGreeks(data[[#This Row],[OptType]],Details!$B$4,VALUE(data[[#This Row],[Strike]]),Details!$B$6,data[[#This Row],[T]],AM372,Details!$B$7)</f>
        <v>0.10924289905754325</v>
      </c>
      <c r="AO372" s="7">
        <f ca="1"/>
        <v>6.5881720804631067E-4</v>
      </c>
      <c r="AP372" s="6">
        <f ca="1"/>
        <v>2.5395327767362743</v>
      </c>
      <c r="AQ372" s="6">
        <f ca="1"/>
        <v>-67.537490332076402</v>
      </c>
      <c r="AR372" s="6">
        <f ca="1"/>
        <v>47.441379127741513</v>
      </c>
    </row>
    <row r="373" spans="1:44" x14ac:dyDescent="0.3">
      <c r="A373" t="s">
        <v>3362</v>
      </c>
      <c r="B373" t="s">
        <v>3363</v>
      </c>
      <c r="C373" t="s">
        <v>58</v>
      </c>
      <c r="D373" t="s">
        <v>3364</v>
      </c>
      <c r="E373" t="s">
        <v>158</v>
      </c>
      <c r="F373" t="s">
        <v>770</v>
      </c>
      <c r="G373" t="s">
        <v>3365</v>
      </c>
      <c r="H373" t="s">
        <v>3366</v>
      </c>
      <c r="I373" t="s">
        <v>322</v>
      </c>
      <c r="J373" t="s">
        <v>1502</v>
      </c>
      <c r="K373" t="s">
        <v>461</v>
      </c>
      <c r="L373" t="s">
        <v>57</v>
      </c>
      <c r="M373" t="s">
        <v>37</v>
      </c>
      <c r="N373" t="s">
        <v>87</v>
      </c>
      <c r="O373" t="s">
        <v>87</v>
      </c>
      <c r="T373" t="s">
        <v>50</v>
      </c>
      <c r="U373" t="s">
        <v>87</v>
      </c>
      <c r="V373" t="s">
        <v>87</v>
      </c>
      <c r="W373" t="s">
        <v>127</v>
      </c>
      <c r="X373" t="s">
        <v>165</v>
      </c>
      <c r="Y373" t="s">
        <v>3365</v>
      </c>
      <c r="Z373" t="s">
        <v>87</v>
      </c>
      <c r="AA373" t="s">
        <v>87</v>
      </c>
      <c r="AB373" t="s">
        <v>37</v>
      </c>
      <c r="AC373" t="s">
        <v>1013</v>
      </c>
      <c r="AD373" t="s">
        <v>37</v>
      </c>
      <c r="AE373" t="s">
        <v>1013</v>
      </c>
      <c r="AF373" t="s">
        <v>90</v>
      </c>
      <c r="AG373" t="s">
        <v>1270</v>
      </c>
      <c r="AH373" t="s">
        <v>50</v>
      </c>
      <c r="AI373" s="4">
        <f ca="1">data[[#This Row],[Expiry Date]]-TODAY()</f>
        <v>40</v>
      </c>
      <c r="AJ373" s="4">
        <f ca="1">data[[#This Row],[Maturity ( Days)]]/365</f>
        <v>0.1095890410958904</v>
      </c>
      <c r="AK373" s="4" t="str">
        <f>IF(data[[#This Row],[Option Type]]="put","p","c")</f>
        <v>c</v>
      </c>
      <c r="AL373" s="4">
        <f>(data[[#This Row],[Bid]]*data[[#This Row],[Bidsize]]+data[[#This Row],[Ask]]*data[[#This Row],[Asksize]])/(data[[#This Row],[Bidsize]]+data[[#This Row],[Asksize]])</f>
        <v>3.1882845188284521</v>
      </c>
      <c r="AM373" s="5">
        <f ca="1">impliedVol(data[[#This Row],[OptType]],Details!$B$4,VALUE(data[[#This Row],[Strike]]),VALUE(data[[#This Row],[Cnt Price]]),Details!$B$6,data[[#This Row],[T]],Details!$B$7)</f>
        <v>0.19294911777132934</v>
      </c>
      <c r="AN373" s="7">
        <f t="array" aca="1" ref="AN373:AR373" ca="1">bsGreeks(data[[#This Row],[OptType]],Details!$B$4,VALUE(data[[#This Row],[Strike]]),Details!$B$6,data[[#This Row],[T]],AM373,Details!$B$7)</f>
        <v>3.0667660915603186E-2</v>
      </c>
      <c r="AO373" s="7">
        <f ca="1"/>
        <v>2.6430912557174095E-4</v>
      </c>
      <c r="AP373" s="6">
        <f ca="1"/>
        <v>0.94051501767365375</v>
      </c>
      <c r="AQ373" s="6">
        <f ca="1"/>
        <v>-23.02006944165441</v>
      </c>
      <c r="AR373" s="6">
        <f ca="1"/>
        <v>13.430336866997763</v>
      </c>
    </row>
    <row r="374" spans="1:44" x14ac:dyDescent="0.3">
      <c r="A374" t="s">
        <v>3367</v>
      </c>
      <c r="B374" t="s">
        <v>3368</v>
      </c>
      <c r="C374" t="s">
        <v>58</v>
      </c>
      <c r="D374" t="s">
        <v>2991</v>
      </c>
      <c r="E374" t="s">
        <v>491</v>
      </c>
      <c r="F374" t="s">
        <v>744</v>
      </c>
      <c r="G374" t="s">
        <v>3369</v>
      </c>
      <c r="H374" t="s">
        <v>416</v>
      </c>
      <c r="I374" t="s">
        <v>3370</v>
      </c>
      <c r="J374" t="s">
        <v>1502</v>
      </c>
      <c r="K374" t="s">
        <v>121</v>
      </c>
      <c r="L374" t="s">
        <v>57</v>
      </c>
      <c r="M374" t="s">
        <v>37</v>
      </c>
      <c r="N374" t="s">
        <v>87</v>
      </c>
      <c r="O374" t="s">
        <v>87</v>
      </c>
      <c r="T374" t="s">
        <v>50</v>
      </c>
      <c r="U374" t="s">
        <v>87</v>
      </c>
      <c r="V374" t="s">
        <v>87</v>
      </c>
      <c r="W374" t="s">
        <v>128</v>
      </c>
      <c r="X374" t="s">
        <v>404</v>
      </c>
      <c r="Y374" t="s">
        <v>3369</v>
      </c>
      <c r="Z374" t="s">
        <v>87</v>
      </c>
      <c r="AA374" t="s">
        <v>87</v>
      </c>
      <c r="AB374" t="s">
        <v>37</v>
      </c>
      <c r="AC374" t="s">
        <v>1013</v>
      </c>
      <c r="AD374" t="s">
        <v>37</v>
      </c>
      <c r="AE374" t="s">
        <v>1013</v>
      </c>
      <c r="AF374" t="s">
        <v>90</v>
      </c>
      <c r="AG374" t="s">
        <v>1270</v>
      </c>
      <c r="AH374" t="s">
        <v>50</v>
      </c>
      <c r="AI374" s="4">
        <f ca="1">data[[#This Row],[Expiry Date]]-TODAY()</f>
        <v>40</v>
      </c>
      <c r="AJ374" s="4">
        <f ca="1">data[[#This Row],[Maturity ( Days)]]/365</f>
        <v>0.1095890410958904</v>
      </c>
      <c r="AK374" s="4" t="str">
        <f>IF(data[[#This Row],[Option Type]]="put","p","c")</f>
        <v>c</v>
      </c>
      <c r="AL374" s="4">
        <f>(data[[#This Row],[Bid]]*data[[#This Row],[Bidsize]]+data[[#This Row],[Ask]]*data[[#This Row],[Asksize]])/(data[[#This Row],[Bidsize]]+data[[#This Row],[Asksize]])</f>
        <v>2.6681262729124233</v>
      </c>
      <c r="AM374" s="5">
        <f ca="1">impliedVol(data[[#This Row],[OptType]],Details!$B$4,VALUE(data[[#This Row],[Strike]]),VALUE(data[[#This Row],[Cnt Price]]),Details!$B$6,data[[#This Row],[T]],Details!$B$7)</f>
        <v>0.19282170796368395</v>
      </c>
      <c r="AN374" s="7">
        <f t="array" aca="1" ref="AN374:AR374" ca="1">bsGreeks(data[[#This Row],[OptType]],Details!$B$4,VALUE(data[[#This Row],[Strike]]),Details!$B$6,data[[#This Row],[T]],AM374,Details!$B$7)</f>
        <v>2.6201842653350783E-2</v>
      </c>
      <c r="AO374" s="7">
        <f ca="1"/>
        <v>2.3201803129250593E-4</v>
      </c>
      <c r="AP374" s="6">
        <f ca="1"/>
        <v>0.82506552805041911</v>
      </c>
      <c r="AQ374" s="6">
        <f ca="1"/>
        <v>-20.173651377073305</v>
      </c>
      <c r="AR374" s="6">
        <f ca="1"/>
        <v>11.480745044756425</v>
      </c>
    </row>
    <row r="375" spans="1:44" x14ac:dyDescent="0.3">
      <c r="A375" t="s">
        <v>3371</v>
      </c>
      <c r="B375" t="s">
        <v>3372</v>
      </c>
      <c r="C375" t="s">
        <v>58</v>
      </c>
      <c r="D375" t="s">
        <v>637</v>
      </c>
      <c r="E375" t="s">
        <v>495</v>
      </c>
      <c r="F375" t="s">
        <v>337</v>
      </c>
      <c r="G375" t="s">
        <v>3373</v>
      </c>
      <c r="H375" t="s">
        <v>2511</v>
      </c>
      <c r="I375" t="s">
        <v>90</v>
      </c>
      <c r="J375" t="s">
        <v>1502</v>
      </c>
      <c r="K375" t="s">
        <v>3374</v>
      </c>
      <c r="L375" t="s">
        <v>57</v>
      </c>
      <c r="M375" t="s">
        <v>37</v>
      </c>
      <c r="N375" t="s">
        <v>87</v>
      </c>
      <c r="O375" t="s">
        <v>87</v>
      </c>
      <c r="T375" t="s">
        <v>50</v>
      </c>
      <c r="U375" t="s">
        <v>87</v>
      </c>
      <c r="V375" t="s">
        <v>87</v>
      </c>
      <c r="W375" t="s">
        <v>128</v>
      </c>
      <c r="X375" t="s">
        <v>411</v>
      </c>
      <c r="Y375" t="s">
        <v>3373</v>
      </c>
      <c r="Z375" t="s">
        <v>87</v>
      </c>
      <c r="AA375" t="s">
        <v>87</v>
      </c>
      <c r="AB375" t="s">
        <v>37</v>
      </c>
      <c r="AC375" t="s">
        <v>1013</v>
      </c>
      <c r="AD375" t="s">
        <v>37</v>
      </c>
      <c r="AE375" t="s">
        <v>1013</v>
      </c>
      <c r="AF375" t="s">
        <v>90</v>
      </c>
      <c r="AG375" t="s">
        <v>1270</v>
      </c>
      <c r="AH375" t="s">
        <v>50</v>
      </c>
      <c r="AI375" s="4">
        <f ca="1">data[[#This Row],[Expiry Date]]-TODAY()</f>
        <v>40</v>
      </c>
      <c r="AJ375" s="4">
        <f ca="1">data[[#This Row],[Maturity ( Days)]]/365</f>
        <v>0.1095890410958904</v>
      </c>
      <c r="AK375" s="4" t="str">
        <f>IF(data[[#This Row],[Option Type]]="put","p","c")</f>
        <v>c</v>
      </c>
      <c r="AL375" s="4">
        <f>(data[[#This Row],[Bid]]*data[[#This Row],[Bidsize]]+data[[#This Row],[Ask]]*data[[#This Row],[Asksize]])/(data[[#This Row],[Bidsize]]+data[[#This Row],[Asksize]])</f>
        <v>1.9646131805157596</v>
      </c>
      <c r="AM375" s="5">
        <f ca="1">impliedVol(data[[#This Row],[OptType]],Details!$B$4,VALUE(data[[#This Row],[Strike]]),VALUE(data[[#This Row],[Cnt Price]]),Details!$B$6,data[[#This Row],[T]],Details!$B$7)</f>
        <v>0.19037233850856985</v>
      </c>
      <c r="AN375" s="7">
        <f t="array" aca="1" ref="AN375:AR375" ca="1">bsGreeks(data[[#This Row],[OptType]],Details!$B$4,VALUE(data[[#This Row],[Strike]]),Details!$B$6,data[[#This Row],[T]],AM375,Details!$B$7)</f>
        <v>2.0154574085176985E-2</v>
      </c>
      <c r="AO375" s="7">
        <f ca="1"/>
        <v>1.8840692001892951E-4</v>
      </c>
      <c r="AP375" s="6">
        <f ca="1"/>
        <v>0.66147201359174002</v>
      </c>
      <c r="AQ375" s="6">
        <f ca="1"/>
        <v>-15.962005724070947</v>
      </c>
      <c r="AR375" s="6">
        <f ca="1"/>
        <v>8.840664825217063</v>
      </c>
    </row>
    <row r="376" spans="1:44" x14ac:dyDescent="0.3">
      <c r="A376" t="s">
        <v>3375</v>
      </c>
      <c r="B376" t="s">
        <v>3376</v>
      </c>
      <c r="C376" t="s">
        <v>58</v>
      </c>
      <c r="D376" t="s">
        <v>3377</v>
      </c>
      <c r="E376" t="s">
        <v>652</v>
      </c>
      <c r="F376" t="s">
        <v>418</v>
      </c>
      <c r="G376" t="s">
        <v>955</v>
      </c>
      <c r="H376" t="s">
        <v>90</v>
      </c>
      <c r="I376" t="s">
        <v>90</v>
      </c>
      <c r="J376" t="s">
        <v>1502</v>
      </c>
      <c r="K376" t="s">
        <v>3378</v>
      </c>
      <c r="L376" t="s">
        <v>57</v>
      </c>
      <c r="M376" t="s">
        <v>37</v>
      </c>
      <c r="N376" t="s">
        <v>87</v>
      </c>
      <c r="O376" t="s">
        <v>87</v>
      </c>
      <c r="T376" t="s">
        <v>50</v>
      </c>
      <c r="U376" t="s">
        <v>87</v>
      </c>
      <c r="V376" t="s">
        <v>87</v>
      </c>
      <c r="W376" t="s">
        <v>90</v>
      </c>
      <c r="X376" t="s">
        <v>170</v>
      </c>
      <c r="Y376" t="s">
        <v>955</v>
      </c>
      <c r="Z376" t="s">
        <v>87</v>
      </c>
      <c r="AA376" t="s">
        <v>87</v>
      </c>
      <c r="AB376" t="s">
        <v>37</v>
      </c>
      <c r="AC376" t="s">
        <v>1013</v>
      </c>
      <c r="AD376" t="s">
        <v>37</v>
      </c>
      <c r="AE376" t="s">
        <v>1013</v>
      </c>
      <c r="AF376" t="s">
        <v>90</v>
      </c>
      <c r="AG376" t="s">
        <v>1270</v>
      </c>
      <c r="AH376" t="s">
        <v>50</v>
      </c>
      <c r="AI376" s="4">
        <f ca="1">data[[#This Row],[Expiry Date]]-TODAY()</f>
        <v>40</v>
      </c>
      <c r="AJ376" s="4">
        <f ca="1">data[[#This Row],[Maturity ( Days)]]/365</f>
        <v>0.1095890410958904</v>
      </c>
      <c r="AK376" s="4" t="str">
        <f>IF(data[[#This Row],[Option Type]]="put","p","c")</f>
        <v>c</v>
      </c>
      <c r="AL376" s="4">
        <f>(data[[#This Row],[Bid]]*data[[#This Row],[Bidsize]]+data[[#This Row],[Ask]]*data[[#This Row],[Asksize]])/(data[[#This Row],[Bidsize]]+data[[#This Row],[Asksize]])</f>
        <v>0.57499999999999996</v>
      </c>
      <c r="AM376" s="5">
        <f ca="1">impliedVol(data[[#This Row],[OptType]],Details!$B$4,VALUE(data[[#This Row],[Strike]]),VALUE(data[[#This Row],[Cnt Price]]),Details!$B$6,data[[#This Row],[T]],Details!$B$7)</f>
        <v>0.19091062791555549</v>
      </c>
      <c r="AN376" s="7">
        <f t="array" aca="1" ref="AN376:AR376" ca="1">bsGreeks(data[[#This Row],[OptType]],Details!$B$4,VALUE(data[[#This Row],[Strike]]),Details!$B$6,data[[#This Row],[T]],AM376,Details!$B$7)</f>
        <v>6.6034912124547842E-3</v>
      </c>
      <c r="AO376" s="7">
        <f ca="1"/>
        <v>7.1350703524980961E-5</v>
      </c>
      <c r="AP376" s="6">
        <f ca="1"/>
        <v>0.25121128509143209</v>
      </c>
      <c r="AQ376" s="6">
        <f ca="1"/>
        <v>-6.0675454938219113</v>
      </c>
      <c r="AR376" s="6">
        <f ca="1"/>
        <v>2.9041145356869751</v>
      </c>
    </row>
    <row r="377" spans="1:44" x14ac:dyDescent="0.3">
      <c r="A377" t="s">
        <v>3379</v>
      </c>
      <c r="B377" t="s">
        <v>3380</v>
      </c>
      <c r="C377" t="s">
        <v>58</v>
      </c>
      <c r="D377" t="s">
        <v>3082</v>
      </c>
      <c r="E377" t="s">
        <v>261</v>
      </c>
      <c r="F377" t="s">
        <v>257</v>
      </c>
      <c r="G377" t="s">
        <v>3381</v>
      </c>
      <c r="H377" t="s">
        <v>90</v>
      </c>
      <c r="I377" t="s">
        <v>90</v>
      </c>
      <c r="J377" t="s">
        <v>1502</v>
      </c>
      <c r="K377" t="s">
        <v>3189</v>
      </c>
      <c r="L377" t="s">
        <v>57</v>
      </c>
      <c r="M377" t="s">
        <v>37</v>
      </c>
      <c r="N377" t="s">
        <v>87</v>
      </c>
      <c r="O377" t="s">
        <v>87</v>
      </c>
      <c r="T377" t="s">
        <v>50</v>
      </c>
      <c r="U377" t="s">
        <v>87</v>
      </c>
      <c r="V377" t="s">
        <v>87</v>
      </c>
      <c r="W377" t="s">
        <v>168</v>
      </c>
      <c r="X377" t="s">
        <v>511</v>
      </c>
      <c r="Y377" t="s">
        <v>3381</v>
      </c>
      <c r="Z377" t="s">
        <v>87</v>
      </c>
      <c r="AA377" t="s">
        <v>87</v>
      </c>
      <c r="AB377" t="s">
        <v>37</v>
      </c>
      <c r="AC377" t="s">
        <v>1013</v>
      </c>
      <c r="AD377" t="s">
        <v>37</v>
      </c>
      <c r="AE377" t="s">
        <v>1013</v>
      </c>
      <c r="AF377" t="s">
        <v>90</v>
      </c>
      <c r="AG377" t="s">
        <v>1270</v>
      </c>
      <c r="AH377" t="s">
        <v>50</v>
      </c>
      <c r="AI377" s="4">
        <f ca="1">data[[#This Row],[Expiry Date]]-TODAY()</f>
        <v>40</v>
      </c>
      <c r="AJ377" s="4">
        <f ca="1">data[[#This Row],[Maturity ( Days)]]/365</f>
        <v>0.1095890410958904</v>
      </c>
      <c r="AK377" s="4" t="str">
        <f>IF(data[[#This Row],[Option Type]]="put","p","c")</f>
        <v>c</v>
      </c>
      <c r="AL377" s="4">
        <f>(data[[#This Row],[Bid]]*data[[#This Row],[Bidsize]]+data[[#This Row],[Ask]]*data[[#This Row],[Asksize]])/(data[[#This Row],[Bidsize]]+data[[#This Row],[Asksize]])</f>
        <v>0.52500000000000002</v>
      </c>
      <c r="AM377" s="5">
        <f ca="1">impliedVol(data[[#This Row],[OptType]],Details!$B$4,VALUE(data[[#This Row],[Strike]]),VALUE(data[[#This Row],[Cnt Price]]),Details!$B$6,data[[#This Row],[T]],Details!$B$7)</f>
        <v>0.19112722942873991</v>
      </c>
      <c r="AN377" s="7">
        <f t="array" aca="1" ref="AN377:AR377" ca="1">bsGreeks(data[[#This Row],[OptType]],Details!$B$4,VALUE(data[[#This Row],[Strike]]),Details!$B$6,data[[#This Row],[T]],AM377,Details!$B$7)</f>
        <v>6.0694076943018857E-3</v>
      </c>
      <c r="AO377" s="7">
        <f ca="1"/>
        <v>6.614297195264355E-5</v>
      </c>
      <c r="AP377" s="6">
        <f ca="1"/>
        <v>0.23314013770339728</v>
      </c>
      <c r="AQ377" s="6">
        <f ca="1"/>
        <v>-5.6367421631928529</v>
      </c>
      <c r="AR377" s="6">
        <f ca="1"/>
        <v>2.6696163776406832</v>
      </c>
    </row>
    <row r="378" spans="1:44" x14ac:dyDescent="0.3">
      <c r="A378" t="s">
        <v>3382</v>
      </c>
      <c r="B378" t="s">
        <v>3383</v>
      </c>
      <c r="C378" t="s">
        <v>58</v>
      </c>
      <c r="D378" t="s">
        <v>1336</v>
      </c>
      <c r="E378" t="s">
        <v>266</v>
      </c>
      <c r="F378" t="s">
        <v>652</v>
      </c>
      <c r="G378" t="s">
        <v>3384</v>
      </c>
      <c r="H378" t="s">
        <v>1733</v>
      </c>
      <c r="I378" t="s">
        <v>90</v>
      </c>
      <c r="J378" t="s">
        <v>1502</v>
      </c>
      <c r="K378" t="s">
        <v>3385</v>
      </c>
      <c r="L378" t="s">
        <v>57</v>
      </c>
      <c r="M378" t="s">
        <v>37</v>
      </c>
      <c r="N378" t="s">
        <v>87</v>
      </c>
      <c r="O378" t="s">
        <v>87</v>
      </c>
      <c r="T378" t="s">
        <v>50</v>
      </c>
      <c r="U378" t="s">
        <v>87</v>
      </c>
      <c r="V378" t="s">
        <v>87</v>
      </c>
      <c r="W378" t="s">
        <v>112</v>
      </c>
      <c r="X378" t="s">
        <v>458</v>
      </c>
      <c r="Y378" t="s">
        <v>3384</v>
      </c>
      <c r="Z378" t="s">
        <v>87</v>
      </c>
      <c r="AA378" t="s">
        <v>87</v>
      </c>
      <c r="AB378" t="s">
        <v>37</v>
      </c>
      <c r="AC378" t="s">
        <v>1013</v>
      </c>
      <c r="AD378" t="s">
        <v>37</v>
      </c>
      <c r="AE378" t="s">
        <v>1013</v>
      </c>
      <c r="AF378" t="s">
        <v>90</v>
      </c>
      <c r="AG378" t="s">
        <v>1270</v>
      </c>
      <c r="AH378" t="s">
        <v>50</v>
      </c>
      <c r="AI378" s="4">
        <f ca="1">data[[#This Row],[Expiry Date]]-TODAY()</f>
        <v>40</v>
      </c>
      <c r="AJ378" s="4">
        <f ca="1">data[[#This Row],[Maturity ( Days)]]/365</f>
        <v>0.1095890410958904</v>
      </c>
      <c r="AK378" s="4" t="str">
        <f>IF(data[[#This Row],[Option Type]]="put","p","c")</f>
        <v>c</v>
      </c>
      <c r="AL378" s="4">
        <f>(data[[#This Row],[Bid]]*data[[#This Row],[Bidsize]]+data[[#This Row],[Ask]]*data[[#This Row],[Asksize]])/(data[[#This Row],[Bidsize]]+data[[#This Row],[Asksize]])</f>
        <v>0.25186721991701244</v>
      </c>
      <c r="AM378" s="5">
        <f ca="1">impliedVol(data[[#This Row],[OptType]],Details!$B$4,VALUE(data[[#This Row],[Strike]]),VALUE(data[[#This Row],[Cnt Price]]),Details!$B$6,data[[#This Row],[T]],Details!$B$7)</f>
        <v>0.18794621660779487</v>
      </c>
      <c r="AN378" s="7">
        <f t="array" aca="1" ref="AN378:AR378" ca="1">bsGreeks(data[[#This Row],[OptType]],Details!$B$4,VALUE(data[[#This Row],[Strike]]),Details!$B$6,data[[#This Row],[T]],AM378,Details!$B$7)</f>
        <v>3.1289227991382748E-3</v>
      </c>
      <c r="AO378" s="7">
        <f ca="1"/>
        <v>3.7210288001631676E-5</v>
      </c>
      <c r="AP378" s="6">
        <f ca="1"/>
        <v>0.12897555298133304</v>
      </c>
      <c r="AQ378" s="6">
        <f ca="1"/>
        <v>-3.0645539882809194</v>
      </c>
      <c r="AR378" s="6">
        <f ca="1"/>
        <v>1.3783121355232479</v>
      </c>
    </row>
    <row r="379" spans="1:44" x14ac:dyDescent="0.3">
      <c r="A379" t="s">
        <v>3386</v>
      </c>
      <c r="B379" t="s">
        <v>3387</v>
      </c>
      <c r="C379" t="s">
        <v>58</v>
      </c>
      <c r="D379" t="s">
        <v>3388</v>
      </c>
      <c r="E379" t="s">
        <v>653</v>
      </c>
      <c r="F379" t="s">
        <v>261</v>
      </c>
      <c r="G379" t="s">
        <v>261</v>
      </c>
      <c r="H379" t="s">
        <v>90</v>
      </c>
      <c r="I379" t="s">
        <v>3389</v>
      </c>
      <c r="J379" t="s">
        <v>1502</v>
      </c>
      <c r="K379" t="s">
        <v>3390</v>
      </c>
      <c r="L379" t="s">
        <v>57</v>
      </c>
      <c r="M379" t="s">
        <v>37</v>
      </c>
      <c r="N379" t="s">
        <v>87</v>
      </c>
      <c r="O379" t="s">
        <v>87</v>
      </c>
      <c r="T379" t="s">
        <v>50</v>
      </c>
      <c r="U379" t="s">
        <v>87</v>
      </c>
      <c r="V379" t="s">
        <v>87</v>
      </c>
      <c r="W379" t="s">
        <v>104</v>
      </c>
      <c r="X379" t="s">
        <v>94</v>
      </c>
      <c r="Y379" t="s">
        <v>261</v>
      </c>
      <c r="Z379" t="s">
        <v>87</v>
      </c>
      <c r="AA379" t="s">
        <v>87</v>
      </c>
      <c r="AB379" t="s">
        <v>37</v>
      </c>
      <c r="AC379" t="s">
        <v>1013</v>
      </c>
      <c r="AD379" t="s">
        <v>37</v>
      </c>
      <c r="AE379" t="s">
        <v>1013</v>
      </c>
      <c r="AF379" t="s">
        <v>90</v>
      </c>
      <c r="AG379" t="s">
        <v>1270</v>
      </c>
      <c r="AH379" t="s">
        <v>50</v>
      </c>
      <c r="AI379" s="4">
        <f ca="1">data[[#This Row],[Expiry Date]]-TODAY()</f>
        <v>40</v>
      </c>
      <c r="AJ379" s="4">
        <f ca="1">data[[#This Row],[Maturity ( Days)]]/365</f>
        <v>0.1095890410958904</v>
      </c>
      <c r="AK379" s="4" t="str">
        <f>IF(data[[#This Row],[Option Type]]="put","p","c")</f>
        <v>c</v>
      </c>
      <c r="AL379" s="4">
        <f>(data[[#This Row],[Bid]]*data[[#This Row],[Bidsize]]+data[[#This Row],[Ask]]*data[[#This Row],[Asksize]])/(data[[#This Row],[Bidsize]]+data[[#This Row],[Asksize]])</f>
        <v>0.31134751773049646</v>
      </c>
      <c r="AM379" s="5">
        <f ca="1">impliedVol(data[[#This Row],[OptType]],Details!$B$4,VALUE(data[[#This Row],[Strike]]),VALUE(data[[#This Row],[Cnt Price]]),Details!$B$6,data[[#This Row],[T]],Details!$B$7)</f>
        <v>0.20115159871961305</v>
      </c>
      <c r="AN379" s="7">
        <f t="array" aca="1" ref="AN379:AR379" ca="1">bsGreeks(data[[#This Row],[OptType]],Details!$B$4,VALUE(data[[#This Row],[Strike]]),Details!$B$6,data[[#This Row],[T]],AM379,Details!$B$7)</f>
        <v>3.5915714933919879E-3</v>
      </c>
      <c r="AO379" s="7">
        <f ca="1"/>
        <v>3.9355790385798435E-5</v>
      </c>
      <c r="AP379" s="6">
        <f ca="1"/>
        <v>0.14599665544291457</v>
      </c>
      <c r="AQ379" s="6">
        <f ca="1"/>
        <v>-3.7104676619438135</v>
      </c>
      <c r="AR379" s="6">
        <f ca="1"/>
        <v>1.5796711320926125</v>
      </c>
    </row>
    <row r="380" spans="1:44" x14ac:dyDescent="0.3">
      <c r="A380" t="s">
        <v>3391</v>
      </c>
      <c r="B380" t="s">
        <v>3392</v>
      </c>
      <c r="C380" t="s">
        <v>58</v>
      </c>
      <c r="D380" t="s">
        <v>2186</v>
      </c>
      <c r="E380" t="s">
        <v>431</v>
      </c>
      <c r="F380" t="s">
        <v>655</v>
      </c>
      <c r="G380" t="s">
        <v>3393</v>
      </c>
      <c r="H380" t="s">
        <v>3394</v>
      </c>
      <c r="I380" t="s">
        <v>3395</v>
      </c>
      <c r="J380" t="s">
        <v>1502</v>
      </c>
      <c r="K380" t="s">
        <v>3396</v>
      </c>
      <c r="L380" t="s">
        <v>57</v>
      </c>
      <c r="M380" t="s">
        <v>37</v>
      </c>
      <c r="N380" t="s">
        <v>87</v>
      </c>
      <c r="O380" t="s">
        <v>87</v>
      </c>
      <c r="T380" t="s">
        <v>50</v>
      </c>
      <c r="U380" t="s">
        <v>87</v>
      </c>
      <c r="V380" t="s">
        <v>87</v>
      </c>
      <c r="W380" t="s">
        <v>160</v>
      </c>
      <c r="X380" t="s">
        <v>411</v>
      </c>
      <c r="Y380" t="s">
        <v>3393</v>
      </c>
      <c r="Z380" t="s">
        <v>87</v>
      </c>
      <c r="AA380" t="s">
        <v>87</v>
      </c>
      <c r="AB380" t="s">
        <v>37</v>
      </c>
      <c r="AC380" t="s">
        <v>1013</v>
      </c>
      <c r="AD380" t="s">
        <v>37</v>
      </c>
      <c r="AE380" t="s">
        <v>1013</v>
      </c>
      <c r="AF380" t="s">
        <v>90</v>
      </c>
      <c r="AG380" t="s">
        <v>1270</v>
      </c>
      <c r="AH380" t="s">
        <v>50</v>
      </c>
      <c r="AI380" s="4">
        <f ca="1">data[[#This Row],[Expiry Date]]-TODAY()</f>
        <v>40</v>
      </c>
      <c r="AJ380" s="4">
        <f ca="1">data[[#This Row],[Maturity ( Days)]]/365</f>
        <v>0.1095890410958904</v>
      </c>
      <c r="AK380" s="4" t="str">
        <f>IF(data[[#This Row],[Option Type]]="put","p","c")</f>
        <v>c</v>
      </c>
      <c r="AL380" s="4">
        <f>(data[[#This Row],[Bid]]*data[[#This Row],[Bidsize]]+data[[#This Row],[Ask]]*data[[#This Row],[Asksize]])/(data[[#This Row],[Bidsize]]+data[[#This Row],[Asksize]])</f>
        <v>0.21836080586080586</v>
      </c>
      <c r="AM380" s="5">
        <f ca="1">impliedVol(data[[#This Row],[OptType]],Details!$B$4,VALUE(data[[#This Row],[Strike]]),VALUE(data[[#This Row],[Cnt Price]]),Details!$B$6,data[[#This Row],[T]],Details!$B$7)</f>
        <v>0.1961881152715329</v>
      </c>
      <c r="AN380" s="7">
        <f t="array" aca="1" ref="AN380:AR380" ca="1">bsGreeks(data[[#This Row],[OptType]],Details!$B$4,VALUE(data[[#This Row],[Strike]]),Details!$B$6,data[[#This Row],[T]],AM380,Details!$B$7)</f>
        <v>2.6421591277801006E-3</v>
      </c>
      <c r="AO380" s="7">
        <f ca="1"/>
        <v>3.0605727474535841E-5</v>
      </c>
      <c r="AP380" s="6">
        <f ca="1"/>
        <v>0.11073532416111347</v>
      </c>
      <c r="AQ380" s="6">
        <f ca="1"/>
        <v>-2.7447328648356737</v>
      </c>
      <c r="AR380" s="6">
        <f ca="1"/>
        <v>1.1632663764215476</v>
      </c>
    </row>
    <row r="381" spans="1:44" x14ac:dyDescent="0.3">
      <c r="A381" t="s">
        <v>3397</v>
      </c>
      <c r="B381" t="s">
        <v>3398</v>
      </c>
      <c r="C381" t="s">
        <v>58</v>
      </c>
      <c r="D381" t="s">
        <v>1338</v>
      </c>
      <c r="E381" t="s">
        <v>431</v>
      </c>
      <c r="F381" t="s">
        <v>655</v>
      </c>
      <c r="G381" t="s">
        <v>655</v>
      </c>
      <c r="H381" t="s">
        <v>90</v>
      </c>
      <c r="I381" t="s">
        <v>164</v>
      </c>
      <c r="J381" t="s">
        <v>1502</v>
      </c>
      <c r="K381" t="s">
        <v>3399</v>
      </c>
      <c r="L381" t="s">
        <v>57</v>
      </c>
      <c r="M381" t="s">
        <v>37</v>
      </c>
      <c r="N381" t="s">
        <v>87</v>
      </c>
      <c r="O381" t="s">
        <v>87</v>
      </c>
      <c r="T381" t="s">
        <v>50</v>
      </c>
      <c r="U381" t="s">
        <v>87</v>
      </c>
      <c r="V381" t="s">
        <v>87</v>
      </c>
      <c r="W381" t="s">
        <v>171</v>
      </c>
      <c r="X381" t="s">
        <v>411</v>
      </c>
      <c r="Y381" t="s">
        <v>655</v>
      </c>
      <c r="Z381" t="s">
        <v>87</v>
      </c>
      <c r="AA381" t="s">
        <v>87</v>
      </c>
      <c r="AB381" t="s">
        <v>37</v>
      </c>
      <c r="AC381" t="s">
        <v>1013</v>
      </c>
      <c r="AD381" t="s">
        <v>37</v>
      </c>
      <c r="AE381" t="s">
        <v>1013</v>
      </c>
      <c r="AF381" t="s">
        <v>90</v>
      </c>
      <c r="AG381" t="s">
        <v>1270</v>
      </c>
      <c r="AH381" t="s">
        <v>50</v>
      </c>
      <c r="AI381" s="4">
        <f ca="1">data[[#This Row],[Expiry Date]]-TODAY()</f>
        <v>40</v>
      </c>
      <c r="AJ381" s="4">
        <f ca="1">data[[#This Row],[Maturity ( Days)]]/365</f>
        <v>0.1095890410958904</v>
      </c>
      <c r="AK381" s="4" t="str">
        <f>IF(data[[#This Row],[Option Type]]="put","p","c")</f>
        <v>c</v>
      </c>
      <c r="AL381" s="4">
        <f>(data[[#This Row],[Bid]]*data[[#This Row],[Bidsize]]+data[[#This Row],[Ask]]*data[[#This Row],[Asksize]])/(data[[#This Row],[Bidsize]]+data[[#This Row],[Asksize]])</f>
        <v>0.25636704119850184</v>
      </c>
      <c r="AM381" s="5">
        <f ca="1">impliedVol(data[[#This Row],[OptType]],Details!$B$4,VALUE(data[[#This Row],[Strike]]),VALUE(data[[#This Row],[Cnt Price]]),Details!$B$6,data[[#This Row],[T]],Details!$B$7)</f>
        <v>0.20321814473324054</v>
      </c>
      <c r="AN381" s="7">
        <f t="array" aca="1" ref="AN381:AR381" ca="1">bsGreeks(data[[#This Row],[OptType]],Details!$B$4,VALUE(data[[#This Row],[Strike]]),Details!$B$6,data[[#This Row],[T]],AM381,Details!$B$7)</f>
        <v>2.97451691313394E-3</v>
      </c>
      <c r="AO381" s="7">
        <f ca="1"/>
        <v>3.2880511535763208E-5</v>
      </c>
      <c r="AP381" s="6">
        <f ca="1"/>
        <v>0.12322868869357893</v>
      </c>
      <c r="AQ381" s="6">
        <f ca="1"/>
        <v>-3.1630349840422545</v>
      </c>
      <c r="AR381" s="6">
        <f ca="1"/>
        <v>1.308437200824828</v>
      </c>
    </row>
    <row r="382" spans="1:44" x14ac:dyDescent="0.3">
      <c r="A382" t="s">
        <v>3400</v>
      </c>
      <c r="B382" t="s">
        <v>3401</v>
      </c>
      <c r="C382" t="s">
        <v>58</v>
      </c>
      <c r="D382" t="s">
        <v>2199</v>
      </c>
      <c r="E382" t="s">
        <v>431</v>
      </c>
      <c r="F382" t="s">
        <v>263</v>
      </c>
      <c r="G382" t="s">
        <v>418</v>
      </c>
      <c r="H382" t="s">
        <v>90</v>
      </c>
      <c r="I382" t="s">
        <v>883</v>
      </c>
      <c r="J382" t="s">
        <v>1502</v>
      </c>
      <c r="K382" t="s">
        <v>3402</v>
      </c>
      <c r="L382" t="s">
        <v>57</v>
      </c>
      <c r="M382" t="s">
        <v>37</v>
      </c>
      <c r="N382" t="s">
        <v>87</v>
      </c>
      <c r="O382" t="s">
        <v>87</v>
      </c>
      <c r="T382" t="s">
        <v>50</v>
      </c>
      <c r="U382" t="s">
        <v>87</v>
      </c>
      <c r="V382" t="s">
        <v>87</v>
      </c>
      <c r="W382" t="s">
        <v>112</v>
      </c>
      <c r="X382" t="s">
        <v>970</v>
      </c>
      <c r="Y382" t="s">
        <v>418</v>
      </c>
      <c r="Z382" t="s">
        <v>87</v>
      </c>
      <c r="AA382" t="s">
        <v>87</v>
      </c>
      <c r="AB382" t="s">
        <v>37</v>
      </c>
      <c r="AC382" t="s">
        <v>1013</v>
      </c>
      <c r="AD382" t="s">
        <v>37</v>
      </c>
      <c r="AE382" t="s">
        <v>1013</v>
      </c>
      <c r="AF382" t="s">
        <v>90</v>
      </c>
      <c r="AG382" t="s">
        <v>1270</v>
      </c>
      <c r="AH382" t="s">
        <v>50</v>
      </c>
      <c r="AI382" s="4">
        <f ca="1">data[[#This Row],[Expiry Date]]-TODAY()</f>
        <v>40</v>
      </c>
      <c r="AJ382" s="4">
        <f ca="1">data[[#This Row],[Maturity ( Days)]]/365</f>
        <v>0.1095890410958904</v>
      </c>
      <c r="AK382" s="4" t="str">
        <f>IF(data[[#This Row],[Option Type]]="put","p","c")</f>
        <v>c</v>
      </c>
      <c r="AL382" s="4">
        <f>(data[[#This Row],[Bid]]*data[[#This Row],[Bidsize]]+data[[#This Row],[Ask]]*data[[#This Row],[Asksize]])/(data[[#This Row],[Bidsize]]+data[[#This Row],[Asksize]])</f>
        <v>0.20384615384615384</v>
      </c>
      <c r="AM382" s="5">
        <f ca="1">impliedVol(data[[#This Row],[OptType]],Details!$B$4,VALUE(data[[#This Row],[Strike]]),VALUE(data[[#This Row],[Cnt Price]]),Details!$B$6,data[[#This Row],[T]],Details!$B$7)</f>
        <v>0.20264026705060714</v>
      </c>
      <c r="AN382" s="7">
        <f t="array" aca="1" ref="AN382:AR382" ca="1">bsGreeks(data[[#This Row],[OptType]],Details!$B$4,VALUE(data[[#This Row],[Strike]]),Details!$B$6,data[[#This Row],[T]],AM382,Details!$B$7)</f>
        <v>2.4107635214948423E-3</v>
      </c>
      <c r="AO382" s="7">
        <f ca="1"/>
        <v>2.7274963336451049E-5</v>
      </c>
      <c r="AP382" s="6">
        <f ca="1"/>
        <v>0.10192969015819346</v>
      </c>
      <c r="AQ382" s="6">
        <f ca="1"/>
        <v>-2.6084336288558649</v>
      </c>
      <c r="AR382" s="6">
        <f ca="1"/>
        <v>1.0608837344324387</v>
      </c>
    </row>
    <row r="383" spans="1:44" x14ac:dyDescent="0.3">
      <c r="A383" t="s">
        <v>3403</v>
      </c>
      <c r="B383" t="s">
        <v>3404</v>
      </c>
      <c r="C383" t="s">
        <v>58</v>
      </c>
      <c r="D383" t="s">
        <v>1339</v>
      </c>
      <c r="E383" t="s">
        <v>651</v>
      </c>
      <c r="F383" t="s">
        <v>263</v>
      </c>
      <c r="G383" t="s">
        <v>264</v>
      </c>
      <c r="H383" t="s">
        <v>90</v>
      </c>
      <c r="I383" t="s">
        <v>469</v>
      </c>
      <c r="J383" t="s">
        <v>1502</v>
      </c>
      <c r="K383" t="s">
        <v>3405</v>
      </c>
      <c r="L383" t="s">
        <v>57</v>
      </c>
      <c r="M383" t="s">
        <v>37</v>
      </c>
      <c r="N383" t="s">
        <v>87</v>
      </c>
      <c r="O383" t="s">
        <v>87</v>
      </c>
      <c r="T383" t="s">
        <v>50</v>
      </c>
      <c r="U383" t="s">
        <v>87</v>
      </c>
      <c r="V383" t="s">
        <v>87</v>
      </c>
      <c r="W383" t="s">
        <v>168</v>
      </c>
      <c r="X383" t="s">
        <v>347</v>
      </c>
      <c r="Y383" t="s">
        <v>264</v>
      </c>
      <c r="Z383" t="s">
        <v>87</v>
      </c>
      <c r="AA383" t="s">
        <v>87</v>
      </c>
      <c r="AB383" t="s">
        <v>37</v>
      </c>
      <c r="AC383" t="s">
        <v>1013</v>
      </c>
      <c r="AD383" t="s">
        <v>37</v>
      </c>
      <c r="AE383" t="s">
        <v>1013</v>
      </c>
      <c r="AF383" t="s">
        <v>90</v>
      </c>
      <c r="AG383" t="s">
        <v>1270</v>
      </c>
      <c r="AH383" t="s">
        <v>50</v>
      </c>
      <c r="AI383" s="4">
        <f ca="1">data[[#This Row],[Expiry Date]]-TODAY()</f>
        <v>40</v>
      </c>
      <c r="AJ383" s="4">
        <f ca="1">data[[#This Row],[Maturity ( Days)]]/365</f>
        <v>0.1095890410958904</v>
      </c>
      <c r="AK383" s="4" t="str">
        <f>IF(data[[#This Row],[Option Type]]="put","p","c")</f>
        <v>c</v>
      </c>
      <c r="AL383" s="4">
        <f>(data[[#This Row],[Bid]]*data[[#This Row],[Bidsize]]+data[[#This Row],[Ask]]*data[[#This Row],[Asksize]])/(data[[#This Row],[Bidsize]]+data[[#This Row],[Asksize]])</f>
        <v>0.18584474885844746</v>
      </c>
      <c r="AM383" s="5">
        <f ca="1">impliedVol(data[[#This Row],[OptType]],Details!$B$4,VALUE(data[[#This Row],[Strike]]),VALUE(data[[#This Row],[Cnt Price]]),Details!$B$6,data[[#This Row],[T]],Details!$B$7)</f>
        <v>0.20184737997269622</v>
      </c>
      <c r="AN383" s="7">
        <f t="array" aca="1" ref="AN383:AR383" ca="1">bsGreeks(data[[#This Row],[OptType]],Details!$B$4,VALUE(data[[#This Row],[Strike]]),Details!$B$6,data[[#This Row],[T]],AM383,Details!$B$7)</f>
        <v>2.2198350291590232E-3</v>
      </c>
      <c r="AO383" s="7">
        <f ca="1"/>
        <v>2.5410774570658121E-5</v>
      </c>
      <c r="AP383" s="6">
        <f ca="1"/>
        <v>9.459143182607388E-2</v>
      </c>
      <c r="AQ383" s="6">
        <f ca="1"/>
        <v>-2.4110825527042907</v>
      </c>
      <c r="AR383" s="6">
        <f ca="1"/>
        <v>0.97706735270282208</v>
      </c>
    </row>
    <row r="384" spans="1:44" x14ac:dyDescent="0.3">
      <c r="A384" t="s">
        <v>3406</v>
      </c>
      <c r="B384" t="s">
        <v>3407</v>
      </c>
      <c r="C384" t="s">
        <v>58</v>
      </c>
      <c r="D384" t="s">
        <v>2206</v>
      </c>
      <c r="E384" t="s">
        <v>651</v>
      </c>
      <c r="F384" t="s">
        <v>263</v>
      </c>
      <c r="G384" t="s">
        <v>261</v>
      </c>
      <c r="H384" t="s">
        <v>90</v>
      </c>
      <c r="I384" t="s">
        <v>90</v>
      </c>
      <c r="J384" t="s">
        <v>1502</v>
      </c>
      <c r="K384" t="s">
        <v>3408</v>
      </c>
      <c r="L384" t="s">
        <v>57</v>
      </c>
      <c r="M384" t="s">
        <v>37</v>
      </c>
      <c r="N384" t="s">
        <v>87</v>
      </c>
      <c r="O384" t="s">
        <v>87</v>
      </c>
      <c r="T384" t="s">
        <v>50</v>
      </c>
      <c r="U384" t="s">
        <v>87</v>
      </c>
      <c r="V384" t="s">
        <v>87</v>
      </c>
      <c r="W384" t="s">
        <v>119</v>
      </c>
      <c r="X384" t="s">
        <v>470</v>
      </c>
      <c r="Y384" t="s">
        <v>261</v>
      </c>
      <c r="Z384" t="s">
        <v>87</v>
      </c>
      <c r="AA384" t="s">
        <v>87</v>
      </c>
      <c r="AB384" t="s">
        <v>37</v>
      </c>
      <c r="AC384" t="s">
        <v>1013</v>
      </c>
      <c r="AD384" t="s">
        <v>37</v>
      </c>
      <c r="AE384" t="s">
        <v>1013</v>
      </c>
      <c r="AF384" t="s">
        <v>90</v>
      </c>
      <c r="AG384" t="s">
        <v>1270</v>
      </c>
      <c r="AH384" t="s">
        <v>50</v>
      </c>
      <c r="AI384" s="4">
        <f ca="1">data[[#This Row],[Expiry Date]]-TODAY()</f>
        <v>40</v>
      </c>
      <c r="AJ384" s="4">
        <f ca="1">data[[#This Row],[Maturity ( Days)]]/365</f>
        <v>0.1095890410958904</v>
      </c>
      <c r="AK384" s="4" t="str">
        <f>IF(data[[#This Row],[Option Type]]="put","p","c")</f>
        <v>c</v>
      </c>
      <c r="AL384" s="4">
        <f>(data[[#This Row],[Bid]]*data[[#This Row],[Bidsize]]+data[[#This Row],[Ask]]*data[[#This Row],[Asksize]])/(data[[#This Row],[Bidsize]]+data[[#This Row],[Asksize]])</f>
        <v>0.17499999999999999</v>
      </c>
      <c r="AM384" s="5">
        <f ca="1">impliedVol(data[[#This Row],[OptType]],Details!$B$4,VALUE(data[[#This Row],[Strike]]),VALUE(data[[#This Row],[Cnt Price]]),Details!$B$6,data[[#This Row],[T]],Details!$B$7)</f>
        <v>0.20167562295003419</v>
      </c>
      <c r="AN384" s="7">
        <f t="array" aca="1" ref="AN384:AR384" ca="1">bsGreeks(data[[#This Row],[OptType]],Details!$B$4,VALUE(data[[#This Row],[Strike]]),Details!$B$6,data[[#This Row],[T]],AM384,Details!$B$7)</f>
        <v>2.1006940526703262E-3</v>
      </c>
      <c r="AO384" s="7">
        <f ca="1"/>
        <v>2.4191657199982497E-5</v>
      </c>
      <c r="AP384" s="6">
        <f ca="1"/>
        <v>8.9976647280192126E-2</v>
      </c>
      <c r="AQ384" s="6">
        <f ca="1"/>
        <v>-2.2914054630141618</v>
      </c>
      <c r="AR384" s="6">
        <f ca="1"/>
        <v>0.92472261449157522</v>
      </c>
    </row>
    <row r="385" spans="1:44" x14ac:dyDescent="0.3">
      <c r="A385" t="s">
        <v>3409</v>
      </c>
      <c r="B385" t="s">
        <v>3410</v>
      </c>
      <c r="C385" t="s">
        <v>58</v>
      </c>
      <c r="D385" t="s">
        <v>2212</v>
      </c>
      <c r="E385" t="s">
        <v>651</v>
      </c>
      <c r="F385" t="s">
        <v>263</v>
      </c>
      <c r="G385" t="s">
        <v>756</v>
      </c>
      <c r="H385" t="s">
        <v>90</v>
      </c>
      <c r="I385" t="s">
        <v>1453</v>
      </c>
      <c r="J385" t="s">
        <v>1502</v>
      </c>
      <c r="K385" t="s">
        <v>763</v>
      </c>
      <c r="L385" t="s">
        <v>57</v>
      </c>
      <c r="M385" t="s">
        <v>37</v>
      </c>
      <c r="N385" t="s">
        <v>87</v>
      </c>
      <c r="O385" t="s">
        <v>87</v>
      </c>
      <c r="T385" t="s">
        <v>50</v>
      </c>
      <c r="U385" t="s">
        <v>87</v>
      </c>
      <c r="V385" t="s">
        <v>87</v>
      </c>
      <c r="W385" t="s">
        <v>168</v>
      </c>
      <c r="X385" t="s">
        <v>970</v>
      </c>
      <c r="Y385" t="s">
        <v>756</v>
      </c>
      <c r="Z385" t="s">
        <v>87</v>
      </c>
      <c r="AA385" t="s">
        <v>87</v>
      </c>
      <c r="AB385" t="s">
        <v>37</v>
      </c>
      <c r="AC385" t="s">
        <v>1013</v>
      </c>
      <c r="AD385" t="s">
        <v>37</v>
      </c>
      <c r="AE385" t="s">
        <v>1013</v>
      </c>
      <c r="AF385" t="s">
        <v>90</v>
      </c>
      <c r="AG385" t="s">
        <v>1270</v>
      </c>
      <c r="AH385" t="s">
        <v>50</v>
      </c>
      <c r="AI385" s="4">
        <f ca="1">data[[#This Row],[Expiry Date]]-TODAY()</f>
        <v>40</v>
      </c>
      <c r="AJ385" s="4">
        <f ca="1">data[[#This Row],[Maturity ( Days)]]/365</f>
        <v>0.1095890410958904</v>
      </c>
      <c r="AK385" s="4" t="str">
        <f>IF(data[[#This Row],[Option Type]]="put","p","c")</f>
        <v>c</v>
      </c>
      <c r="AL385" s="4">
        <f>(data[[#This Row],[Bid]]*data[[#This Row],[Bidsize]]+data[[#This Row],[Ask]]*data[[#This Row],[Asksize]])/(data[[#This Row],[Bidsize]]+data[[#This Row],[Asksize]])</f>
        <v>0.19919354838709677</v>
      </c>
      <c r="AM385" s="5">
        <f ca="1">impliedVol(data[[#This Row],[OptType]],Details!$B$4,VALUE(data[[#This Row],[Strike]]),VALUE(data[[#This Row],[Cnt Price]]),Details!$B$6,data[[#This Row],[T]],Details!$B$7)</f>
        <v>0.2060264865560818</v>
      </c>
      <c r="AN385" s="7">
        <f t="array" aca="1" ref="AN385:AR385" ca="1">bsGreeks(data[[#This Row],[OptType]],Details!$B$4,VALUE(data[[#This Row],[Strike]]),Details!$B$6,data[[#This Row],[T]],AM385,Details!$B$7)</f>
        <v>2.3261951396151607E-3</v>
      </c>
      <c r="AO385" s="7">
        <f ca="1"/>
        <v>2.5973439009504429E-5</v>
      </c>
      <c r="AP385" s="6">
        <f ca="1"/>
        <v>9.8687760110727135E-2</v>
      </c>
      <c r="AQ385" s="6">
        <f ca="1"/>
        <v>-2.5671494710803904</v>
      </c>
      <c r="AR385" s="6">
        <f ca="1"/>
        <v>1.0233942919512724</v>
      </c>
    </row>
    <row r="386" spans="1:44" x14ac:dyDescent="0.3">
      <c r="A386" t="s">
        <v>3411</v>
      </c>
      <c r="B386" t="s">
        <v>3412</v>
      </c>
      <c r="C386" t="s">
        <v>58</v>
      </c>
      <c r="D386" t="s">
        <v>3413</v>
      </c>
      <c r="E386" t="s">
        <v>651</v>
      </c>
      <c r="F386" t="s">
        <v>264</v>
      </c>
      <c r="G386" t="s">
        <v>261</v>
      </c>
      <c r="H386" t="s">
        <v>90</v>
      </c>
      <c r="I386" t="s">
        <v>90</v>
      </c>
      <c r="J386" t="s">
        <v>1502</v>
      </c>
      <c r="K386" t="s">
        <v>3230</v>
      </c>
      <c r="L386" t="s">
        <v>57</v>
      </c>
      <c r="M386" t="s">
        <v>37</v>
      </c>
      <c r="N386" t="s">
        <v>87</v>
      </c>
      <c r="O386" t="s">
        <v>87</v>
      </c>
      <c r="T386" t="s">
        <v>50</v>
      </c>
      <c r="U386" t="s">
        <v>87</v>
      </c>
      <c r="V386" t="s">
        <v>87</v>
      </c>
      <c r="W386" t="s">
        <v>104</v>
      </c>
      <c r="X386" t="s">
        <v>1380</v>
      </c>
      <c r="Y386" t="s">
        <v>261</v>
      </c>
      <c r="Z386" t="s">
        <v>87</v>
      </c>
      <c r="AA386" t="s">
        <v>87</v>
      </c>
      <c r="AB386" t="s">
        <v>37</v>
      </c>
      <c r="AC386" t="s">
        <v>1013</v>
      </c>
      <c r="AD386" t="s">
        <v>37</v>
      </c>
      <c r="AE386" t="s">
        <v>1013</v>
      </c>
      <c r="AF386" t="s">
        <v>90</v>
      </c>
      <c r="AG386" t="s">
        <v>1270</v>
      </c>
      <c r="AH386" t="s">
        <v>50</v>
      </c>
      <c r="AI386" s="4">
        <f ca="1">data[[#This Row],[Expiry Date]]-TODAY()</f>
        <v>40</v>
      </c>
      <c r="AJ386" s="4">
        <f ca="1">data[[#This Row],[Maturity ( Days)]]/365</f>
        <v>0.1095890410958904</v>
      </c>
      <c r="AK386" s="4" t="str">
        <f>IF(data[[#This Row],[Option Type]]="put","p","c")</f>
        <v>c</v>
      </c>
      <c r="AL386" s="4">
        <f>(data[[#This Row],[Bid]]*data[[#This Row],[Bidsize]]+data[[#This Row],[Ask]]*data[[#This Row],[Asksize]])/(data[[#This Row],[Bidsize]]+data[[#This Row],[Asksize]])</f>
        <v>0.15</v>
      </c>
      <c r="AM386" s="5">
        <f ca="1">impliedVol(data[[#This Row],[OptType]],Details!$B$4,VALUE(data[[#This Row],[Strike]]),VALUE(data[[#This Row],[Cnt Price]]),Details!$B$6,data[[#This Row],[T]],Details!$B$7)</f>
        <v>0.20631165309487159</v>
      </c>
      <c r="AN386" s="7">
        <f t="array" aca="1" ref="AN386:AR386" ca="1">bsGreeks(data[[#This Row],[OptType]],Details!$B$4,VALUE(data[[#This Row],[Strike]]),Details!$B$6,data[[#This Row],[T]],AM386,Details!$B$7)</f>
        <v>1.784593039174382E-3</v>
      </c>
      <c r="AO386" s="7">
        <f ca="1"/>
        <v>2.039191113814526E-5</v>
      </c>
      <c r="AP386" s="6">
        <f ca="1"/>
        <v>7.7587626829243764E-2</v>
      </c>
      <c r="AQ386" s="6">
        <f ca="1"/>
        <v>-2.0205612021862871</v>
      </c>
      <c r="AR386" s="6">
        <f ca="1"/>
        <v>0.78542911715402097</v>
      </c>
    </row>
    <row r="387" spans="1:44" x14ac:dyDescent="0.3">
      <c r="A387" t="s">
        <v>3414</v>
      </c>
      <c r="B387" t="s">
        <v>3415</v>
      </c>
      <c r="C387" t="s">
        <v>58</v>
      </c>
      <c r="D387" t="s">
        <v>2230</v>
      </c>
      <c r="E387" t="s">
        <v>651</v>
      </c>
      <c r="F387" t="s">
        <v>264</v>
      </c>
      <c r="G387" t="s">
        <v>756</v>
      </c>
      <c r="H387" t="s">
        <v>463</v>
      </c>
      <c r="I387" t="s">
        <v>260</v>
      </c>
      <c r="J387" t="s">
        <v>1502</v>
      </c>
      <c r="K387" t="s">
        <v>336</v>
      </c>
      <c r="L387" t="s">
        <v>57</v>
      </c>
      <c r="M387" t="s">
        <v>37</v>
      </c>
      <c r="N387" t="s">
        <v>87</v>
      </c>
      <c r="O387" t="s">
        <v>87</v>
      </c>
      <c r="T387" t="s">
        <v>50</v>
      </c>
      <c r="U387" t="s">
        <v>87</v>
      </c>
      <c r="V387" t="s">
        <v>87</v>
      </c>
      <c r="W387" t="s">
        <v>119</v>
      </c>
      <c r="X387" t="s">
        <v>165</v>
      </c>
      <c r="Y387" t="s">
        <v>756</v>
      </c>
      <c r="Z387" t="s">
        <v>87</v>
      </c>
      <c r="AA387" t="s">
        <v>87</v>
      </c>
      <c r="AB387" t="s">
        <v>37</v>
      </c>
      <c r="AC387" t="s">
        <v>1013</v>
      </c>
      <c r="AD387" t="s">
        <v>37</v>
      </c>
      <c r="AE387" t="s">
        <v>1013</v>
      </c>
      <c r="AF387" t="s">
        <v>90</v>
      </c>
      <c r="AG387" t="s">
        <v>1270</v>
      </c>
      <c r="AH387" t="s">
        <v>50</v>
      </c>
      <c r="AI387" s="4">
        <f ca="1">data[[#This Row],[Expiry Date]]-TODAY()</f>
        <v>40</v>
      </c>
      <c r="AJ387" s="4">
        <f ca="1">data[[#This Row],[Maturity ( Days)]]/365</f>
        <v>0.1095890410958904</v>
      </c>
      <c r="AK387" s="4" t="str">
        <f>IF(data[[#This Row],[Option Type]]="put","p","c")</f>
        <v>c</v>
      </c>
      <c r="AL387" s="4">
        <f>(data[[#This Row],[Bid]]*data[[#This Row],[Bidsize]]+data[[#This Row],[Ask]]*data[[#This Row],[Asksize]])/(data[[#This Row],[Bidsize]]+data[[#This Row],[Asksize]])</f>
        <v>0.14902912621359224</v>
      </c>
      <c r="AM387" s="5">
        <f ca="1">impliedVol(data[[#This Row],[OptType]],Details!$B$4,VALUE(data[[#This Row],[Strike]]),VALUE(data[[#This Row],[Cnt Price]]),Details!$B$6,data[[#This Row],[T]],Details!$B$7)</f>
        <v>0.20803893018882602</v>
      </c>
      <c r="AN387" s="7">
        <f t="array" aca="1" ref="AN387:AR387" ca="1">bsGreeks(data[[#This Row],[OptType]],Details!$B$4,VALUE(data[[#This Row],[Strike]]),Details!$B$6,data[[#This Row],[T]],AM387,Details!$B$7)</f>
        <v>1.7611080267372738E-3</v>
      </c>
      <c r="AO387" s="7">
        <f ca="1"/>
        <v>1.9980340422152268E-5</v>
      </c>
      <c r="AP387" s="6">
        <f ca="1"/>
        <v>7.6658139499789876E-2</v>
      </c>
      <c r="AQ387" s="6">
        <f ca="1"/>
        <v>-2.0128804824989217</v>
      </c>
      <c r="AR387" s="6">
        <f ca="1"/>
        <v>0.77498287910275232</v>
      </c>
    </row>
    <row r="388" spans="1:44" x14ac:dyDescent="0.3">
      <c r="A388" t="s">
        <v>3416</v>
      </c>
      <c r="B388" t="s">
        <v>3417</v>
      </c>
      <c r="C388" t="s">
        <v>58</v>
      </c>
      <c r="D388" t="s">
        <v>3166</v>
      </c>
      <c r="E388" t="s">
        <v>87</v>
      </c>
      <c r="F388" t="s">
        <v>264</v>
      </c>
      <c r="G388" t="s">
        <v>1151</v>
      </c>
      <c r="H388" t="s">
        <v>87</v>
      </c>
      <c r="I388" t="s">
        <v>547</v>
      </c>
      <c r="J388" t="s">
        <v>1502</v>
      </c>
      <c r="K388" t="s">
        <v>3418</v>
      </c>
      <c r="L388" t="s">
        <v>57</v>
      </c>
      <c r="M388" t="s">
        <v>37</v>
      </c>
      <c r="N388" t="s">
        <v>87</v>
      </c>
      <c r="O388" t="s">
        <v>87</v>
      </c>
      <c r="T388" t="s">
        <v>50</v>
      </c>
      <c r="U388" t="s">
        <v>87</v>
      </c>
      <c r="V388" t="s">
        <v>87</v>
      </c>
      <c r="W388" t="s">
        <v>180</v>
      </c>
      <c r="X388" t="s">
        <v>974</v>
      </c>
      <c r="Y388" t="s">
        <v>1151</v>
      </c>
      <c r="Z388" t="s">
        <v>87</v>
      </c>
      <c r="AA388" t="s">
        <v>87</v>
      </c>
      <c r="AB388" t="s">
        <v>37</v>
      </c>
      <c r="AC388" t="s">
        <v>1013</v>
      </c>
      <c r="AD388" t="s">
        <v>37</v>
      </c>
      <c r="AE388" t="s">
        <v>1013</v>
      </c>
      <c r="AF388" t="s">
        <v>90</v>
      </c>
      <c r="AG388" t="s">
        <v>1270</v>
      </c>
      <c r="AH388" t="s">
        <v>50</v>
      </c>
      <c r="AI388" s="4">
        <f ca="1">data[[#This Row],[Expiry Date]]-TODAY()</f>
        <v>40</v>
      </c>
      <c r="AJ388" s="4">
        <f ca="1">data[[#This Row],[Maturity ( Days)]]/365</f>
        <v>0.1095890410958904</v>
      </c>
      <c r="AK388" s="4" t="str">
        <f>IF(data[[#This Row],[Option Type]]="put","p","c")</f>
        <v>c</v>
      </c>
      <c r="AL388" s="4">
        <f>(data[[#This Row],[Bid]]*data[[#This Row],[Bidsize]]+data[[#This Row],[Ask]]*data[[#This Row],[Asksize]])/(data[[#This Row],[Bidsize]]+data[[#This Row],[Asksize]])</f>
        <v>0.25</v>
      </c>
      <c r="AM388" s="5">
        <f ca="1">impliedVol(data[[#This Row],[OptType]],Details!$B$4,VALUE(data[[#This Row],[Strike]]),VALUE(data[[#This Row],[Cnt Price]]),Details!$B$6,data[[#This Row],[T]],Details!$B$7)</f>
        <v>0.22398120614486125</v>
      </c>
      <c r="AN388" s="7">
        <f t="array" aca="1" ref="AN388:AR388" ca="1">bsGreeks(data[[#This Row],[OptType]],Details!$B$4,VALUE(data[[#This Row],[Strike]]),Details!$B$6,data[[#This Row],[T]],AM388,Details!$B$7)</f>
        <v>2.6725398082949438E-3</v>
      </c>
      <c r="AO388" s="7">
        <f ca="1"/>
        <v>2.708620929241313E-5</v>
      </c>
      <c r="AP388" s="6">
        <f ca="1"/>
        <v>0.11188467079656295</v>
      </c>
      <c r="AQ388" s="6">
        <f ca="1"/>
        <v>-3.1618762447577153</v>
      </c>
      <c r="AR388" s="6">
        <f ca="1"/>
        <v>1.1734455470140313</v>
      </c>
    </row>
    <row r="389" spans="1:44" x14ac:dyDescent="0.3">
      <c r="A389" t="s">
        <v>3419</v>
      </c>
      <c r="B389" t="s">
        <v>3420</v>
      </c>
      <c r="C389" t="s">
        <v>58</v>
      </c>
      <c r="D389" t="s">
        <v>1343</v>
      </c>
      <c r="E389" t="s">
        <v>87</v>
      </c>
      <c r="F389" t="s">
        <v>264</v>
      </c>
      <c r="G389" t="s">
        <v>264</v>
      </c>
      <c r="H389" t="s">
        <v>87</v>
      </c>
      <c r="I389" t="s">
        <v>90</v>
      </c>
      <c r="J389" t="s">
        <v>1502</v>
      </c>
      <c r="K389" t="s">
        <v>3421</v>
      </c>
      <c r="L389" t="s">
        <v>57</v>
      </c>
      <c r="M389" t="s">
        <v>37</v>
      </c>
      <c r="N389" t="s">
        <v>87</v>
      </c>
      <c r="O389" t="s">
        <v>87</v>
      </c>
      <c r="T389" t="s">
        <v>50</v>
      </c>
      <c r="U389" t="s">
        <v>87</v>
      </c>
      <c r="V389" t="s">
        <v>87</v>
      </c>
      <c r="W389" t="s">
        <v>166</v>
      </c>
      <c r="X389" t="s">
        <v>387</v>
      </c>
      <c r="Y389" t="s">
        <v>264</v>
      </c>
      <c r="Z389" t="s">
        <v>87</v>
      </c>
      <c r="AA389" t="s">
        <v>87</v>
      </c>
      <c r="AB389" t="s">
        <v>37</v>
      </c>
      <c r="AC389" t="s">
        <v>1013</v>
      </c>
      <c r="AD389" t="s">
        <v>37</v>
      </c>
      <c r="AE389" t="s">
        <v>1013</v>
      </c>
      <c r="AF389" t="s">
        <v>90</v>
      </c>
      <c r="AG389" t="s">
        <v>1270</v>
      </c>
      <c r="AH389" t="s">
        <v>50</v>
      </c>
      <c r="AI389" s="4">
        <f ca="1">data[[#This Row],[Expiry Date]]-TODAY()</f>
        <v>40</v>
      </c>
      <c r="AJ389" s="4">
        <f ca="1">data[[#This Row],[Maturity ( Days)]]/365</f>
        <v>0.1095890410958904</v>
      </c>
      <c r="AK389" s="4" t="str">
        <f>IF(data[[#This Row],[Option Type]]="put","p","c")</f>
        <v>c</v>
      </c>
      <c r="AL389" s="4">
        <f>(data[[#This Row],[Bid]]*data[[#This Row],[Bidsize]]+data[[#This Row],[Ask]]*data[[#This Row],[Asksize]])/(data[[#This Row],[Bidsize]]+data[[#This Row],[Asksize]])</f>
        <v>0.25</v>
      </c>
      <c r="AM389" s="5">
        <f ca="1">impliedVol(data[[#This Row],[OptType]],Details!$B$4,VALUE(data[[#This Row],[Strike]]),VALUE(data[[#This Row],[Cnt Price]]),Details!$B$6,data[[#This Row],[T]],Details!$B$7)</f>
        <v>0.22682754802668867</v>
      </c>
      <c r="AN389" s="7">
        <f t="array" aca="1" ref="AN389:AR389" ca="1">bsGreeks(data[[#This Row],[OptType]],Details!$B$4,VALUE(data[[#This Row],[Strike]]),Details!$B$6,data[[#This Row],[T]],AM389,Details!$B$7)</f>
        <v>2.6435798870877774E-3</v>
      </c>
      <c r="AO389" s="7">
        <f ca="1"/>
        <v>2.6484421251908138E-5</v>
      </c>
      <c r="AP389" s="6">
        <f ca="1"/>
        <v>0.11078910771425685</v>
      </c>
      <c r="AQ389" s="6">
        <f ca="1"/>
        <v>-3.1702953349156853</v>
      </c>
      <c r="AR389" s="6">
        <f ca="1"/>
        <v>1.1604327379889559</v>
      </c>
    </row>
    <row r="390" spans="1:44" x14ac:dyDescent="0.3">
      <c r="A390" t="s">
        <v>3422</v>
      </c>
      <c r="B390" t="s">
        <v>3423</v>
      </c>
      <c r="C390" t="s">
        <v>58</v>
      </c>
      <c r="D390" t="s">
        <v>2260</v>
      </c>
      <c r="E390" t="s">
        <v>87</v>
      </c>
      <c r="F390" t="s">
        <v>264</v>
      </c>
      <c r="G390" t="s">
        <v>261</v>
      </c>
      <c r="H390" t="s">
        <v>87</v>
      </c>
      <c r="I390" t="s">
        <v>90</v>
      </c>
      <c r="J390" t="s">
        <v>1502</v>
      </c>
      <c r="K390" t="s">
        <v>348</v>
      </c>
      <c r="L390" t="s">
        <v>57</v>
      </c>
      <c r="M390" t="s">
        <v>37</v>
      </c>
      <c r="N390" t="s">
        <v>87</v>
      </c>
      <c r="O390" t="s">
        <v>87</v>
      </c>
      <c r="T390" t="s">
        <v>50</v>
      </c>
      <c r="U390" t="s">
        <v>87</v>
      </c>
      <c r="V390" t="s">
        <v>87</v>
      </c>
      <c r="W390" t="s">
        <v>168</v>
      </c>
      <c r="X390" t="s">
        <v>189</v>
      </c>
      <c r="Y390" t="s">
        <v>261</v>
      </c>
      <c r="Z390" t="s">
        <v>87</v>
      </c>
      <c r="AA390" t="s">
        <v>87</v>
      </c>
      <c r="AB390" t="s">
        <v>37</v>
      </c>
      <c r="AC390" t="s">
        <v>1013</v>
      </c>
      <c r="AD390" t="s">
        <v>37</v>
      </c>
      <c r="AE390" t="s">
        <v>1013</v>
      </c>
      <c r="AF390" t="s">
        <v>90</v>
      </c>
      <c r="AG390" t="s">
        <v>1270</v>
      </c>
      <c r="AH390" t="s">
        <v>50</v>
      </c>
      <c r="AI390" s="4">
        <f ca="1">data[[#This Row],[Expiry Date]]-TODAY()</f>
        <v>40</v>
      </c>
      <c r="AJ390" s="4">
        <f ca="1">data[[#This Row],[Maturity ( Days)]]/365</f>
        <v>0.1095890410958904</v>
      </c>
      <c r="AK390" s="4" t="str">
        <f>IF(data[[#This Row],[Option Type]]="put","p","c")</f>
        <v>c</v>
      </c>
      <c r="AL390" s="4">
        <f>(data[[#This Row],[Bid]]*data[[#This Row],[Bidsize]]+data[[#This Row],[Ask]]*data[[#This Row],[Asksize]])/(data[[#This Row],[Bidsize]]+data[[#This Row],[Asksize]])</f>
        <v>0.25</v>
      </c>
      <c r="AM390" s="5">
        <f ca="1">impliedVol(data[[#This Row],[OptType]],Details!$B$4,VALUE(data[[#This Row],[Strike]]),VALUE(data[[#This Row],[Cnt Price]]),Details!$B$6,data[[#This Row],[T]],Details!$B$7)</f>
        <v>0.22966163390337152</v>
      </c>
      <c r="AN390" s="7">
        <f t="array" aca="1" ref="AN390:AR390" ca="1">bsGreeks(data[[#This Row],[OptType]],Details!$B$4,VALUE(data[[#This Row],[Strike]]),Details!$B$6,data[[#This Row],[T]],AM390,Details!$B$7)</f>
        <v>2.6153968890294615E-3</v>
      </c>
      <c r="AO390" s="7">
        <f ca="1"/>
        <v>2.5905554379306686E-5</v>
      </c>
      <c r="AP390" s="6">
        <f ca="1"/>
        <v>0.1097215970504873</v>
      </c>
      <c r="AQ390" s="6">
        <f ca="1"/>
        <v>-3.178580845559063</v>
      </c>
      <c r="AR390" s="6">
        <f ca="1"/>
        <v>1.1477690382948971</v>
      </c>
    </row>
    <row r="391" spans="1:44" x14ac:dyDescent="0.3">
      <c r="A391" t="s">
        <v>3424</v>
      </c>
      <c r="B391" t="s">
        <v>3425</v>
      </c>
      <c r="C391" t="s">
        <v>58</v>
      </c>
      <c r="D391" t="s">
        <v>2266</v>
      </c>
      <c r="E391" t="s">
        <v>87</v>
      </c>
      <c r="F391" t="s">
        <v>264</v>
      </c>
      <c r="G391" t="s">
        <v>261</v>
      </c>
      <c r="H391" t="s">
        <v>87</v>
      </c>
      <c r="I391" t="s">
        <v>90</v>
      </c>
      <c r="J391" t="s">
        <v>1502</v>
      </c>
      <c r="K391" t="s">
        <v>2586</v>
      </c>
      <c r="L391" t="s">
        <v>57</v>
      </c>
      <c r="M391" t="s">
        <v>37</v>
      </c>
      <c r="N391" t="s">
        <v>87</v>
      </c>
      <c r="O391" t="s">
        <v>87</v>
      </c>
      <c r="T391" t="s">
        <v>50</v>
      </c>
      <c r="U391" t="s">
        <v>87</v>
      </c>
      <c r="V391" t="s">
        <v>87</v>
      </c>
      <c r="W391" t="s">
        <v>151</v>
      </c>
      <c r="X391" t="s">
        <v>1417</v>
      </c>
      <c r="Y391" t="s">
        <v>261</v>
      </c>
      <c r="Z391" t="s">
        <v>87</v>
      </c>
      <c r="AA391" t="s">
        <v>87</v>
      </c>
      <c r="AB391" t="s">
        <v>37</v>
      </c>
      <c r="AC391" t="s">
        <v>1013</v>
      </c>
      <c r="AD391" t="s">
        <v>37</v>
      </c>
      <c r="AE391" t="s">
        <v>1013</v>
      </c>
      <c r="AF391" t="s">
        <v>90</v>
      </c>
      <c r="AG391" t="s">
        <v>1270</v>
      </c>
      <c r="AH391" t="s">
        <v>50</v>
      </c>
      <c r="AI391" s="4">
        <f ca="1">data[[#This Row],[Expiry Date]]-TODAY()</f>
        <v>40</v>
      </c>
      <c r="AJ391" s="4">
        <f ca="1">data[[#This Row],[Maturity ( Days)]]/365</f>
        <v>0.1095890410958904</v>
      </c>
      <c r="AK391" s="4" t="str">
        <f>IF(data[[#This Row],[Option Type]]="put","p","c")</f>
        <v>c</v>
      </c>
      <c r="AL391" s="4">
        <f>(data[[#This Row],[Bid]]*data[[#This Row],[Bidsize]]+data[[#This Row],[Ask]]*data[[#This Row],[Asksize]])/(data[[#This Row],[Bidsize]]+data[[#This Row],[Asksize]])</f>
        <v>0.25</v>
      </c>
      <c r="AM391" s="5">
        <f ca="1">impliedVol(data[[#This Row],[OptType]],Details!$B$4,VALUE(data[[#This Row],[Strike]]),VALUE(data[[#This Row],[Cnt Price]]),Details!$B$6,data[[#This Row],[T]],Details!$B$7)</f>
        <v>0.23342159053772049</v>
      </c>
      <c r="AN391" s="7">
        <f t="array" aca="1" ref="AN391:AR391" ca="1">bsGreeks(data[[#This Row],[OptType]],Details!$B$4,VALUE(data[[#This Row],[Strike]]),Details!$B$6,data[[#This Row],[T]],AM391,Details!$B$7)</f>
        <v>2.5789735511222126E-3</v>
      </c>
      <c r="AO391" s="7">
        <f ca="1"/>
        <v>2.5167319298203157E-5</v>
      </c>
      <c r="AP391" s="6">
        <f ca="1"/>
        <v>0.10833998286006445</v>
      </c>
      <c r="AQ391" s="6">
        <f ca="1"/>
        <v>-3.1894274703247296</v>
      </c>
      <c r="AR391" s="6">
        <f ca="1"/>
        <v>1.1314026499043033</v>
      </c>
    </row>
    <row r="392" spans="1:44" x14ac:dyDescent="0.3">
      <c r="A392" t="s">
        <v>3426</v>
      </c>
      <c r="B392" t="s">
        <v>3427</v>
      </c>
      <c r="C392" t="s">
        <v>58</v>
      </c>
      <c r="D392" t="s">
        <v>3185</v>
      </c>
      <c r="E392" t="s">
        <v>87</v>
      </c>
      <c r="F392" t="s">
        <v>266</v>
      </c>
      <c r="G392" t="s">
        <v>261</v>
      </c>
      <c r="H392" t="s">
        <v>87</v>
      </c>
      <c r="I392" t="s">
        <v>90</v>
      </c>
      <c r="J392" t="s">
        <v>1502</v>
      </c>
      <c r="K392" t="s">
        <v>3428</v>
      </c>
      <c r="L392" t="s">
        <v>57</v>
      </c>
      <c r="M392" t="s">
        <v>37</v>
      </c>
      <c r="N392" t="s">
        <v>87</v>
      </c>
      <c r="O392" t="s">
        <v>87</v>
      </c>
      <c r="T392" t="s">
        <v>50</v>
      </c>
      <c r="U392" t="s">
        <v>87</v>
      </c>
      <c r="V392" t="s">
        <v>87</v>
      </c>
      <c r="W392" t="s">
        <v>168</v>
      </c>
      <c r="X392" t="s">
        <v>1417</v>
      </c>
      <c r="Y392" t="s">
        <v>261</v>
      </c>
      <c r="Z392" t="s">
        <v>87</v>
      </c>
      <c r="AA392" t="s">
        <v>87</v>
      </c>
      <c r="AB392" t="s">
        <v>37</v>
      </c>
      <c r="AC392" t="s">
        <v>1013</v>
      </c>
      <c r="AD392" t="s">
        <v>37</v>
      </c>
      <c r="AE392" t="s">
        <v>1013</v>
      </c>
      <c r="AF392" t="s">
        <v>90</v>
      </c>
      <c r="AG392" t="s">
        <v>1270</v>
      </c>
      <c r="AH392" t="s">
        <v>50</v>
      </c>
      <c r="AI392" s="4">
        <f ca="1">data[[#This Row],[Expiry Date]]-TODAY()</f>
        <v>40</v>
      </c>
      <c r="AJ392" s="4">
        <f ca="1">data[[#This Row],[Maturity ( Days)]]/365</f>
        <v>0.1095890410958904</v>
      </c>
      <c r="AK392" s="4" t="str">
        <f>IF(data[[#This Row],[Option Type]]="put","p","c")</f>
        <v>c</v>
      </c>
      <c r="AL392" s="4">
        <f>(data[[#This Row],[Bid]]*data[[#This Row],[Bidsize]]+data[[#This Row],[Ask]]*data[[#This Row],[Asksize]])/(data[[#This Row],[Bidsize]]+data[[#This Row],[Asksize]])</f>
        <v>0.2</v>
      </c>
      <c r="AM392" s="5">
        <f ca="1">impliedVol(data[[#This Row],[OptType]],Details!$B$4,VALUE(data[[#This Row],[Strike]]),VALUE(data[[#This Row],[Cnt Price]]),Details!$B$6,data[[#This Row],[T]],Details!$B$7)</f>
        <v>0.23044346894309234</v>
      </c>
      <c r="AN392" s="7">
        <f t="array" aca="1" ref="AN392:AR392" ca="1">bsGreeks(data[[#This Row],[OptType]],Details!$B$4,VALUE(data[[#This Row],[Strike]]),Details!$B$6,data[[#This Row],[T]],AM392,Details!$B$7)</f>
        <v>2.1197617103547576E-3</v>
      </c>
      <c r="AO392" s="7">
        <f ca="1"/>
        <v>2.1345881750328025E-5</v>
      </c>
      <c r="AP392" s="6">
        <f ca="1"/>
        <v>9.0717125992529762E-2</v>
      </c>
      <c r="AQ392" s="6">
        <f ca="1"/>
        <v>-2.6364353348666185</v>
      </c>
      <c r="AR392" s="6">
        <f ca="1"/>
        <v>0.9305470267841125</v>
      </c>
    </row>
    <row r="393" spans="1:44" x14ac:dyDescent="0.3">
      <c r="A393" t="s">
        <v>3429</v>
      </c>
      <c r="B393" t="s">
        <v>3430</v>
      </c>
      <c r="C393" t="s">
        <v>58</v>
      </c>
      <c r="D393" t="s">
        <v>1344</v>
      </c>
      <c r="E393" t="s">
        <v>87</v>
      </c>
      <c r="F393" t="s">
        <v>266</v>
      </c>
      <c r="G393" t="s">
        <v>261</v>
      </c>
      <c r="H393" t="s">
        <v>87</v>
      </c>
      <c r="I393" t="s">
        <v>90</v>
      </c>
      <c r="J393" t="s">
        <v>1502</v>
      </c>
      <c r="K393" t="s">
        <v>3431</v>
      </c>
      <c r="L393" t="s">
        <v>57</v>
      </c>
      <c r="M393" t="s">
        <v>37</v>
      </c>
      <c r="N393" t="s">
        <v>87</v>
      </c>
      <c r="O393" t="s">
        <v>87</v>
      </c>
      <c r="T393" t="s">
        <v>50</v>
      </c>
      <c r="U393" t="s">
        <v>87</v>
      </c>
      <c r="V393" t="s">
        <v>87</v>
      </c>
      <c r="W393" t="s">
        <v>168</v>
      </c>
      <c r="X393" t="s">
        <v>1417</v>
      </c>
      <c r="Y393" t="s">
        <v>261</v>
      </c>
      <c r="Z393" t="s">
        <v>87</v>
      </c>
      <c r="AA393" t="s">
        <v>87</v>
      </c>
      <c r="AB393" t="s">
        <v>37</v>
      </c>
      <c r="AC393" t="s">
        <v>1013</v>
      </c>
      <c r="AD393" t="s">
        <v>37</v>
      </c>
      <c r="AE393" t="s">
        <v>1013</v>
      </c>
      <c r="AF393" t="s">
        <v>90</v>
      </c>
      <c r="AG393" t="s">
        <v>1270</v>
      </c>
      <c r="AH393" t="s">
        <v>50</v>
      </c>
      <c r="AI393" s="4">
        <f ca="1">data[[#This Row],[Expiry Date]]-TODAY()</f>
        <v>40</v>
      </c>
      <c r="AJ393" s="4">
        <f ca="1">data[[#This Row],[Maturity ( Days)]]/365</f>
        <v>0.1095890410958904</v>
      </c>
      <c r="AK393" s="4" t="str">
        <f>IF(data[[#This Row],[Option Type]]="put","p","c")</f>
        <v>c</v>
      </c>
      <c r="AL393" s="4">
        <f>(data[[#This Row],[Bid]]*data[[#This Row],[Bidsize]]+data[[#This Row],[Ask]]*data[[#This Row],[Asksize]])/(data[[#This Row],[Bidsize]]+data[[#This Row],[Asksize]])</f>
        <v>0.2</v>
      </c>
      <c r="AM393" s="5">
        <f ca="1">impliedVol(data[[#This Row],[OptType]],Details!$B$4,VALUE(data[[#This Row],[Strike]]),VALUE(data[[#This Row],[Cnt Price]]),Details!$B$6,data[[#This Row],[T]],Details!$B$7)</f>
        <v>0.23136170190063457</v>
      </c>
      <c r="AN393" s="7">
        <f t="array" aca="1" ref="AN393:AR393" ca="1">bsGreeks(data[[#This Row],[OptType]],Details!$B$4,VALUE(data[[#This Row],[Strike]]),Details!$B$6,data[[#This Row],[T]],AM393,Details!$B$7)</f>
        <v>2.1124814623826923E-3</v>
      </c>
      <c r="AO393" s="7">
        <f ca="1"/>
        <v>2.1194923107217606E-5</v>
      </c>
      <c r="AP393" s="6">
        <f ca="1"/>
        <v>9.0434490283031244E-2</v>
      </c>
      <c r="AQ393" s="6">
        <f ca="1"/>
        <v>-2.638592009816648</v>
      </c>
      <c r="AR393" s="6">
        <f ca="1"/>
        <v>0.92727573107006966</v>
      </c>
    </row>
    <row r="394" spans="1:44" x14ac:dyDescent="0.3">
      <c r="A394" t="s">
        <v>3432</v>
      </c>
      <c r="B394" t="s">
        <v>3433</v>
      </c>
      <c r="C394" t="s">
        <v>58</v>
      </c>
      <c r="D394" t="s">
        <v>3434</v>
      </c>
      <c r="E394" t="s">
        <v>87</v>
      </c>
      <c r="F394" t="s">
        <v>266</v>
      </c>
      <c r="G394" t="s">
        <v>261</v>
      </c>
      <c r="H394" t="s">
        <v>87</v>
      </c>
      <c r="I394" t="s">
        <v>90</v>
      </c>
      <c r="J394" t="s">
        <v>1502</v>
      </c>
      <c r="K394" t="s">
        <v>1307</v>
      </c>
      <c r="L394" t="s">
        <v>57</v>
      </c>
      <c r="M394" t="s">
        <v>37</v>
      </c>
      <c r="N394" t="s">
        <v>87</v>
      </c>
      <c r="O394" t="s">
        <v>87</v>
      </c>
      <c r="T394" t="s">
        <v>50</v>
      </c>
      <c r="U394" t="s">
        <v>87</v>
      </c>
      <c r="V394" t="s">
        <v>87</v>
      </c>
      <c r="W394" t="s">
        <v>119</v>
      </c>
      <c r="X394" t="s">
        <v>1417</v>
      </c>
      <c r="Y394" t="s">
        <v>261</v>
      </c>
      <c r="Z394" t="s">
        <v>87</v>
      </c>
      <c r="AA394" t="s">
        <v>87</v>
      </c>
      <c r="AB394" t="s">
        <v>37</v>
      </c>
      <c r="AC394" t="s">
        <v>1013</v>
      </c>
      <c r="AD394" t="s">
        <v>37</v>
      </c>
      <c r="AE394" t="s">
        <v>1013</v>
      </c>
      <c r="AF394" t="s">
        <v>90</v>
      </c>
      <c r="AG394" t="s">
        <v>1270</v>
      </c>
      <c r="AH394" t="s">
        <v>50</v>
      </c>
      <c r="AI394" s="4">
        <f ca="1">data[[#This Row],[Expiry Date]]-TODAY()</f>
        <v>40</v>
      </c>
      <c r="AJ394" s="4">
        <f ca="1">data[[#This Row],[Maturity ( Days)]]/365</f>
        <v>0.1095890410958904</v>
      </c>
      <c r="AK394" s="4" t="str">
        <f>IF(data[[#This Row],[Option Type]]="put","p","c")</f>
        <v>c</v>
      </c>
      <c r="AL394" s="4">
        <f>(data[[#This Row],[Bid]]*data[[#This Row],[Bidsize]]+data[[#This Row],[Ask]]*data[[#This Row],[Asksize]])/(data[[#This Row],[Bidsize]]+data[[#This Row],[Asksize]])</f>
        <v>0.2</v>
      </c>
      <c r="AM394" s="5">
        <f ca="1">impliedVol(data[[#This Row],[OptType]],Details!$B$4,VALUE(data[[#This Row],[Strike]]),VALUE(data[[#This Row],[Cnt Price]]),Details!$B$6,data[[#This Row],[T]],Details!$B$7)</f>
        <v>0.23410874640387366</v>
      </c>
      <c r="AN394" s="7">
        <f t="array" aca="1" ref="AN394:AR394" ca="1">bsGreeks(data[[#This Row],[OptType]],Details!$B$4,VALUE(data[[#This Row],[Strike]]),Details!$B$6,data[[#This Row],[T]],AM394,Details!$B$7)</f>
        <v>2.0910136716644021E-3</v>
      </c>
      <c r="AO394" s="7">
        <f ca="1"/>
        <v>2.0753038201201689E-5</v>
      </c>
      <c r="AP394" s="6">
        <f ca="1"/>
        <v>8.9600432169984187E-2</v>
      </c>
      <c r="AQ394" s="6">
        <f ca="1"/>
        <v>-2.6449964966308781</v>
      </c>
      <c r="AR394" s="6">
        <f ca="1"/>
        <v>0.91762942991379481</v>
      </c>
    </row>
    <row r="395" spans="1:44" x14ac:dyDescent="0.3">
      <c r="A395" t="s">
        <v>3435</v>
      </c>
      <c r="B395" t="s">
        <v>3436</v>
      </c>
      <c r="C395" t="s">
        <v>58</v>
      </c>
      <c r="D395" t="s">
        <v>3437</v>
      </c>
      <c r="E395" t="s">
        <v>87</v>
      </c>
      <c r="F395" t="s">
        <v>266</v>
      </c>
      <c r="G395" t="s">
        <v>266</v>
      </c>
      <c r="H395" t="s">
        <v>87</v>
      </c>
      <c r="I395" t="s">
        <v>3012</v>
      </c>
      <c r="J395" t="s">
        <v>1502</v>
      </c>
      <c r="K395" t="s">
        <v>466</v>
      </c>
      <c r="L395" t="s">
        <v>57</v>
      </c>
      <c r="M395" t="s">
        <v>37</v>
      </c>
      <c r="N395" t="s">
        <v>87</v>
      </c>
      <c r="O395" t="s">
        <v>87</v>
      </c>
      <c r="T395" t="s">
        <v>50</v>
      </c>
      <c r="U395" t="s">
        <v>87</v>
      </c>
      <c r="V395" t="s">
        <v>87</v>
      </c>
      <c r="W395" t="s">
        <v>180</v>
      </c>
      <c r="X395" t="s">
        <v>1361</v>
      </c>
      <c r="Y395" t="s">
        <v>266</v>
      </c>
      <c r="Z395" t="s">
        <v>87</v>
      </c>
      <c r="AA395" t="s">
        <v>87</v>
      </c>
      <c r="AB395" t="s">
        <v>37</v>
      </c>
      <c r="AC395" t="s">
        <v>1013</v>
      </c>
      <c r="AD395" t="s">
        <v>37</v>
      </c>
      <c r="AE395" t="s">
        <v>1013</v>
      </c>
      <c r="AF395" t="s">
        <v>90</v>
      </c>
      <c r="AG395" t="s">
        <v>1270</v>
      </c>
      <c r="AH395" t="s">
        <v>50</v>
      </c>
      <c r="AI395" s="4">
        <f ca="1">data[[#This Row],[Expiry Date]]-TODAY()</f>
        <v>40</v>
      </c>
      <c r="AJ395" s="4">
        <f ca="1">data[[#This Row],[Maturity ( Days)]]/365</f>
        <v>0.1095890410958904</v>
      </c>
      <c r="AK395" s="4" t="str">
        <f>IF(data[[#This Row],[Option Type]]="put","p","c")</f>
        <v>c</v>
      </c>
      <c r="AL395" s="4">
        <f>(data[[#This Row],[Bid]]*data[[#This Row],[Bidsize]]+data[[#This Row],[Ask]]*data[[#This Row],[Asksize]])/(data[[#This Row],[Bidsize]]+data[[#This Row],[Asksize]])</f>
        <v>0.2</v>
      </c>
      <c r="AM395" s="5">
        <f ca="1">impliedVol(data[[#This Row],[OptType]],Details!$B$4,VALUE(data[[#This Row],[Strike]]),VALUE(data[[#This Row],[Cnt Price]]),Details!$B$6,data[[#This Row],[T]],Details!$B$7)</f>
        <v>0.23775378258686281</v>
      </c>
      <c r="AN395" s="7">
        <f t="array" aca="1" ref="AN395:AR395" ca="1">bsGreeks(data[[#This Row],[OptType]],Details!$B$4,VALUE(data[[#This Row],[Strike]]),Details!$B$6,data[[#This Row],[T]],AM395,Details!$B$7)</f>
        <v>2.0632301652604205E-3</v>
      </c>
      <c r="AO395" s="7">
        <f ca="1"/>
        <v>2.0188366525452849E-5</v>
      </c>
      <c r="AP395" s="6">
        <f ca="1"/>
        <v>8.8519590361216455E-2</v>
      </c>
      <c r="AQ395" s="6">
        <f ca="1"/>
        <v>-2.6533868733691572</v>
      </c>
      <c r="AR395" s="6">
        <f ca="1"/>
        <v>0.90514524395146967</v>
      </c>
    </row>
    <row r="396" spans="1:44" x14ac:dyDescent="0.3">
      <c r="A396" t="s">
        <v>3438</v>
      </c>
      <c r="B396" t="s">
        <v>3439</v>
      </c>
      <c r="C396" t="s">
        <v>58</v>
      </c>
      <c r="D396" t="s">
        <v>3203</v>
      </c>
      <c r="E396" t="s">
        <v>87</v>
      </c>
      <c r="F396" t="s">
        <v>266</v>
      </c>
      <c r="G396" t="s">
        <v>261</v>
      </c>
      <c r="H396" t="s">
        <v>87</v>
      </c>
      <c r="I396" t="s">
        <v>321</v>
      </c>
      <c r="J396" t="s">
        <v>1502</v>
      </c>
      <c r="K396" t="s">
        <v>3440</v>
      </c>
      <c r="L396" t="s">
        <v>57</v>
      </c>
      <c r="M396" t="s">
        <v>37</v>
      </c>
      <c r="N396" t="s">
        <v>87</v>
      </c>
      <c r="O396" t="s">
        <v>87</v>
      </c>
      <c r="T396" t="s">
        <v>50</v>
      </c>
      <c r="U396" t="s">
        <v>87</v>
      </c>
      <c r="V396" t="s">
        <v>87</v>
      </c>
      <c r="W396" t="s">
        <v>168</v>
      </c>
      <c r="X396" t="s">
        <v>2603</v>
      </c>
      <c r="Y396" t="s">
        <v>261</v>
      </c>
      <c r="Z396" t="s">
        <v>87</v>
      </c>
      <c r="AA396" t="s">
        <v>87</v>
      </c>
      <c r="AB396" t="s">
        <v>37</v>
      </c>
      <c r="AC396" t="s">
        <v>1013</v>
      </c>
      <c r="AD396" t="s">
        <v>37</v>
      </c>
      <c r="AE396" t="s">
        <v>1013</v>
      </c>
      <c r="AF396" t="s">
        <v>90</v>
      </c>
      <c r="AG396" t="s">
        <v>1270</v>
      </c>
      <c r="AH396" t="s">
        <v>50</v>
      </c>
      <c r="AI396" s="4">
        <f ca="1">data[[#This Row],[Expiry Date]]-TODAY()</f>
        <v>40</v>
      </c>
      <c r="AJ396" s="4">
        <f ca="1">data[[#This Row],[Maturity ( Days)]]/365</f>
        <v>0.1095890410958904</v>
      </c>
      <c r="AK396" s="4" t="str">
        <f>IF(data[[#This Row],[Option Type]]="put","p","c")</f>
        <v>c</v>
      </c>
      <c r="AL396" s="4">
        <f>(data[[#This Row],[Bid]]*data[[#This Row],[Bidsize]]+data[[#This Row],[Ask]]*data[[#This Row],[Asksize]])/(data[[#This Row],[Bidsize]]+data[[#This Row],[Asksize]])</f>
        <v>0.2</v>
      </c>
      <c r="AM396" s="5">
        <f ca="1">impliedVol(data[[#This Row],[OptType]],Details!$B$4,VALUE(data[[#This Row],[Strike]]),VALUE(data[[#This Row],[Cnt Price]]),Details!$B$6,data[[#This Row],[T]],Details!$B$7)</f>
        <v>0.24047444873944748</v>
      </c>
      <c r="AN396" s="7">
        <f t="array" aca="1" ref="AN396:AR396" ca="1">bsGreeks(data[[#This Row],[OptType]],Details!$B$4,VALUE(data[[#This Row],[Strike]]),Details!$B$6,data[[#This Row],[T]],AM396,Details!$B$7)</f>
        <v>2.0429958969470654E-3</v>
      </c>
      <c r="AO396" s="7">
        <f ca="1"/>
        <v>1.9782239140787693E-5</v>
      </c>
      <c r="AP396" s="6">
        <f ca="1"/>
        <v>8.7731421232300558E-2</v>
      </c>
      <c r="AQ396" s="6">
        <f ca="1"/>
        <v>-2.6595715381965066</v>
      </c>
      <c r="AR396" s="6">
        <f ca="1"/>
        <v>0.89605322363039208</v>
      </c>
    </row>
    <row r="397" spans="1:44" x14ac:dyDescent="0.3">
      <c r="A397" t="s">
        <v>3441</v>
      </c>
      <c r="B397" t="s">
        <v>3442</v>
      </c>
      <c r="C397" t="s">
        <v>58</v>
      </c>
      <c r="D397" t="s">
        <v>2290</v>
      </c>
      <c r="E397" t="s">
        <v>87</v>
      </c>
      <c r="F397" t="s">
        <v>266</v>
      </c>
      <c r="G397" t="s">
        <v>261</v>
      </c>
      <c r="H397" t="s">
        <v>87</v>
      </c>
      <c r="I397" t="s">
        <v>90</v>
      </c>
      <c r="J397" t="s">
        <v>1502</v>
      </c>
      <c r="K397" t="s">
        <v>135</v>
      </c>
      <c r="L397" t="s">
        <v>57</v>
      </c>
      <c r="M397" t="s">
        <v>37</v>
      </c>
      <c r="N397" t="s">
        <v>87</v>
      </c>
      <c r="O397" t="s">
        <v>87</v>
      </c>
      <c r="T397" t="s">
        <v>50</v>
      </c>
      <c r="U397" t="s">
        <v>87</v>
      </c>
      <c r="V397" t="s">
        <v>87</v>
      </c>
      <c r="W397" t="s">
        <v>138</v>
      </c>
      <c r="X397" t="s">
        <v>1366</v>
      </c>
      <c r="Y397" t="s">
        <v>261</v>
      </c>
      <c r="Z397" t="s">
        <v>87</v>
      </c>
      <c r="AA397" t="s">
        <v>87</v>
      </c>
      <c r="AB397" t="s">
        <v>37</v>
      </c>
      <c r="AC397" t="s">
        <v>1013</v>
      </c>
      <c r="AD397" t="s">
        <v>37</v>
      </c>
      <c r="AE397" t="s">
        <v>1013</v>
      </c>
      <c r="AF397" t="s">
        <v>90</v>
      </c>
      <c r="AG397" t="s">
        <v>1270</v>
      </c>
      <c r="AH397" t="s">
        <v>50</v>
      </c>
      <c r="AI397" s="4">
        <f ca="1">data[[#This Row],[Expiry Date]]-TODAY()</f>
        <v>40</v>
      </c>
      <c r="AJ397" s="4">
        <f ca="1">data[[#This Row],[Maturity ( Days)]]/365</f>
        <v>0.1095890410958904</v>
      </c>
      <c r="AK397" s="4" t="str">
        <f>IF(data[[#This Row],[Option Type]]="put","p","c")</f>
        <v>c</v>
      </c>
      <c r="AL397" s="4">
        <f>(data[[#This Row],[Bid]]*data[[#This Row],[Bidsize]]+data[[#This Row],[Ask]]*data[[#This Row],[Asksize]])/(data[[#This Row],[Bidsize]]+data[[#This Row],[Asksize]])</f>
        <v>0.2</v>
      </c>
      <c r="AM397" s="5">
        <f ca="1">impliedVol(data[[#This Row],[OptType]],Details!$B$4,VALUE(data[[#This Row],[Strike]]),VALUE(data[[#This Row],[Cnt Price]]),Details!$B$6,data[[#This Row],[T]],Details!$B$7)</f>
        <v>0.24137886346264356</v>
      </c>
      <c r="AN397" s="7">
        <f t="array" aca="1" ref="AN397:AR397" ca="1">bsGreeks(data[[#This Row],[OptType]],Details!$B$4,VALUE(data[[#This Row],[Strike]]),Details!$B$6,data[[#This Row],[T]],AM397,Details!$B$7)</f>
        <v>2.0363621759108552E-3</v>
      </c>
      <c r="AO397" s="7">
        <f ca="1"/>
        <v>1.9650028840912616E-5</v>
      </c>
      <c r="AP397" s="6">
        <f ca="1"/>
        <v>8.7472836494145417E-2</v>
      </c>
      <c r="AQ397" s="6">
        <f ca="1"/>
        <v>-2.6616130243392364</v>
      </c>
      <c r="AR397" s="6">
        <f ca="1"/>
        <v>0.89307244351481896</v>
      </c>
    </row>
    <row r="398" spans="1:44" x14ac:dyDescent="0.3">
      <c r="A398" t="s">
        <v>3443</v>
      </c>
      <c r="B398" t="s">
        <v>3444</v>
      </c>
      <c r="C398" t="s">
        <v>58</v>
      </c>
      <c r="D398" t="s">
        <v>3445</v>
      </c>
      <c r="E398" t="s">
        <v>87</v>
      </c>
      <c r="F398" t="s">
        <v>266</v>
      </c>
      <c r="G398" t="s">
        <v>261</v>
      </c>
      <c r="H398" t="s">
        <v>87</v>
      </c>
      <c r="I398" t="s">
        <v>156</v>
      </c>
      <c r="J398" t="s">
        <v>1502</v>
      </c>
      <c r="K398" t="s">
        <v>1501</v>
      </c>
      <c r="L398" t="s">
        <v>57</v>
      </c>
      <c r="M398" t="s">
        <v>37</v>
      </c>
      <c r="N398" t="s">
        <v>87</v>
      </c>
      <c r="O398" t="s">
        <v>87</v>
      </c>
      <c r="T398" t="s">
        <v>50</v>
      </c>
      <c r="U398" t="s">
        <v>87</v>
      </c>
      <c r="V398" t="s">
        <v>87</v>
      </c>
      <c r="W398" t="s">
        <v>168</v>
      </c>
      <c r="X398" t="s">
        <v>3135</v>
      </c>
      <c r="Y398" t="s">
        <v>261</v>
      </c>
      <c r="Z398" t="s">
        <v>87</v>
      </c>
      <c r="AA398" t="s">
        <v>87</v>
      </c>
      <c r="AB398" t="s">
        <v>37</v>
      </c>
      <c r="AC398" t="s">
        <v>1013</v>
      </c>
      <c r="AD398" t="s">
        <v>37</v>
      </c>
      <c r="AE398" t="s">
        <v>1013</v>
      </c>
      <c r="AF398" t="s">
        <v>90</v>
      </c>
      <c r="AG398" t="s">
        <v>1270</v>
      </c>
      <c r="AH398" t="s">
        <v>50</v>
      </c>
      <c r="AI398" s="4">
        <f ca="1">data[[#This Row],[Expiry Date]]-TODAY()</f>
        <v>40</v>
      </c>
      <c r="AJ398" s="4">
        <f ca="1">data[[#This Row],[Maturity ( Days)]]/365</f>
        <v>0.1095890410958904</v>
      </c>
      <c r="AK398" s="4" t="str">
        <f>IF(data[[#This Row],[Option Type]]="put","p","c")</f>
        <v>c</v>
      </c>
      <c r="AL398" s="4">
        <f>(data[[#This Row],[Bid]]*data[[#This Row],[Bidsize]]+data[[#This Row],[Ask]]*data[[#This Row],[Asksize]])/(data[[#This Row],[Bidsize]]+data[[#This Row],[Asksize]])</f>
        <v>0.2</v>
      </c>
      <c r="AM398" s="5">
        <f ca="1">impliedVol(data[[#This Row],[OptType]],Details!$B$4,VALUE(data[[#This Row],[Strike]]),VALUE(data[[#This Row],[Cnt Price]]),Details!$B$6,data[[#This Row],[T]],Details!$B$7)</f>
        <v>0.2431840076830544</v>
      </c>
      <c r="AN398" s="7">
        <f t="array" aca="1" ref="AN398:AR398" ca="1">bsGreeks(data[[#This Row],[OptType]],Details!$B$4,VALUE(data[[#This Row],[Strike]]),Details!$B$6,data[[#This Row],[T]],AM398,Details!$B$7)</f>
        <v>2.0232570953184806E-3</v>
      </c>
      <c r="AO398" s="7">
        <f ca="1"/>
        <v>1.9390202583123798E-5</v>
      </c>
      <c r="AP398" s="6">
        <f ca="1"/>
        <v>8.6961723270705352E-2</v>
      </c>
      <c r="AQ398" s="6">
        <f ca="1"/>
        <v>-2.6656664632283946</v>
      </c>
      <c r="AR398" s="6">
        <f ca="1"/>
        <v>0.88718383996069616</v>
      </c>
    </row>
    <row r="399" spans="1:44" x14ac:dyDescent="0.3">
      <c r="A399" t="s">
        <v>3446</v>
      </c>
      <c r="B399" t="s">
        <v>3447</v>
      </c>
      <c r="C399" t="s">
        <v>58</v>
      </c>
      <c r="D399" t="s">
        <v>2302</v>
      </c>
      <c r="E399" t="s">
        <v>87</v>
      </c>
      <c r="F399" t="s">
        <v>266</v>
      </c>
      <c r="G399" t="s">
        <v>431</v>
      </c>
      <c r="H399" t="s">
        <v>87</v>
      </c>
      <c r="I399" t="s">
        <v>90</v>
      </c>
      <c r="J399" t="s">
        <v>1502</v>
      </c>
      <c r="K399" t="s">
        <v>3448</v>
      </c>
      <c r="L399" t="s">
        <v>57</v>
      </c>
      <c r="M399" t="s">
        <v>37</v>
      </c>
      <c r="N399" t="s">
        <v>87</v>
      </c>
      <c r="O399" t="s">
        <v>87</v>
      </c>
      <c r="T399" t="s">
        <v>50</v>
      </c>
      <c r="U399" t="s">
        <v>87</v>
      </c>
      <c r="V399" t="s">
        <v>87</v>
      </c>
      <c r="W399" t="s">
        <v>160</v>
      </c>
      <c r="X399" t="s">
        <v>404</v>
      </c>
      <c r="Y399" t="s">
        <v>431</v>
      </c>
      <c r="Z399" t="s">
        <v>87</v>
      </c>
      <c r="AA399" t="s">
        <v>87</v>
      </c>
      <c r="AB399" t="s">
        <v>37</v>
      </c>
      <c r="AC399" t="s">
        <v>1013</v>
      </c>
      <c r="AD399" t="s">
        <v>37</v>
      </c>
      <c r="AE399" t="s">
        <v>1013</v>
      </c>
      <c r="AF399" t="s">
        <v>90</v>
      </c>
      <c r="AG399" t="s">
        <v>1270</v>
      </c>
      <c r="AH399" t="s">
        <v>50</v>
      </c>
      <c r="AI399" s="4">
        <f ca="1">data[[#This Row],[Expiry Date]]-TODAY()</f>
        <v>40</v>
      </c>
      <c r="AJ399" s="4">
        <f ca="1">data[[#This Row],[Maturity ( Days)]]/365</f>
        <v>0.1095890410958904</v>
      </c>
      <c r="AK399" s="4" t="str">
        <f>IF(data[[#This Row],[Option Type]]="put","p","c")</f>
        <v>c</v>
      </c>
      <c r="AL399" s="4">
        <f>(data[[#This Row],[Bid]]*data[[#This Row],[Bidsize]]+data[[#This Row],[Ask]]*data[[#This Row],[Asksize]])/(data[[#This Row],[Bidsize]]+data[[#This Row],[Asksize]])</f>
        <v>0.2</v>
      </c>
      <c r="AM399" s="5">
        <f ca="1">impliedVol(data[[#This Row],[OptType]],Details!$B$4,VALUE(data[[#This Row],[Strike]]),VALUE(data[[#This Row],[Cnt Price]]),Details!$B$6,data[[#This Row],[T]],Details!$B$7)</f>
        <v>0.24946375786379499</v>
      </c>
      <c r="AN399" s="7">
        <f t="array" aca="1" ref="AN399:AR399" ca="1">bsGreeks(data[[#This Row],[OptType]],Details!$B$4,VALUE(data[[#This Row],[Strike]]),Details!$B$6,data[[#This Row],[T]],AM399,Details!$B$7)</f>
        <v>1.9790246997599403E-3</v>
      </c>
      <c r="AO399" s="7">
        <f ca="1"/>
        <v>1.8526533748328015E-5</v>
      </c>
      <c r="AP399" s="6">
        <f ca="1"/>
        <v>8.5233909982277506E-2</v>
      </c>
      <c r="AQ399" s="6">
        <f ca="1"/>
        <v>-2.6795529246852552</v>
      </c>
      <c r="AR399" s="6">
        <f ca="1"/>
        <v>0.86730858323502957</v>
      </c>
    </row>
    <row r="400" spans="1:44" x14ac:dyDescent="0.3">
      <c r="A400" t="s">
        <v>3449</v>
      </c>
      <c r="B400" t="s">
        <v>3450</v>
      </c>
      <c r="C400" t="s">
        <v>58</v>
      </c>
      <c r="D400" t="s">
        <v>278</v>
      </c>
      <c r="E400" t="s">
        <v>3451</v>
      </c>
      <c r="F400" t="s">
        <v>3452</v>
      </c>
      <c r="G400" t="s">
        <v>3453</v>
      </c>
      <c r="H400" t="s">
        <v>87</v>
      </c>
      <c r="I400" t="s">
        <v>87</v>
      </c>
      <c r="J400" t="s">
        <v>1502</v>
      </c>
      <c r="K400" t="s">
        <v>144</v>
      </c>
      <c r="L400" t="s">
        <v>57</v>
      </c>
      <c r="M400" t="s">
        <v>37</v>
      </c>
      <c r="N400" t="s">
        <v>87</v>
      </c>
      <c r="O400" t="s">
        <v>87</v>
      </c>
      <c r="T400" t="s">
        <v>50</v>
      </c>
      <c r="U400" t="s">
        <v>87</v>
      </c>
      <c r="V400" t="s">
        <v>87</v>
      </c>
      <c r="W400" t="s">
        <v>144</v>
      </c>
      <c r="X400" t="s">
        <v>1361</v>
      </c>
      <c r="Y400" t="s">
        <v>3453</v>
      </c>
      <c r="Z400" t="s">
        <v>87</v>
      </c>
      <c r="AA400" t="s">
        <v>87</v>
      </c>
      <c r="AB400" t="s">
        <v>37</v>
      </c>
      <c r="AC400" t="s">
        <v>1013</v>
      </c>
      <c r="AD400" t="s">
        <v>37</v>
      </c>
      <c r="AE400" t="s">
        <v>1013</v>
      </c>
      <c r="AF400" t="s">
        <v>90</v>
      </c>
      <c r="AG400" t="s">
        <v>1270</v>
      </c>
      <c r="AH400" t="s">
        <v>551</v>
      </c>
      <c r="AI400" s="4">
        <f ca="1">data[[#This Row],[Expiry Date]]-TODAY()</f>
        <v>40</v>
      </c>
      <c r="AJ400" s="4">
        <f ca="1">data[[#This Row],[Maturity ( Days)]]/365</f>
        <v>0.1095890410958904</v>
      </c>
      <c r="AK400" s="4" t="str">
        <f>IF(data[[#This Row],[Option Type]]="put","p","c")</f>
        <v>c</v>
      </c>
      <c r="AL400" s="4" t="e">
        <f>(data[[#This Row],[Bid]]*data[[#This Row],[Bidsize]]+data[[#This Row],[Ask]]*data[[#This Row],[Asksize]])/(data[[#This Row],[Bidsize]]+data[[#This Row],[Asksize]])</f>
        <v>#DIV/0!</v>
      </c>
      <c r="AM400" s="5" t="str">
        <f ca="1">impliedVol(data[[#This Row],[OptType]],Details!$B$4,VALUE(data[[#This Row],[Strike]]),VALUE(data[[#This Row],[Cnt Price]]),Details!$B$6,data[[#This Row],[T]],Details!$B$7)</f>
        <v>TypeError: unsupported operand type(s) for -: 'float' and 'NoneType'
    diffPrice = (priceCall(S, K, r, T, vol) - C ) if (opt == 'c') else (pricePut(S, K, r, T, vol) - C )
  File "c:\work\freelance\excel\greekcalculator\blackscholes.py", line 76, in impliedVol
    return bs.impliedVol(opt, S, K, C, r, T, div)
  File "c:\work\freelance\excel\greekcalculator\GreekCalculator.py", line 57, in impliedVol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N400" s="7" t="str">
        <f t="array" aca="1" ref="AN400:AR400" ca="1">bsGreeks(data[[#This Row],[OptType]],Details!$B$4,VALUE(data[[#This Row],[Strike]]),Details!$B$6,data[[#This Row],[T]],AM400,Details!$B$7)</f>
        <v>TypeError: can't multiply sequence by non-int of type 'numpy.float64'
    d1 = (1 / (sigma * sqrt(T))) * (log(S/K) + (r + sigma**2/2)* T)
  File "c:\work\freelance\excel\greekcalculator\blackscholes.py", line 19, in d1d2
    d1, d2 = d1d2(sigma, S, K, r - div, T)
  File "c:\work\freelance\excel\greekcalculator\blackscholes.py", line 100, in getGreeks
    return bs.getGreeks(optType, S, K, r, T, sigma, div, cntSize)
  File "c:\work\freelance\excel\greekcalculator\GreekCalculator.py", line 49,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O400" s="7" t="str">
        <f ca="1"/>
        <v>TypeError: can't multiply sequence by non-int of type 'numpy.float64'
    d1 = (1 / (sigma * sqrt(T))) * (log(S/K) + (r + sigma**2/2)* T)
  File "c:\work\freelance\excel\greekcalculator\blackscholes.py", line 19, in d1d2
    d1, d2 = d1d2(sigma, S, K, r - div, T)
  File "c:\work\freelance\excel\greekcalculator\blackscholes.py", line 100, in getGreeks
    return bs.getGreeks(optType, S, K, r, T, sigma, div, cntSize)
  File "c:\work\freelance\excel\greekcalculator\GreekCalculator.py", line 49,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P400" s="6" t="str">
        <f ca="1"/>
        <v>TypeError: can't multiply sequence by non-int of type 'numpy.float64'
    d1 = (1 / (sigma * sqrt(T))) * (log(S/K) + (r + sigma**2/2)* T)
  File "c:\work\freelance\excel\greekcalculator\blackscholes.py", line 19, in d1d2
    d1, d2 = d1d2(sigma, S, K, r - div, T)
  File "c:\work\freelance\excel\greekcalculator\blackscholes.py", line 100, in getGreeks
    return bs.getGreeks(optType, S, K, r, T, sigma, div, cntSize)
  File "c:\work\freelance\excel\greekcalculator\GreekCalculator.py", line 49,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Q400" s="6" t="str">
        <f ca="1"/>
        <v>TypeError: can't multiply sequence by non-int of type 'numpy.float64'
    d1 = (1 / (sigma * sqrt(T))) * (log(S/K) + (r + sigma**2/2)* T)
  File "c:\work\freelance\excel\greekcalculator\blackscholes.py", line 19, in d1d2
    d1, d2 = d1d2(sigma, S, K, r - div, T)
  File "c:\work\freelance\excel\greekcalculator\blackscholes.py", line 100, in getGreeks
    return bs.getGreeks(optType, S, K, r, T, sigma, div, cntSize)
  File "c:\work\freelance\excel\greekcalculator\GreekCalculator.py", line 49,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R400" s="6" t="str">
        <f ca="1"/>
        <v>TypeError: can't multiply sequence by non-int of type 'numpy.float64'
    d1 = (1 / (sigma * sqrt(T))) * (log(S/K) + (r + sigma**2/2)* T)
  File "c:\work\freelance\excel\greekcalculator\blackscholes.py", line 19, in d1d2
    d1, d2 = d1d2(sigma, S, K, r - div, T)
  File "c:\work\freelance\excel\greekcalculator\blackscholes.py", line 100, in getGreeks
    return bs.getGreeks(optType, S, K, r, T, sigma, div, cntSize)
  File "c:\work\freelance\excel\greekcalculator\GreekCalculator.py", line 49,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</row>
    <row r="401" spans="1:44" x14ac:dyDescent="0.3">
      <c r="A401" t="s">
        <v>3454</v>
      </c>
      <c r="B401" t="s">
        <v>3455</v>
      </c>
      <c r="C401" t="s">
        <v>58</v>
      </c>
      <c r="D401" t="s">
        <v>1271</v>
      </c>
      <c r="E401" t="s">
        <v>3456</v>
      </c>
      <c r="F401" t="s">
        <v>2632</v>
      </c>
      <c r="G401" t="s">
        <v>3457</v>
      </c>
      <c r="H401" t="s">
        <v>87</v>
      </c>
      <c r="I401" t="s">
        <v>87</v>
      </c>
      <c r="J401" t="s">
        <v>1502</v>
      </c>
      <c r="K401" t="s">
        <v>144</v>
      </c>
      <c r="L401" t="s">
        <v>57</v>
      </c>
      <c r="M401" t="s">
        <v>37</v>
      </c>
      <c r="N401" t="s">
        <v>87</v>
      </c>
      <c r="O401" t="s">
        <v>87</v>
      </c>
      <c r="T401" t="s">
        <v>50</v>
      </c>
      <c r="U401" t="s">
        <v>87</v>
      </c>
      <c r="V401" t="s">
        <v>87</v>
      </c>
      <c r="W401" t="s">
        <v>144</v>
      </c>
      <c r="X401" t="s">
        <v>1361</v>
      </c>
      <c r="Y401" t="s">
        <v>3457</v>
      </c>
      <c r="Z401" t="s">
        <v>87</v>
      </c>
      <c r="AA401" t="s">
        <v>87</v>
      </c>
      <c r="AB401" t="s">
        <v>37</v>
      </c>
      <c r="AC401" t="s">
        <v>1013</v>
      </c>
      <c r="AD401" t="s">
        <v>37</v>
      </c>
      <c r="AE401" t="s">
        <v>1013</v>
      </c>
      <c r="AF401" t="s">
        <v>90</v>
      </c>
      <c r="AG401" t="s">
        <v>1270</v>
      </c>
      <c r="AH401" t="s">
        <v>551</v>
      </c>
      <c r="AI401" s="4">
        <f ca="1">data[[#This Row],[Expiry Date]]-TODAY()</f>
        <v>40</v>
      </c>
      <c r="AJ401" s="4">
        <f ca="1">data[[#This Row],[Maturity ( Days)]]/365</f>
        <v>0.1095890410958904</v>
      </c>
      <c r="AK401" s="4" t="str">
        <f>IF(data[[#This Row],[Option Type]]="put","p","c")</f>
        <v>c</v>
      </c>
      <c r="AL401" s="4" t="e">
        <f>(data[[#This Row],[Bid]]*data[[#This Row],[Bidsize]]+data[[#This Row],[Ask]]*data[[#This Row],[Asksize]])/(data[[#This Row],[Bidsize]]+data[[#This Row],[Asksize]])</f>
        <v>#DIV/0!</v>
      </c>
      <c r="AM401" s="5" t="str">
        <f ca="1">impliedVol(data[[#This Row],[OptType]],Details!$B$4,VALUE(data[[#This Row],[Strike]]),VALUE(data[[#This Row],[Cnt Price]]),Details!$B$6,data[[#This Row],[T]],Details!$B$7)</f>
        <v>TypeError: unsupported operand type(s) for -: 'float' and 'NoneType'
    diffPrice = (priceCall(S, K, r, T, vol) - C ) if (opt == 'c') else (pricePut(S, K, r, T, vol) - C )
  File "c:\work\freelance\excel\greekcalculator\blackscholes.py", line 76, in impliedVol
    return bs.impliedVol(opt, S, K, C, r, T, div)
  File "c:\work\freelance\excel\greekcalculator\GreekCalculator.py", line 57, in impliedVol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N401" s="7" t="str">
        <f t="array" aca="1" ref="AN401:AR401" ca="1">bsGreeks(data[[#This Row],[OptType]],Details!$B$4,VALUE(data[[#This Row],[Strike]]),Details!$B$6,data[[#This Row],[T]],AM401,Details!$B$7)</f>
        <v>TypeError: can't multiply sequence by non-int of type 'numpy.float64'
    d1 = (1 / (sigma * sqrt(T))) * (log(S/K) + (r + sigma**2/2)* T)
  File "c:\work\freelance\excel\greekcalculator\blackscholes.py", line 19, in d1d2
    d1, d2 = d1d2(sigma, S, K, r - div, T)
  File "c:\work\freelance\excel\greekcalculator\blackscholes.py", line 100, in getGreeks
    return bs.getGreeks(optType, S, K, r, T, sigma, div, cntSize)
  File "c:\work\freelance\excel\greekcalculator\GreekCalculator.py", line 49,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O401" s="7" t="str">
        <f ca="1"/>
        <v>TypeError: can't multiply sequence by non-int of type 'numpy.float64'
    d1 = (1 / (sigma * sqrt(T))) * (log(S/K) + (r + sigma**2/2)* T)
  File "c:\work\freelance\excel\greekcalculator\blackscholes.py", line 19, in d1d2
    d1, d2 = d1d2(sigma, S, K, r - div, T)
  File "c:\work\freelance\excel\greekcalculator\blackscholes.py", line 100, in getGreeks
    return bs.getGreeks(optType, S, K, r, T, sigma, div, cntSize)
  File "c:\work\freelance\excel\greekcalculator\GreekCalculator.py", line 49,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P401" s="6" t="str">
        <f ca="1"/>
        <v>TypeError: can't multiply sequence by non-int of type 'numpy.float64'
    d1 = (1 / (sigma * sqrt(T))) * (log(S/K) + (r + sigma**2/2)* T)
  File "c:\work\freelance\excel\greekcalculator\blackscholes.py", line 19, in d1d2
    d1, d2 = d1d2(sigma, S, K, r - div, T)
  File "c:\work\freelance\excel\greekcalculator\blackscholes.py", line 100, in getGreeks
    return bs.getGreeks(optType, S, K, r, T, sigma, div, cntSize)
  File "c:\work\freelance\excel\greekcalculator\GreekCalculator.py", line 49,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Q401" s="6" t="str">
        <f ca="1"/>
        <v>TypeError: can't multiply sequence by non-int of type 'numpy.float64'
    d1 = (1 / (sigma * sqrt(T))) * (log(S/K) + (r + sigma**2/2)* T)
  File "c:\work\freelance\excel\greekcalculator\blackscholes.py", line 19, in d1d2
    d1, d2 = d1d2(sigma, S, K, r - div, T)
  File "c:\work\freelance\excel\greekcalculator\blackscholes.py", line 100, in getGreeks
    return bs.getGreeks(optType, S, K, r, T, sigma, div, cntSize)
  File "c:\work\freelance\excel\greekcalculator\GreekCalculator.py", line 49,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R401" s="6" t="str">
        <f ca="1"/>
        <v>TypeError: can't multiply sequence by non-int of type 'numpy.float64'
    d1 = (1 / (sigma * sqrt(T))) * (log(S/K) + (r + sigma**2/2)* T)
  File "c:\work\freelance\excel\greekcalculator\blackscholes.py", line 19, in d1d2
    d1, d2 = d1d2(sigma, S, K, r - div, T)
  File "c:\work\freelance\excel\greekcalculator\blackscholes.py", line 100, in getGreeks
    return bs.getGreeks(optType, S, K, r, T, sigma, div, cntSize)
  File "c:\work\freelance\excel\greekcalculator\GreekCalculator.py", line 49,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</row>
    <row r="402" spans="1:44" x14ac:dyDescent="0.3">
      <c r="A402" t="s">
        <v>3458</v>
      </c>
      <c r="B402" t="s">
        <v>3459</v>
      </c>
      <c r="C402" t="s">
        <v>58</v>
      </c>
      <c r="D402" t="s">
        <v>383</v>
      </c>
      <c r="E402" t="s">
        <v>3460</v>
      </c>
      <c r="F402" t="s">
        <v>3461</v>
      </c>
      <c r="G402" t="s">
        <v>3462</v>
      </c>
      <c r="H402" t="s">
        <v>87</v>
      </c>
      <c r="I402" t="s">
        <v>87</v>
      </c>
      <c r="J402" t="s">
        <v>1502</v>
      </c>
      <c r="K402" t="s">
        <v>144</v>
      </c>
      <c r="L402" t="s">
        <v>57</v>
      </c>
      <c r="M402" t="s">
        <v>37</v>
      </c>
      <c r="N402" t="s">
        <v>87</v>
      </c>
      <c r="O402" t="s">
        <v>87</v>
      </c>
      <c r="T402" t="s">
        <v>50</v>
      </c>
      <c r="U402" t="s">
        <v>87</v>
      </c>
      <c r="V402" t="s">
        <v>87</v>
      </c>
      <c r="W402" t="s">
        <v>144</v>
      </c>
      <c r="X402" t="s">
        <v>1361</v>
      </c>
      <c r="Y402" t="s">
        <v>3462</v>
      </c>
      <c r="Z402" t="s">
        <v>87</v>
      </c>
      <c r="AA402" t="s">
        <v>87</v>
      </c>
      <c r="AB402" t="s">
        <v>37</v>
      </c>
      <c r="AC402" t="s">
        <v>1013</v>
      </c>
      <c r="AD402" t="s">
        <v>37</v>
      </c>
      <c r="AE402" t="s">
        <v>1013</v>
      </c>
      <c r="AF402" t="s">
        <v>90</v>
      </c>
      <c r="AG402" t="s">
        <v>1270</v>
      </c>
      <c r="AH402" t="s">
        <v>551</v>
      </c>
      <c r="AI402" s="4">
        <f ca="1">data[[#This Row],[Expiry Date]]-TODAY()</f>
        <v>40</v>
      </c>
      <c r="AJ402" s="4">
        <f ca="1">data[[#This Row],[Maturity ( Days)]]/365</f>
        <v>0.1095890410958904</v>
      </c>
      <c r="AK402" s="4" t="str">
        <f>IF(data[[#This Row],[Option Type]]="put","p","c")</f>
        <v>c</v>
      </c>
      <c r="AL402" s="4" t="e">
        <f>(data[[#This Row],[Bid]]*data[[#This Row],[Bidsize]]+data[[#This Row],[Ask]]*data[[#This Row],[Asksize]])/(data[[#This Row],[Bidsize]]+data[[#This Row],[Asksize]])</f>
        <v>#DIV/0!</v>
      </c>
      <c r="AM402" s="5" t="str">
        <f ca="1">impliedVol(data[[#This Row],[OptType]],Details!$B$4,VALUE(data[[#This Row],[Strike]]),VALUE(data[[#This Row],[Cnt Price]]),Details!$B$6,data[[#This Row],[T]],Details!$B$7)</f>
        <v>TypeError: unsupported operand type(s) for -: 'float' and 'NoneType'
    diffPrice = (priceCall(S, K, r, T, vol) - C ) if (opt == 'c') else (pricePut(S, K, r, T, vol) - C )
  File "c:\work\freelance\excel\greekcalculator\blackscholes.py", line 76, in impliedVol
    return bs.impliedVol(opt, S, K, C, r, T, div)
  File "c:\work\freelance\excel\greekcalculator\GreekCalculator.py", line 57, in impliedVol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N402" s="7" t="str">
        <f t="array" aca="1" ref="AN402:AR402" ca="1">bsGreeks(data[[#This Row],[OptType]],Details!$B$4,VALUE(data[[#This Row],[Strike]]),Details!$B$6,data[[#This Row],[T]],AM402,Details!$B$7)</f>
        <v>TypeError: can't multiply sequence by non-int of type 'numpy.float64'
    d1 = (1 / (sigma * sqrt(T))) * (log(S/K) + (r + sigma**2/2)* T)
  File "c:\work\freelance\excel\greekcalculator\blackscholes.py", line 19, in d1d2
    d1, d2 = d1d2(sigma, S, K, r - div, T)
  File "c:\work\freelance\excel\greekcalculator\blackscholes.py", line 100, in getGreeks
    return bs.getGreeks(optType, S, K, r, T, sigma, div, cntSize)
  File "c:\work\freelance\excel\greekcalculator\GreekCalculator.py", line 49,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O402" s="7" t="str">
        <f ca="1"/>
        <v>TypeError: can't multiply sequence by non-int of type 'numpy.float64'
    d1 = (1 / (sigma * sqrt(T))) * (log(S/K) + (r + sigma**2/2)* T)
  File "c:\work\freelance\excel\greekcalculator\blackscholes.py", line 19, in d1d2
    d1, d2 = d1d2(sigma, S, K, r - div, T)
  File "c:\work\freelance\excel\greekcalculator\blackscholes.py", line 100, in getGreeks
    return bs.getGreeks(optType, S, K, r, T, sigma, div, cntSize)
  File "c:\work\freelance\excel\greekcalculator\GreekCalculator.py", line 49,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P402" s="6" t="str">
        <f ca="1"/>
        <v>TypeError: can't multiply sequence by non-int of type 'numpy.float64'
    d1 = (1 / (sigma * sqrt(T))) * (log(S/K) + (r + sigma**2/2)* T)
  File "c:\work\freelance\excel\greekcalculator\blackscholes.py", line 19, in d1d2
    d1, d2 = d1d2(sigma, S, K, r - div, T)
  File "c:\work\freelance\excel\greekcalculator\blackscholes.py", line 100, in getGreeks
    return bs.getGreeks(optType, S, K, r, T, sigma, div, cntSize)
  File "c:\work\freelance\excel\greekcalculator\GreekCalculator.py", line 49,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Q402" s="6" t="str">
        <f ca="1"/>
        <v>TypeError: can't multiply sequence by non-int of type 'numpy.float64'
    d1 = (1 / (sigma * sqrt(T))) * (log(S/K) + (r + sigma**2/2)* T)
  File "c:\work\freelance\excel\greekcalculator\blackscholes.py", line 19, in d1d2
    d1, d2 = d1d2(sigma, S, K, r - div, T)
  File "c:\work\freelance\excel\greekcalculator\blackscholes.py", line 100, in getGreeks
    return bs.getGreeks(optType, S, K, r, T, sigma, div, cntSize)
  File "c:\work\freelance\excel\greekcalculator\GreekCalculator.py", line 49,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R402" s="6" t="str">
        <f ca="1"/>
        <v>TypeError: can't multiply sequence by non-int of type 'numpy.float64'
    d1 = (1 / (sigma * sqrt(T))) * (log(S/K) + (r + sigma**2/2)* T)
  File "c:\work\freelance\excel\greekcalculator\blackscholes.py", line 19, in d1d2
    d1, d2 = d1d2(sigma, S, K, r - div, T)
  File "c:\work\freelance\excel\greekcalculator\blackscholes.py", line 100, in getGreeks
    return bs.getGreeks(optType, S, K, r, T, sigma, div, cntSize)
  File "c:\work\freelance\excel\greekcalculator\GreekCalculator.py", line 49,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</row>
    <row r="403" spans="1:44" x14ac:dyDescent="0.3">
      <c r="A403" t="s">
        <v>3463</v>
      </c>
      <c r="B403" t="s">
        <v>3464</v>
      </c>
      <c r="C403" t="s">
        <v>58</v>
      </c>
      <c r="D403" t="s">
        <v>297</v>
      </c>
      <c r="E403" t="s">
        <v>3465</v>
      </c>
      <c r="F403" t="s">
        <v>3466</v>
      </c>
      <c r="G403" t="s">
        <v>3467</v>
      </c>
      <c r="H403" t="s">
        <v>87</v>
      </c>
      <c r="I403" t="s">
        <v>87</v>
      </c>
      <c r="J403" t="s">
        <v>1502</v>
      </c>
      <c r="K403" t="s">
        <v>168</v>
      </c>
      <c r="L403" t="s">
        <v>57</v>
      </c>
      <c r="M403" t="s">
        <v>37</v>
      </c>
      <c r="N403" t="s">
        <v>87</v>
      </c>
      <c r="O403" t="s">
        <v>87</v>
      </c>
      <c r="T403" t="s">
        <v>50</v>
      </c>
      <c r="U403" t="s">
        <v>87</v>
      </c>
      <c r="V403" t="s">
        <v>87</v>
      </c>
      <c r="W403" t="s">
        <v>144</v>
      </c>
      <c r="X403" t="s">
        <v>1361</v>
      </c>
      <c r="Y403" t="s">
        <v>3467</v>
      </c>
      <c r="Z403" t="s">
        <v>87</v>
      </c>
      <c r="AA403" t="s">
        <v>87</v>
      </c>
      <c r="AB403" t="s">
        <v>37</v>
      </c>
      <c r="AC403" t="s">
        <v>1013</v>
      </c>
      <c r="AD403" t="s">
        <v>37</v>
      </c>
      <c r="AE403" t="s">
        <v>1013</v>
      </c>
      <c r="AF403" t="s">
        <v>90</v>
      </c>
      <c r="AG403" t="s">
        <v>1270</v>
      </c>
      <c r="AH403" t="s">
        <v>551</v>
      </c>
      <c r="AI403" s="4">
        <f ca="1">data[[#This Row],[Expiry Date]]-TODAY()</f>
        <v>40</v>
      </c>
      <c r="AJ403" s="4">
        <f ca="1">data[[#This Row],[Maturity ( Days)]]/365</f>
        <v>0.1095890410958904</v>
      </c>
      <c r="AK403" s="4" t="str">
        <f>IF(data[[#This Row],[Option Type]]="put","p","c")</f>
        <v>c</v>
      </c>
      <c r="AL403" s="4" t="e">
        <f>(data[[#This Row],[Bid]]*data[[#This Row],[Bidsize]]+data[[#This Row],[Ask]]*data[[#This Row],[Asksize]])/(data[[#This Row],[Bidsize]]+data[[#This Row],[Asksize]])</f>
        <v>#DIV/0!</v>
      </c>
      <c r="AM403" s="5" t="str">
        <f ca="1">impliedVol(data[[#This Row],[OptType]],Details!$B$4,VALUE(data[[#This Row],[Strike]]),VALUE(data[[#This Row],[Cnt Price]]),Details!$B$6,data[[#This Row],[T]],Details!$B$7)</f>
        <v>TypeError: unsupported operand type(s) for -: 'float' and 'NoneType'
    diffPrice = (priceCall(S, K, r, T, vol) - C ) if (opt == 'c') else (pricePut(S, K, r, T, vol) - C )
  File "c:\work\freelance\excel\greekcalculator\blackscholes.py", line 76, in impliedVol
    return bs.impliedVol(opt, S, K, C, r, T, div)
  File "c:\work\freelance\excel\greekcalculator\GreekCalculator.py", line 57, in impliedVol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N403" s="7" t="str">
        <f t="array" aca="1" ref="AN403:AR403" ca="1">bsGreeks(data[[#This Row],[OptType]],Details!$B$4,VALUE(data[[#This Row],[Strike]]),Details!$B$6,data[[#This Row],[T]],AM403,Details!$B$7)</f>
        <v>TypeError: can't multiply sequence by non-int of type 'numpy.float64'
    d1 = (1 / (sigma * sqrt(T))) * (log(S/K) + (r + sigma**2/2)* T)
  File "c:\work\freelance\excel\greekcalculator\blackscholes.py", line 19, in d1d2
    d1, d2 = d1d2(sigma, S, K, r - div, T)
  File "c:\work\freelance\excel\greekcalculator\blackscholes.py", line 100, in getGreeks
    return bs.getGreeks(optType, S, K, r, T, sigma, div, cntSize)
  File "c:\work\freelance\excel\greekcalculator\GreekCalculator.py", line 49,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O403" s="7" t="str">
        <f ca="1"/>
        <v>TypeError: can't multiply sequence by non-int of type 'numpy.float64'
    d1 = (1 / (sigma * sqrt(T))) * (log(S/K) + (r + sigma**2/2)* T)
  File "c:\work\freelance\excel\greekcalculator\blackscholes.py", line 19, in d1d2
    d1, d2 = d1d2(sigma, S, K, r - div, T)
  File "c:\work\freelance\excel\greekcalculator\blackscholes.py", line 100, in getGreeks
    return bs.getGreeks(optType, S, K, r, T, sigma, div, cntSize)
  File "c:\work\freelance\excel\greekcalculator\GreekCalculator.py", line 49,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P403" s="6" t="str">
        <f ca="1"/>
        <v>TypeError: can't multiply sequence by non-int of type 'numpy.float64'
    d1 = (1 / (sigma * sqrt(T))) * (log(S/K) + (r + sigma**2/2)* T)
  File "c:\work\freelance\excel\greekcalculator\blackscholes.py", line 19, in d1d2
    d1, d2 = d1d2(sigma, S, K, r - div, T)
  File "c:\work\freelance\excel\greekcalculator\blackscholes.py", line 100, in getGreeks
    return bs.getGreeks(optType, S, K, r, T, sigma, div, cntSize)
  File "c:\work\freelance\excel\greekcalculator\GreekCalculator.py", line 49,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Q403" s="6" t="str">
        <f ca="1"/>
        <v>TypeError: can't multiply sequence by non-int of type 'numpy.float64'
    d1 = (1 / (sigma * sqrt(T))) * (log(S/K) + (r + sigma**2/2)* T)
  File "c:\work\freelance\excel\greekcalculator\blackscholes.py", line 19, in d1d2
    d1, d2 = d1d2(sigma, S, K, r - div, T)
  File "c:\work\freelance\excel\greekcalculator\blackscholes.py", line 100, in getGreeks
    return bs.getGreeks(optType, S, K, r, T, sigma, div, cntSize)
  File "c:\work\freelance\excel\greekcalculator\GreekCalculator.py", line 49,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R403" s="6" t="str">
        <f ca="1"/>
        <v>TypeError: can't multiply sequence by non-int of type 'numpy.float64'
    d1 = (1 / (sigma * sqrt(T))) * (log(S/K) + (r + sigma**2/2)* T)
  File "c:\work\freelance\excel\greekcalculator\blackscholes.py", line 19, in d1d2
    d1, d2 = d1d2(sigma, S, K, r - div, T)
  File "c:\work\freelance\excel\greekcalculator\blackscholes.py", line 100, in getGreeks
    return bs.getGreeks(optType, S, K, r, T, sigma, div, cntSize)
  File "c:\work\freelance\excel\greekcalculator\GreekCalculator.py", line 49,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</row>
    <row r="404" spans="1:44" x14ac:dyDescent="0.3">
      <c r="A404" t="s">
        <v>3468</v>
      </c>
      <c r="B404" t="s">
        <v>3469</v>
      </c>
      <c r="C404" t="s">
        <v>58</v>
      </c>
      <c r="D404" t="s">
        <v>242</v>
      </c>
      <c r="E404" t="s">
        <v>3470</v>
      </c>
      <c r="F404" t="s">
        <v>3471</v>
      </c>
      <c r="G404" t="s">
        <v>3472</v>
      </c>
      <c r="H404" t="s">
        <v>87</v>
      </c>
      <c r="I404" t="s">
        <v>87</v>
      </c>
      <c r="J404" t="s">
        <v>1502</v>
      </c>
      <c r="K404" t="s">
        <v>168</v>
      </c>
      <c r="L404" t="s">
        <v>57</v>
      </c>
      <c r="M404" t="s">
        <v>37</v>
      </c>
      <c r="N404" t="s">
        <v>87</v>
      </c>
      <c r="O404" t="s">
        <v>87</v>
      </c>
      <c r="T404" t="s">
        <v>50</v>
      </c>
      <c r="U404" t="s">
        <v>87</v>
      </c>
      <c r="V404" t="s">
        <v>87</v>
      </c>
      <c r="W404" t="s">
        <v>144</v>
      </c>
      <c r="X404" t="s">
        <v>1361</v>
      </c>
      <c r="Y404" t="s">
        <v>3472</v>
      </c>
      <c r="Z404" t="s">
        <v>87</v>
      </c>
      <c r="AA404" t="s">
        <v>87</v>
      </c>
      <c r="AB404" t="s">
        <v>37</v>
      </c>
      <c r="AC404" t="s">
        <v>1013</v>
      </c>
      <c r="AD404" t="s">
        <v>37</v>
      </c>
      <c r="AE404" t="s">
        <v>1013</v>
      </c>
      <c r="AF404" t="s">
        <v>90</v>
      </c>
      <c r="AG404" t="s">
        <v>1270</v>
      </c>
      <c r="AH404" t="s">
        <v>551</v>
      </c>
      <c r="AI404" s="4">
        <f ca="1">data[[#This Row],[Expiry Date]]-TODAY()</f>
        <v>40</v>
      </c>
      <c r="AJ404" s="4">
        <f ca="1">data[[#This Row],[Maturity ( Days)]]/365</f>
        <v>0.1095890410958904</v>
      </c>
      <c r="AK404" s="4" t="str">
        <f>IF(data[[#This Row],[Option Type]]="put","p","c")</f>
        <v>c</v>
      </c>
      <c r="AL404" s="4" t="e">
        <f>(data[[#This Row],[Bid]]*data[[#This Row],[Bidsize]]+data[[#This Row],[Ask]]*data[[#This Row],[Asksize]])/(data[[#This Row],[Bidsize]]+data[[#This Row],[Asksize]])</f>
        <v>#DIV/0!</v>
      </c>
      <c r="AM404" s="5" t="str">
        <f ca="1">impliedVol(data[[#This Row],[OptType]],Details!$B$4,VALUE(data[[#This Row],[Strike]]),VALUE(data[[#This Row],[Cnt Price]]),Details!$B$6,data[[#This Row],[T]],Details!$B$7)</f>
        <v>TypeError: unsupported operand type(s) for -: 'float' and 'NoneType'
    diffPrice = (priceCall(S, K, r, T, vol) - C ) if (opt == 'c') else (pricePut(S, K, r, T, vol) - C )
  File "c:\work\freelance\excel\greekcalculator\blackscholes.py", line 76, in impliedVol
    return bs.impliedVol(opt, S, K, C, r, T, div)
  File "c:\work\freelance\excel\greekcalculator\GreekCalculator.py", line 57, in impliedVol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N404" s="7" t="str">
        <f t="array" aca="1" ref="AN404:AR404" ca="1">bsGreeks(data[[#This Row],[OptType]],Details!$B$4,VALUE(data[[#This Row],[Strike]]),Details!$B$6,data[[#This Row],[T]],AM404,Details!$B$7)</f>
        <v>TypeError: can't multiply sequence by non-int of type 'numpy.float64'
    d1 = (1 / (sigma * sqrt(T))) * (log(S/K) + (r + sigma**2/2)* T)
  File "c:\work\freelance\excel\greekcalculator\blackscholes.py", line 19, in d1d2
    d1, d2 = d1d2(sigma, S, K, r - div, T)
  File "c:\work\freelance\excel\greekcalculator\blackscholes.py", line 100, in getGreeks
    return bs.getGreeks(optType, S, K, r, T, sigma, div, cntSize)
  File "c:\work\freelance\excel\greekcalculator\GreekCalculator.py", line 49,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O404" s="7" t="str">
        <f ca="1"/>
        <v>TypeError: can't multiply sequence by non-int of type 'numpy.float64'
    d1 = (1 / (sigma * sqrt(T))) * (log(S/K) + (r + sigma**2/2)* T)
  File "c:\work\freelance\excel\greekcalculator\blackscholes.py", line 19, in d1d2
    d1, d2 = d1d2(sigma, S, K, r - div, T)
  File "c:\work\freelance\excel\greekcalculator\blackscholes.py", line 100, in getGreeks
    return bs.getGreeks(optType, S, K, r, T, sigma, div, cntSize)
  File "c:\work\freelance\excel\greekcalculator\GreekCalculator.py", line 49,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P404" s="6" t="str">
        <f ca="1"/>
        <v>TypeError: can't multiply sequence by non-int of type 'numpy.float64'
    d1 = (1 / (sigma * sqrt(T))) * (log(S/K) + (r + sigma**2/2)* T)
  File "c:\work\freelance\excel\greekcalculator\blackscholes.py", line 19, in d1d2
    d1, d2 = d1d2(sigma, S, K, r - div, T)
  File "c:\work\freelance\excel\greekcalculator\blackscholes.py", line 100, in getGreeks
    return bs.getGreeks(optType, S, K, r, T, sigma, div, cntSize)
  File "c:\work\freelance\excel\greekcalculator\GreekCalculator.py", line 49,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Q404" s="6" t="str">
        <f ca="1"/>
        <v>TypeError: can't multiply sequence by non-int of type 'numpy.float64'
    d1 = (1 / (sigma * sqrt(T))) * (log(S/K) + (r + sigma**2/2)* T)
  File "c:\work\freelance\excel\greekcalculator\blackscholes.py", line 19, in d1d2
    d1, d2 = d1d2(sigma, S, K, r - div, T)
  File "c:\work\freelance\excel\greekcalculator\blackscholes.py", line 100, in getGreeks
    return bs.getGreeks(optType, S, K, r, T, sigma, div, cntSize)
  File "c:\work\freelance\excel\greekcalculator\GreekCalculator.py", line 49,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R404" s="6" t="str">
        <f ca="1"/>
        <v>TypeError: can't multiply sequence by non-int of type 'numpy.float64'
    d1 = (1 / (sigma * sqrt(T))) * (log(S/K) + (r + sigma**2/2)* T)
  File "c:\work\freelance\excel\greekcalculator\blackscholes.py", line 19, in d1d2
    d1, d2 = d1d2(sigma, S, K, r - div, T)
  File "c:\work\freelance\excel\greekcalculator\blackscholes.py", line 100, in getGreeks
    return bs.getGreeks(optType, S, K, r, T, sigma, div, cntSize)
  File "c:\work\freelance\excel\greekcalculator\GreekCalculator.py", line 49,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</row>
    <row r="405" spans="1:44" x14ac:dyDescent="0.3">
      <c r="A405" t="s">
        <v>3473</v>
      </c>
      <c r="B405" t="s">
        <v>3474</v>
      </c>
      <c r="C405" t="s">
        <v>30</v>
      </c>
      <c r="D405" t="s">
        <v>242</v>
      </c>
      <c r="E405" t="s">
        <v>87</v>
      </c>
      <c r="F405" t="s">
        <v>266</v>
      </c>
      <c r="G405" t="s">
        <v>655</v>
      </c>
      <c r="H405" t="s">
        <v>87</v>
      </c>
      <c r="I405" t="s">
        <v>118</v>
      </c>
      <c r="J405" t="s">
        <v>1502</v>
      </c>
      <c r="K405" t="s">
        <v>3475</v>
      </c>
      <c r="L405" t="s">
        <v>57</v>
      </c>
      <c r="M405" t="s">
        <v>37</v>
      </c>
      <c r="N405" t="s">
        <v>87</v>
      </c>
      <c r="O405" t="s">
        <v>87</v>
      </c>
      <c r="T405" t="s">
        <v>50</v>
      </c>
      <c r="U405" t="s">
        <v>87</v>
      </c>
      <c r="V405" t="s">
        <v>87</v>
      </c>
      <c r="W405" t="s">
        <v>128</v>
      </c>
      <c r="X405" t="s">
        <v>133</v>
      </c>
      <c r="Y405" t="s">
        <v>655</v>
      </c>
      <c r="Z405" t="s">
        <v>87</v>
      </c>
      <c r="AA405" t="s">
        <v>87</v>
      </c>
      <c r="AB405" t="s">
        <v>37</v>
      </c>
      <c r="AC405" t="s">
        <v>1013</v>
      </c>
      <c r="AD405" t="s">
        <v>37</v>
      </c>
      <c r="AE405" t="s">
        <v>1013</v>
      </c>
      <c r="AF405" t="s">
        <v>90</v>
      </c>
      <c r="AG405" t="s">
        <v>1270</v>
      </c>
      <c r="AH405" t="s">
        <v>551</v>
      </c>
      <c r="AI405" s="4">
        <f ca="1">data[[#This Row],[Expiry Date]]-TODAY()</f>
        <v>40</v>
      </c>
      <c r="AJ405" s="4">
        <f ca="1">data[[#This Row],[Maturity ( Days)]]/365</f>
        <v>0.1095890410958904</v>
      </c>
      <c r="AK405" s="4" t="str">
        <f>IF(data[[#This Row],[Option Type]]="put","p","c")</f>
        <v>p</v>
      </c>
      <c r="AL405" s="4">
        <f>(data[[#This Row],[Bid]]*data[[#This Row],[Bidsize]]+data[[#This Row],[Ask]]*data[[#This Row],[Asksize]])/(data[[#This Row],[Bidsize]]+data[[#This Row],[Asksize]])</f>
        <v>0.2</v>
      </c>
      <c r="AM405" s="5" t="str">
        <f ca="1">impliedVol(data[[#This Row],[OptType]],Details!$B$4,VALUE(data[[#This Row],[Strike]]),VALUE(data[[#This Row],[Cnt Price]]),Details!$B$6,data[[#This Row],[T]],Details!$B$7)</f>
        <v>Calculation Error : Vega is Zero</v>
      </c>
      <c r="AN405" s="7" t="str">
        <f t="array" aca="1" ref="AN405:AR405" ca="1">bsGreeks(data[[#This Row],[OptType]],Details!$B$4,VALUE(data[[#This Row],[Strike]]),Details!$B$6,data[[#This Row],[T]],AM405,Details!$B$7)</f>
        <v>TypeError: can't multiply sequence by non-int of type 'numpy.float64'
    d1 = (1 / (sigma * sqrt(T))) * (log(S/K) + (r + sigma**2/2)* T)
  File "c:\work\freelance\excel\greekcalculator\blackscholes.py", line 19, in d1d2
    d1, d2 = d1d2(sigma, S, K, r - div, T)
  File "c:\work\freelance\excel\greekcalculator\blackscholes.py", line 100, in getGreeks
    return bs.getGreeks(optType, S, K, r, T, sigma, div, cntSize)
  File "c:\work\freelance\excel\greekcalculator\GreekCalculator.py", line 49,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O405" s="7" t="str">
        <f ca="1"/>
        <v>TypeError: can't multiply sequence by non-int of type 'numpy.float64'
    d1 = (1 / (sigma * sqrt(T))) * (log(S/K) + (r + sigma**2/2)* T)
  File "c:\work\freelance\excel\greekcalculator\blackscholes.py", line 19, in d1d2
    d1, d2 = d1d2(sigma, S, K, r - div, T)
  File "c:\work\freelance\excel\greekcalculator\blackscholes.py", line 100, in getGreeks
    return bs.getGreeks(optType, S, K, r, T, sigma, div, cntSize)
  File "c:\work\freelance\excel\greekcalculator\GreekCalculator.py", line 49,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P405" s="6" t="str">
        <f ca="1"/>
        <v>TypeError: can't multiply sequence by non-int of type 'numpy.float64'
    d1 = (1 / (sigma * sqrt(T))) * (log(S/K) + (r + sigma**2/2)* T)
  File "c:\work\freelance\excel\greekcalculator\blackscholes.py", line 19, in d1d2
    d1, d2 = d1d2(sigma, S, K, r - div, T)
  File "c:\work\freelance\excel\greekcalculator\blackscholes.py", line 100, in getGreeks
    return bs.getGreeks(optType, S, K, r, T, sigma, div, cntSize)
  File "c:\work\freelance\excel\greekcalculator\GreekCalculator.py", line 49,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Q405" s="6" t="str">
        <f ca="1"/>
        <v>TypeError: can't multiply sequence by non-int of type 'numpy.float64'
    d1 = (1 / (sigma * sqrt(T))) * (log(S/K) + (r + sigma**2/2)* T)
  File "c:\work\freelance\excel\greekcalculator\blackscholes.py", line 19, in d1d2
    d1, d2 = d1d2(sigma, S, K, r - div, T)
  File "c:\work\freelance\excel\greekcalculator\blackscholes.py", line 100, in getGreeks
    return bs.getGreeks(optType, S, K, r, T, sigma, div, cntSize)
  File "c:\work\freelance\excel\greekcalculator\GreekCalculator.py", line 49,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R405" s="6" t="str">
        <f ca="1"/>
        <v>TypeError: can't multiply sequence by non-int of type 'numpy.float64'
    d1 = (1 / (sigma * sqrt(T))) * (log(S/K) + (r + sigma**2/2)* T)
  File "c:\work\freelance\excel\greekcalculator\blackscholes.py", line 19, in d1d2
    d1, d2 = d1d2(sigma, S, K, r - div, T)
  File "c:\work\freelance\excel\greekcalculator\blackscholes.py", line 100, in getGreeks
    return bs.getGreeks(optType, S, K, r, T, sigma, div, cntSize)
  File "c:\work\freelance\excel\greekcalculator\GreekCalculator.py", line 49,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</row>
    <row r="406" spans="1:44" x14ac:dyDescent="0.3">
      <c r="A406" t="s">
        <v>3476</v>
      </c>
      <c r="B406" t="s">
        <v>3477</v>
      </c>
      <c r="C406" t="s">
        <v>58</v>
      </c>
      <c r="D406" t="s">
        <v>3282</v>
      </c>
      <c r="E406" t="s">
        <v>3478</v>
      </c>
      <c r="F406" t="s">
        <v>3479</v>
      </c>
      <c r="G406" t="s">
        <v>3480</v>
      </c>
      <c r="H406" t="s">
        <v>87</v>
      </c>
      <c r="I406" t="s">
        <v>87</v>
      </c>
      <c r="J406" t="s">
        <v>1502</v>
      </c>
      <c r="K406" t="s">
        <v>144</v>
      </c>
      <c r="L406" t="s">
        <v>57</v>
      </c>
      <c r="M406" t="s">
        <v>37</v>
      </c>
      <c r="N406" t="s">
        <v>87</v>
      </c>
      <c r="O406" t="s">
        <v>87</v>
      </c>
      <c r="T406" t="s">
        <v>50</v>
      </c>
      <c r="U406" t="s">
        <v>87</v>
      </c>
      <c r="V406" t="s">
        <v>87</v>
      </c>
      <c r="W406" t="s">
        <v>144</v>
      </c>
      <c r="X406" t="s">
        <v>1361</v>
      </c>
      <c r="Y406" t="s">
        <v>3480</v>
      </c>
      <c r="Z406" t="s">
        <v>87</v>
      </c>
      <c r="AA406" t="s">
        <v>87</v>
      </c>
      <c r="AB406" t="s">
        <v>37</v>
      </c>
      <c r="AC406" t="s">
        <v>1013</v>
      </c>
      <c r="AD406" t="s">
        <v>37</v>
      </c>
      <c r="AE406" t="s">
        <v>1013</v>
      </c>
      <c r="AF406" t="s">
        <v>90</v>
      </c>
      <c r="AG406" t="s">
        <v>1270</v>
      </c>
      <c r="AH406" t="s">
        <v>551</v>
      </c>
      <c r="AI406" s="4">
        <f ca="1">data[[#This Row],[Expiry Date]]-TODAY()</f>
        <v>40</v>
      </c>
      <c r="AJ406" s="4">
        <f ca="1">data[[#This Row],[Maturity ( Days)]]/365</f>
        <v>0.1095890410958904</v>
      </c>
      <c r="AK406" s="4" t="str">
        <f>IF(data[[#This Row],[Option Type]]="put","p","c")</f>
        <v>c</v>
      </c>
      <c r="AL406" s="4" t="e">
        <f>(data[[#This Row],[Bid]]*data[[#This Row],[Bidsize]]+data[[#This Row],[Ask]]*data[[#This Row],[Asksize]])/(data[[#This Row],[Bidsize]]+data[[#This Row],[Asksize]])</f>
        <v>#DIV/0!</v>
      </c>
      <c r="AM406" s="5" t="str">
        <f ca="1">impliedVol(data[[#This Row],[OptType]],Details!$B$4,VALUE(data[[#This Row],[Strike]]),VALUE(data[[#This Row],[Cnt Price]]),Details!$B$6,data[[#This Row],[T]],Details!$B$7)</f>
        <v>TypeError: unsupported operand type(s) for -: 'float' and 'NoneType'
    diffPrice = (priceCall(S, K, r, T, vol) - C ) if (opt == 'c') else (pricePut(S, K, r, T, vol) - C )
  File "c:\work\freelance\excel\greekcalculator\blackscholes.py", line 76, in impliedVol
    return bs.impliedVol(opt, S, K, C, r, T, div)
  File "c:\work\freelance\excel\greekcalculator\GreekCalculator.py", line 57, in impliedVol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N406" s="7" t="str">
        <f t="array" aca="1" ref="AN406:AR406" ca="1">bsGreeks(data[[#This Row],[OptType]],Details!$B$4,VALUE(data[[#This Row],[Strike]]),Details!$B$6,data[[#This Row],[T]],AM406,Details!$B$7)</f>
        <v>TypeError: can't multiply sequence by non-int of type 'numpy.float64'
    d1 = (1 / (sigma * sqrt(T))) * (log(S/K) + (r + sigma**2/2)* T)
  File "c:\work\freelance\excel\greekcalculator\blackscholes.py", line 19, in d1d2
    d1, d2 = d1d2(sigma, S, K, r - div, T)
  File "c:\work\freelance\excel\greekcalculator\blackscholes.py", line 100, in getGreeks
    return bs.getGreeks(optType, S, K, r, T, sigma, div, cntSize)
  File "c:\work\freelance\excel\greekcalculator\GreekCalculator.py", line 49,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O406" s="7" t="str">
        <f ca="1"/>
        <v>TypeError: can't multiply sequence by non-int of type 'numpy.float64'
    d1 = (1 / (sigma * sqrt(T))) * (log(S/K) + (r + sigma**2/2)* T)
  File "c:\work\freelance\excel\greekcalculator\blackscholes.py", line 19, in d1d2
    d1, d2 = d1d2(sigma, S, K, r - div, T)
  File "c:\work\freelance\excel\greekcalculator\blackscholes.py", line 100, in getGreeks
    return bs.getGreeks(optType, S, K, r, T, sigma, div, cntSize)
  File "c:\work\freelance\excel\greekcalculator\GreekCalculator.py", line 49,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P406" s="6" t="str">
        <f ca="1"/>
        <v>TypeError: can't multiply sequence by non-int of type 'numpy.float64'
    d1 = (1 / (sigma * sqrt(T))) * (log(S/K) + (r + sigma**2/2)* T)
  File "c:\work\freelance\excel\greekcalculator\blackscholes.py", line 19, in d1d2
    d1, d2 = d1d2(sigma, S, K, r - div, T)
  File "c:\work\freelance\excel\greekcalculator\blackscholes.py", line 100, in getGreeks
    return bs.getGreeks(optType, S, K, r, T, sigma, div, cntSize)
  File "c:\work\freelance\excel\greekcalculator\GreekCalculator.py", line 49,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Q406" s="6" t="str">
        <f ca="1"/>
        <v>TypeError: can't multiply sequence by non-int of type 'numpy.float64'
    d1 = (1 / (sigma * sqrt(T))) * (log(S/K) + (r + sigma**2/2)* T)
  File "c:\work\freelance\excel\greekcalculator\blackscholes.py", line 19, in d1d2
    d1, d2 = d1d2(sigma, S, K, r - div, T)
  File "c:\work\freelance\excel\greekcalculator\blackscholes.py", line 100, in getGreeks
    return bs.getGreeks(optType, S, K, r, T, sigma, div, cntSize)
  File "c:\work\freelance\excel\greekcalculator\GreekCalculator.py", line 49,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R406" s="6" t="str">
        <f ca="1"/>
        <v>TypeError: can't multiply sequence by non-int of type 'numpy.float64'
    d1 = (1 / (sigma * sqrt(T))) * (log(S/K) + (r + sigma**2/2)* T)
  File "c:\work\freelance\excel\greekcalculator\blackscholes.py", line 19, in d1d2
    d1, d2 = d1d2(sigma, S, K, r - div, T)
  File "c:\work\freelance\excel\greekcalculator\blackscholes.py", line 100, in getGreeks
    return bs.getGreeks(optType, S, K, r, T, sigma, div, cntSize)
  File "c:\work\freelance\excel\greekcalculator\GreekCalculator.py", line 49,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</row>
    <row r="407" spans="1:44" x14ac:dyDescent="0.3">
      <c r="A407" t="s">
        <v>3481</v>
      </c>
      <c r="B407" t="s">
        <v>3482</v>
      </c>
      <c r="C407" t="s">
        <v>30</v>
      </c>
      <c r="D407" t="s">
        <v>3282</v>
      </c>
      <c r="E407" t="s">
        <v>651</v>
      </c>
      <c r="F407" t="s">
        <v>264</v>
      </c>
      <c r="G407" t="s">
        <v>431</v>
      </c>
      <c r="H407" t="s">
        <v>143</v>
      </c>
      <c r="I407" t="s">
        <v>139</v>
      </c>
      <c r="J407" t="s">
        <v>1502</v>
      </c>
      <c r="K407" t="s">
        <v>274</v>
      </c>
      <c r="L407" t="s">
        <v>57</v>
      </c>
      <c r="M407" t="s">
        <v>37</v>
      </c>
      <c r="N407" t="s">
        <v>87</v>
      </c>
      <c r="O407" t="s">
        <v>87</v>
      </c>
      <c r="T407" t="s">
        <v>50</v>
      </c>
      <c r="U407" t="s">
        <v>87</v>
      </c>
      <c r="V407" t="s">
        <v>87</v>
      </c>
      <c r="W407" t="s">
        <v>112</v>
      </c>
      <c r="X407" t="s">
        <v>3135</v>
      </c>
      <c r="Y407" t="s">
        <v>431</v>
      </c>
      <c r="Z407" t="s">
        <v>87</v>
      </c>
      <c r="AA407" t="s">
        <v>87</v>
      </c>
      <c r="AB407" t="s">
        <v>37</v>
      </c>
      <c r="AC407" t="s">
        <v>1013</v>
      </c>
      <c r="AD407" t="s">
        <v>37</v>
      </c>
      <c r="AE407" t="s">
        <v>1013</v>
      </c>
      <c r="AF407" t="s">
        <v>90</v>
      </c>
      <c r="AG407" t="s">
        <v>1270</v>
      </c>
      <c r="AH407" t="s">
        <v>551</v>
      </c>
      <c r="AI407" s="4">
        <f ca="1">data[[#This Row],[Expiry Date]]-TODAY()</f>
        <v>40</v>
      </c>
      <c r="AJ407" s="4">
        <f ca="1">data[[#This Row],[Maturity ( Days)]]/365</f>
        <v>0.1095890410958904</v>
      </c>
      <c r="AK407" s="4" t="str">
        <f>IF(data[[#This Row],[Option Type]]="put","p","c")</f>
        <v>p</v>
      </c>
      <c r="AL407" s="4">
        <f>(data[[#This Row],[Bid]]*data[[#This Row],[Bidsize]]+data[[#This Row],[Ask]]*data[[#This Row],[Asksize]])/(data[[#This Row],[Bidsize]]+data[[#This Row],[Asksize]])</f>
        <v>0.14784946236559141</v>
      </c>
      <c r="AM407" s="5" t="str">
        <f ca="1">impliedVol(data[[#This Row],[OptType]],Details!$B$4,VALUE(data[[#This Row],[Strike]]),VALUE(data[[#This Row],[Cnt Price]]),Details!$B$6,data[[#This Row],[T]],Details!$B$7)</f>
        <v>Calculation Error : Vega is Zero</v>
      </c>
      <c r="AN407" s="7" t="str">
        <f t="array" aca="1" ref="AN407:AR407" ca="1">bsGreeks(data[[#This Row],[OptType]],Details!$B$4,VALUE(data[[#This Row],[Strike]]),Details!$B$6,data[[#This Row],[T]],AM407,Details!$B$7)</f>
        <v>TypeError: can't multiply sequence by non-int of type 'numpy.float64'
    d1 = (1 / (sigma * sqrt(T))) * (log(S/K) + (r + sigma**2/2)* T)
  File "c:\work\freelance\excel\greekcalculator\blackscholes.py", line 19, in d1d2
    d1, d2 = d1d2(sigma, S, K, r - div, T)
  File "c:\work\freelance\excel\greekcalculator\blackscholes.py", line 100, in getGreeks
    return bs.getGreeks(optType, S, K, r, T, sigma, div, cntSize)
  File "c:\work\freelance\excel\greekcalculator\GreekCalculator.py", line 49,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O407" s="7" t="str">
        <f ca="1"/>
        <v>TypeError: can't multiply sequence by non-int of type 'numpy.float64'
    d1 = (1 / (sigma * sqrt(T))) * (log(S/K) + (r + sigma**2/2)* T)
  File "c:\work\freelance\excel\greekcalculator\blackscholes.py", line 19, in d1d2
    d1, d2 = d1d2(sigma, S, K, r - div, T)
  File "c:\work\freelance\excel\greekcalculator\blackscholes.py", line 100, in getGreeks
    return bs.getGreeks(optType, S, K, r, T, sigma, div, cntSize)
  File "c:\work\freelance\excel\greekcalculator\GreekCalculator.py", line 49,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P407" s="6" t="str">
        <f ca="1"/>
        <v>TypeError: can't multiply sequence by non-int of type 'numpy.float64'
    d1 = (1 / (sigma * sqrt(T))) * (log(S/K) + (r + sigma**2/2)* T)
  File "c:\work\freelance\excel\greekcalculator\blackscholes.py", line 19, in d1d2
    d1, d2 = d1d2(sigma, S, K, r - div, T)
  File "c:\work\freelance\excel\greekcalculator\blackscholes.py", line 100, in getGreeks
    return bs.getGreeks(optType, S, K, r, T, sigma, div, cntSize)
  File "c:\work\freelance\excel\greekcalculator\GreekCalculator.py", line 49,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Q407" s="6" t="str">
        <f ca="1"/>
        <v>TypeError: can't multiply sequence by non-int of type 'numpy.float64'
    d1 = (1 / (sigma * sqrt(T))) * (log(S/K) + (r + sigma**2/2)* T)
  File "c:\work\freelance\excel\greekcalculator\blackscholes.py", line 19, in d1d2
    d1, d2 = d1d2(sigma, S, K, r - div, T)
  File "c:\work\freelance\excel\greekcalculator\blackscholes.py", line 100, in getGreeks
    return bs.getGreeks(optType, S, K, r, T, sigma, div, cntSize)
  File "c:\work\freelance\excel\greekcalculator\GreekCalculator.py", line 49,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R407" s="6" t="str">
        <f ca="1"/>
        <v>TypeError: can't multiply sequence by non-int of type 'numpy.float64'
    d1 = (1 / (sigma * sqrt(T))) * (log(S/K) + (r + sigma**2/2)* T)
  File "c:\work\freelance\excel\greekcalculator\blackscholes.py", line 19, in d1d2
    d1, d2 = d1d2(sigma, S, K, r - div, T)
  File "c:\work\freelance\excel\greekcalculator\blackscholes.py", line 100, in getGreeks
    return bs.getGreeks(optType, S, K, r, T, sigma, div, cntSize)
  File "c:\work\freelance\excel\greekcalculator\GreekCalculator.py", line 49,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</row>
    <row r="408" spans="1:44" x14ac:dyDescent="0.3">
      <c r="A408" t="s">
        <v>3483</v>
      </c>
      <c r="B408" t="s">
        <v>3484</v>
      </c>
      <c r="C408" t="s">
        <v>30</v>
      </c>
      <c r="D408" t="s">
        <v>3295</v>
      </c>
      <c r="E408" t="s">
        <v>263</v>
      </c>
      <c r="F408" t="s">
        <v>344</v>
      </c>
      <c r="G408" t="s">
        <v>263</v>
      </c>
      <c r="H408" t="s">
        <v>294</v>
      </c>
      <c r="I408" t="s">
        <v>269</v>
      </c>
      <c r="J408" t="s">
        <v>1502</v>
      </c>
      <c r="K408" t="s">
        <v>3485</v>
      </c>
      <c r="L408" t="s">
        <v>57</v>
      </c>
      <c r="M408" t="s">
        <v>37</v>
      </c>
      <c r="N408" t="s">
        <v>87</v>
      </c>
      <c r="O408" t="s">
        <v>87</v>
      </c>
      <c r="T408" t="s">
        <v>50</v>
      </c>
      <c r="U408" t="s">
        <v>87</v>
      </c>
      <c r="V408" t="s">
        <v>87</v>
      </c>
      <c r="W408" t="s">
        <v>128</v>
      </c>
      <c r="X408" t="s">
        <v>347</v>
      </c>
      <c r="Y408" t="s">
        <v>263</v>
      </c>
      <c r="Z408" t="s">
        <v>87</v>
      </c>
      <c r="AA408" t="s">
        <v>87</v>
      </c>
      <c r="AB408" t="s">
        <v>37</v>
      </c>
      <c r="AC408" t="s">
        <v>1013</v>
      </c>
      <c r="AD408" t="s">
        <v>37</v>
      </c>
      <c r="AE408" t="s">
        <v>1013</v>
      </c>
      <c r="AF408" t="s">
        <v>90</v>
      </c>
      <c r="AG408" t="s">
        <v>1270</v>
      </c>
      <c r="AH408" t="s">
        <v>551</v>
      </c>
      <c r="AI408" s="4">
        <f ca="1">data[[#This Row],[Expiry Date]]-TODAY()</f>
        <v>40</v>
      </c>
      <c r="AJ408" s="4">
        <f ca="1">data[[#This Row],[Maturity ( Days)]]/365</f>
        <v>0.1095890410958904</v>
      </c>
      <c r="AK408" s="4" t="str">
        <f>IF(data[[#This Row],[Option Type]]="put","p","c")</f>
        <v>p</v>
      </c>
      <c r="AL408" s="4">
        <f>(data[[#This Row],[Bid]]*data[[#This Row],[Bidsize]]+data[[#This Row],[Ask]]*data[[#This Row],[Asksize]])/(data[[#This Row],[Bidsize]]+data[[#This Row],[Asksize]])</f>
        <v>0.42382075471698116</v>
      </c>
      <c r="AM408" s="5" t="str">
        <f ca="1">impliedVol(data[[#This Row],[OptType]],Details!$B$4,VALUE(data[[#This Row],[Strike]]),VALUE(data[[#This Row],[Cnt Price]]),Details!$B$6,data[[#This Row],[T]],Details!$B$7)</f>
        <v>Calculation Error : Vega is Zero</v>
      </c>
      <c r="AN408" s="7" t="str">
        <f t="array" aca="1" ref="AN408:AR408" ca="1">bsGreeks(data[[#This Row],[OptType]],Details!$B$4,VALUE(data[[#This Row],[Strike]]),Details!$B$6,data[[#This Row],[T]],AM408,Details!$B$7)</f>
        <v>TypeError: can't multiply sequence by non-int of type 'numpy.float64'
    d1 = (1 / (sigma * sqrt(T))) * (log(S/K) + (r + sigma**2/2)* T)
  File "c:\work\freelance\excel\greekcalculator\blackscholes.py", line 19, in d1d2
    d1, d2 = d1d2(sigma, S, K, r - div, T)
  File "c:\work\freelance\excel\greekcalculator\blackscholes.py", line 100, in getGreeks
    return bs.getGreeks(optType, S, K, r, T, sigma, div, cntSize)
  File "c:\work\freelance\excel\greekcalculator\GreekCalculator.py", line 49,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O408" s="7" t="str">
        <f ca="1"/>
        <v>TypeError: can't multiply sequence by non-int of type 'numpy.float64'
    d1 = (1 / (sigma * sqrt(T))) * (log(S/K) + (r + sigma**2/2)* T)
  File "c:\work\freelance\excel\greekcalculator\blackscholes.py", line 19, in d1d2
    d1, d2 = d1d2(sigma, S, K, r - div, T)
  File "c:\work\freelance\excel\greekcalculator\blackscholes.py", line 100, in getGreeks
    return bs.getGreeks(optType, S, K, r, T, sigma, div, cntSize)
  File "c:\work\freelance\excel\greekcalculator\GreekCalculator.py", line 49,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P408" s="6" t="str">
        <f ca="1"/>
        <v>TypeError: can't multiply sequence by non-int of type 'numpy.float64'
    d1 = (1 / (sigma * sqrt(T))) * (log(S/K) + (r + sigma**2/2)* T)
  File "c:\work\freelance\excel\greekcalculator\blackscholes.py", line 19, in d1d2
    d1, d2 = d1d2(sigma, S, K, r - div, T)
  File "c:\work\freelance\excel\greekcalculator\blackscholes.py", line 100, in getGreeks
    return bs.getGreeks(optType, S, K, r, T, sigma, div, cntSize)
  File "c:\work\freelance\excel\greekcalculator\GreekCalculator.py", line 49,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Q408" s="6" t="str">
        <f ca="1"/>
        <v>TypeError: can't multiply sequence by non-int of type 'numpy.float64'
    d1 = (1 / (sigma * sqrt(T))) * (log(S/K) + (r + sigma**2/2)* T)
  File "c:\work\freelance\excel\greekcalculator\blackscholes.py", line 19, in d1d2
    d1, d2 = d1d2(sigma, S, K, r - div, T)
  File "c:\work\freelance\excel\greekcalculator\blackscholes.py", line 100, in getGreeks
    return bs.getGreeks(optType, S, K, r, T, sigma, div, cntSize)
  File "c:\work\freelance\excel\greekcalculator\GreekCalculator.py", line 49,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R408" s="6" t="str">
        <f ca="1"/>
        <v>TypeError: can't multiply sequence by non-int of type 'numpy.float64'
    d1 = (1 / (sigma * sqrt(T))) * (log(S/K) + (r + sigma**2/2)* T)
  File "c:\work\freelance\excel\greekcalculator\blackscholes.py", line 19, in d1d2
    d1, d2 = d1d2(sigma, S, K, r - div, T)
  File "c:\work\freelance\excel\greekcalculator\blackscholes.py", line 100, in getGreeks
    return bs.getGreeks(optType, S, K, r, T, sigma, div, cntSize)
  File "c:\work\freelance\excel\greekcalculator\GreekCalculator.py", line 49,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</row>
    <row r="409" spans="1:44" x14ac:dyDescent="0.3">
      <c r="A409" t="s">
        <v>3486</v>
      </c>
      <c r="B409" t="s">
        <v>3487</v>
      </c>
      <c r="C409" t="s">
        <v>30</v>
      </c>
      <c r="D409" t="s">
        <v>251</v>
      </c>
      <c r="E409" t="s">
        <v>655</v>
      </c>
      <c r="F409" t="s">
        <v>757</v>
      </c>
      <c r="G409" t="s">
        <v>757</v>
      </c>
      <c r="H409" t="s">
        <v>260</v>
      </c>
      <c r="I409" t="s">
        <v>260</v>
      </c>
      <c r="J409" t="s">
        <v>1502</v>
      </c>
      <c r="K409" t="s">
        <v>3488</v>
      </c>
      <c r="L409" t="s">
        <v>57</v>
      </c>
      <c r="M409" t="s">
        <v>37</v>
      </c>
      <c r="N409" t="s">
        <v>87</v>
      </c>
      <c r="O409" t="s">
        <v>87</v>
      </c>
      <c r="T409" t="s">
        <v>50</v>
      </c>
      <c r="U409" t="s">
        <v>87</v>
      </c>
      <c r="V409" t="s">
        <v>87</v>
      </c>
      <c r="W409" t="s">
        <v>357</v>
      </c>
      <c r="X409" t="s">
        <v>100</v>
      </c>
      <c r="Y409" t="s">
        <v>757</v>
      </c>
      <c r="Z409" t="s">
        <v>87</v>
      </c>
      <c r="AA409" t="s">
        <v>87</v>
      </c>
      <c r="AB409" t="s">
        <v>37</v>
      </c>
      <c r="AC409" t="s">
        <v>1013</v>
      </c>
      <c r="AD409" t="s">
        <v>37</v>
      </c>
      <c r="AE409" t="s">
        <v>1013</v>
      </c>
      <c r="AF409" t="s">
        <v>90</v>
      </c>
      <c r="AG409" t="s">
        <v>1270</v>
      </c>
      <c r="AH409" t="s">
        <v>551</v>
      </c>
      <c r="AI409" s="4">
        <f ca="1">data[[#This Row],[Expiry Date]]-TODAY()</f>
        <v>40</v>
      </c>
      <c r="AJ409" s="4">
        <f ca="1">data[[#This Row],[Maturity ( Days)]]/365</f>
        <v>0.1095890410958904</v>
      </c>
      <c r="AK409" s="4" t="str">
        <f>IF(data[[#This Row],[Option Type]]="put","p","c")</f>
        <v>p</v>
      </c>
      <c r="AL409" s="4">
        <f>(data[[#This Row],[Bid]]*data[[#This Row],[Bidsize]]+data[[#This Row],[Ask]]*data[[#This Row],[Asksize]])/(data[[#This Row],[Bidsize]]+data[[#This Row],[Asksize]])</f>
        <v>0.47499999999999998</v>
      </c>
      <c r="AM409" s="5" t="str">
        <f ca="1">impliedVol(data[[#This Row],[OptType]],Details!$B$4,VALUE(data[[#This Row],[Strike]]),VALUE(data[[#This Row],[Cnt Price]]),Details!$B$6,data[[#This Row],[T]],Details!$B$7)</f>
        <v>Calculation Error : Vega is Zero</v>
      </c>
      <c r="AN409" s="7" t="str">
        <f t="array" aca="1" ref="AN409:AR409" ca="1">bsGreeks(data[[#This Row],[OptType]],Details!$B$4,VALUE(data[[#This Row],[Strike]]),Details!$B$6,data[[#This Row],[T]],AM409,Details!$B$7)</f>
        <v>TypeError: can't multiply sequence by non-int of type 'numpy.float64'
    d1 = (1 / (sigma * sqrt(T))) * (log(S/K) + (r + sigma**2/2)* T)
  File "c:\work\freelance\excel\greekcalculator\blackscholes.py", line 19, in d1d2
    d1, d2 = d1d2(sigma, S, K, r - div, T)
  File "c:\work\freelance\excel\greekcalculator\blackscholes.py", line 100, in getGreeks
    return bs.getGreeks(optType, S, K, r, T, sigma, div, cntSize)
  File "c:\work\freelance\excel\greekcalculator\GreekCalculator.py", line 49,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O409" s="7" t="str">
        <f ca="1"/>
        <v>TypeError: can't multiply sequence by non-int of type 'numpy.float64'
    d1 = (1 / (sigma * sqrt(T))) * (log(S/K) + (r + sigma**2/2)* T)
  File "c:\work\freelance\excel\greekcalculator\blackscholes.py", line 19, in d1d2
    d1, d2 = d1d2(sigma, S, K, r - div, T)
  File "c:\work\freelance\excel\greekcalculator\blackscholes.py", line 100, in getGreeks
    return bs.getGreeks(optType, S, K, r, T, sigma, div, cntSize)
  File "c:\work\freelance\excel\greekcalculator\GreekCalculator.py", line 49,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P409" s="6" t="str">
        <f ca="1"/>
        <v>TypeError: can't multiply sequence by non-int of type 'numpy.float64'
    d1 = (1 / (sigma * sqrt(T))) * (log(S/K) + (r + sigma**2/2)* T)
  File "c:\work\freelance\excel\greekcalculator\blackscholes.py", line 19, in d1d2
    d1, d2 = d1d2(sigma, S, K, r - div, T)
  File "c:\work\freelance\excel\greekcalculator\blackscholes.py", line 100, in getGreeks
    return bs.getGreeks(optType, S, K, r, T, sigma, div, cntSize)
  File "c:\work\freelance\excel\greekcalculator\GreekCalculator.py", line 49,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Q409" s="6" t="str">
        <f ca="1"/>
        <v>TypeError: can't multiply sequence by non-int of type 'numpy.float64'
    d1 = (1 / (sigma * sqrt(T))) * (log(S/K) + (r + sigma**2/2)* T)
  File "c:\work\freelance\excel\greekcalculator\blackscholes.py", line 19, in d1d2
    d1, d2 = d1d2(sigma, S, K, r - div, T)
  File "c:\work\freelance\excel\greekcalculator\blackscholes.py", line 100, in getGreeks
    return bs.getGreeks(optType, S, K, r, T, sigma, div, cntSize)
  File "c:\work\freelance\excel\greekcalculator\GreekCalculator.py", line 49,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R409" s="6" t="str">
        <f ca="1"/>
        <v>TypeError: can't multiply sequence by non-int of type 'numpy.float64'
    d1 = (1 / (sigma * sqrt(T))) * (log(S/K) + (r + sigma**2/2)* T)
  File "c:\work\freelance\excel\greekcalculator\blackscholes.py", line 19, in d1d2
    d1, d2 = d1d2(sigma, S, K, r - div, T)
  File "c:\work\freelance\excel\greekcalculator\blackscholes.py", line 100, in getGreeks
    return bs.getGreeks(optType, S, K, r, T, sigma, div, cntSize)
  File "c:\work\freelance\excel\greekcalculator\GreekCalculator.py", line 49,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</row>
    <row r="410" spans="1:44" x14ac:dyDescent="0.3">
      <c r="A410" t="s">
        <v>3489</v>
      </c>
      <c r="B410" t="s">
        <v>3490</v>
      </c>
      <c r="C410" t="s">
        <v>58</v>
      </c>
      <c r="D410" t="s">
        <v>251</v>
      </c>
      <c r="E410" t="s">
        <v>3491</v>
      </c>
      <c r="F410" t="s">
        <v>3492</v>
      </c>
      <c r="G410" t="s">
        <v>3493</v>
      </c>
      <c r="H410" t="s">
        <v>87</v>
      </c>
      <c r="I410" t="s">
        <v>87</v>
      </c>
      <c r="J410" t="s">
        <v>1502</v>
      </c>
      <c r="K410" t="s">
        <v>144</v>
      </c>
      <c r="L410" t="s">
        <v>57</v>
      </c>
      <c r="M410" t="s">
        <v>37</v>
      </c>
      <c r="N410" t="s">
        <v>87</v>
      </c>
      <c r="O410" t="s">
        <v>87</v>
      </c>
      <c r="T410" t="s">
        <v>50</v>
      </c>
      <c r="U410" t="s">
        <v>87</v>
      </c>
      <c r="V410" t="s">
        <v>87</v>
      </c>
      <c r="W410" t="s">
        <v>144</v>
      </c>
      <c r="X410" t="s">
        <v>1361</v>
      </c>
      <c r="Y410" t="s">
        <v>3493</v>
      </c>
      <c r="Z410" t="s">
        <v>87</v>
      </c>
      <c r="AA410" t="s">
        <v>87</v>
      </c>
      <c r="AB410" t="s">
        <v>37</v>
      </c>
      <c r="AC410" t="s">
        <v>1013</v>
      </c>
      <c r="AD410" t="s">
        <v>37</v>
      </c>
      <c r="AE410" t="s">
        <v>1013</v>
      </c>
      <c r="AF410" t="s">
        <v>90</v>
      </c>
      <c r="AG410" t="s">
        <v>1270</v>
      </c>
      <c r="AH410" t="s">
        <v>551</v>
      </c>
      <c r="AI410" s="4">
        <f ca="1">data[[#This Row],[Expiry Date]]-TODAY()</f>
        <v>40</v>
      </c>
      <c r="AJ410" s="4">
        <f ca="1">data[[#This Row],[Maturity ( Days)]]/365</f>
        <v>0.1095890410958904</v>
      </c>
      <c r="AK410" s="4" t="str">
        <f>IF(data[[#This Row],[Option Type]]="put","p","c")</f>
        <v>c</v>
      </c>
      <c r="AL410" s="4" t="e">
        <f>(data[[#This Row],[Bid]]*data[[#This Row],[Bidsize]]+data[[#This Row],[Ask]]*data[[#This Row],[Asksize]])/(data[[#This Row],[Bidsize]]+data[[#This Row],[Asksize]])</f>
        <v>#DIV/0!</v>
      </c>
      <c r="AM410" s="5" t="str">
        <f ca="1">impliedVol(data[[#This Row],[OptType]],Details!$B$4,VALUE(data[[#This Row],[Strike]]),VALUE(data[[#This Row],[Cnt Price]]),Details!$B$6,data[[#This Row],[T]],Details!$B$7)</f>
        <v>TypeError: unsupported operand type(s) for -: 'float' and 'NoneType'
    diffPrice = (priceCall(S, K, r, T, vol) - C ) if (opt == 'c') else (pricePut(S, K, r, T, vol) - C )
  File "c:\work\freelance\excel\greekcalculator\blackscholes.py", line 76, in impliedVol
    return bs.impliedVol(opt, S, K, C, r, T, div)
  File "c:\work\freelance\excel\greekcalculator\GreekCalculator.py", line 57, in impliedVol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N410" s="7" t="str">
        <f t="array" aca="1" ref="AN410:AR410" ca="1">bsGreeks(data[[#This Row],[OptType]],Details!$B$4,VALUE(data[[#This Row],[Strike]]),Details!$B$6,data[[#This Row],[T]],AM410,Details!$B$7)</f>
        <v>TypeError: can't multiply sequence by non-int of type 'numpy.float64'
    d1 = (1 / (sigma * sqrt(T))) * (log(S/K) + (r + sigma**2/2)* T)
  File "c:\work\freelance\excel\greekcalculator\blackscholes.py", line 19, in d1d2
    d1, d2 = d1d2(sigma, S, K, r - div, T)
  File "c:\work\freelance\excel\greekcalculator\blackscholes.py", line 100, in getGreeks
    return bs.getGreeks(optType, S, K, r, T, sigma, div, cntSize)
  File "c:\work\freelance\excel\greekcalculator\GreekCalculator.py", line 49,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O410" s="7" t="str">
        <f ca="1"/>
        <v>TypeError: can't multiply sequence by non-int of type 'numpy.float64'
    d1 = (1 / (sigma * sqrt(T))) * (log(S/K) + (r + sigma**2/2)* T)
  File "c:\work\freelance\excel\greekcalculator\blackscholes.py", line 19, in d1d2
    d1, d2 = d1d2(sigma, S, K, r - div, T)
  File "c:\work\freelance\excel\greekcalculator\blackscholes.py", line 100, in getGreeks
    return bs.getGreeks(optType, S, K, r, T, sigma, div, cntSize)
  File "c:\work\freelance\excel\greekcalculator\GreekCalculator.py", line 49,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P410" s="6" t="str">
        <f ca="1"/>
        <v>TypeError: can't multiply sequence by non-int of type 'numpy.float64'
    d1 = (1 / (sigma * sqrt(T))) * (log(S/K) + (r + sigma**2/2)* T)
  File "c:\work\freelance\excel\greekcalculator\blackscholes.py", line 19, in d1d2
    d1, d2 = d1d2(sigma, S, K, r - div, T)
  File "c:\work\freelance\excel\greekcalculator\blackscholes.py", line 100, in getGreeks
    return bs.getGreeks(optType, S, K, r, T, sigma, div, cntSize)
  File "c:\work\freelance\excel\greekcalculator\GreekCalculator.py", line 49,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Q410" s="6" t="str">
        <f ca="1"/>
        <v>TypeError: can't multiply sequence by non-int of type 'numpy.float64'
    d1 = (1 / (sigma * sqrt(T))) * (log(S/K) + (r + sigma**2/2)* T)
  File "c:\work\freelance\excel\greekcalculator\blackscholes.py", line 19, in d1d2
    d1, d2 = d1d2(sigma, S, K, r - div, T)
  File "c:\work\freelance\excel\greekcalculator\blackscholes.py", line 100, in getGreeks
    return bs.getGreeks(optType, S, K, r, T, sigma, div, cntSize)
  File "c:\work\freelance\excel\greekcalculator\GreekCalculator.py", line 49,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R410" s="6" t="str">
        <f ca="1"/>
        <v>TypeError: can't multiply sequence by non-int of type 'numpy.float64'
    d1 = (1 / (sigma * sqrt(T))) * (log(S/K) + (r + sigma**2/2)* T)
  File "c:\work\freelance\excel\greekcalculator\blackscholes.py", line 19, in d1d2
    d1, d2 = d1d2(sigma, S, K, r - div, T)
  File "c:\work\freelance\excel\greekcalculator\blackscholes.py", line 100, in getGreeks
    return bs.getGreeks(optType, S, K, r, T, sigma, div, cntSize)
  File "c:\work\freelance\excel\greekcalculator\GreekCalculator.py", line 49,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</row>
    <row r="411" spans="1:44" x14ac:dyDescent="0.3">
      <c r="A411" t="s">
        <v>3494</v>
      </c>
      <c r="B411" t="s">
        <v>3495</v>
      </c>
      <c r="C411" t="s">
        <v>30</v>
      </c>
      <c r="D411" t="s">
        <v>2480</v>
      </c>
      <c r="E411" t="s">
        <v>261</v>
      </c>
      <c r="F411" t="s">
        <v>257</v>
      </c>
      <c r="G411" t="s">
        <v>956</v>
      </c>
      <c r="H411" t="s">
        <v>315</v>
      </c>
      <c r="I411" t="s">
        <v>196</v>
      </c>
      <c r="J411" t="s">
        <v>1502</v>
      </c>
      <c r="K411" t="s">
        <v>121</v>
      </c>
      <c r="L411" t="s">
        <v>57</v>
      </c>
      <c r="M411" t="s">
        <v>37</v>
      </c>
      <c r="N411" t="s">
        <v>87</v>
      </c>
      <c r="O411" t="s">
        <v>87</v>
      </c>
      <c r="T411" t="s">
        <v>50</v>
      </c>
      <c r="U411" t="s">
        <v>87</v>
      </c>
      <c r="V411" t="s">
        <v>87</v>
      </c>
      <c r="W411" t="s">
        <v>142</v>
      </c>
      <c r="X411" t="s">
        <v>1684</v>
      </c>
      <c r="Y411" t="s">
        <v>956</v>
      </c>
      <c r="Z411" t="s">
        <v>87</v>
      </c>
      <c r="AA411" t="s">
        <v>87</v>
      </c>
      <c r="AB411" t="s">
        <v>37</v>
      </c>
      <c r="AC411" t="s">
        <v>1013</v>
      </c>
      <c r="AD411" t="s">
        <v>37</v>
      </c>
      <c r="AE411" t="s">
        <v>1013</v>
      </c>
      <c r="AF411" t="s">
        <v>90</v>
      </c>
      <c r="AG411" t="s">
        <v>1270</v>
      </c>
      <c r="AH411" t="s">
        <v>551</v>
      </c>
      <c r="AI411" s="4">
        <f ca="1">data[[#This Row],[Expiry Date]]-TODAY()</f>
        <v>40</v>
      </c>
      <c r="AJ411" s="4">
        <f ca="1">data[[#This Row],[Maturity ( Days)]]/365</f>
        <v>0.1095890410958904</v>
      </c>
      <c r="AK411" s="4" t="str">
        <f>IF(data[[#This Row],[Option Type]]="put","p","c")</f>
        <v>p</v>
      </c>
      <c r="AL411" s="4">
        <f>(data[[#This Row],[Bid]]*data[[#This Row],[Bidsize]]+data[[#This Row],[Ask]]*data[[#This Row],[Asksize]])/(data[[#This Row],[Bidsize]]+data[[#This Row],[Asksize]])</f>
        <v>0.51249999999999996</v>
      </c>
      <c r="AM411" s="5" t="str">
        <f ca="1">impliedVol(data[[#This Row],[OptType]],Details!$B$4,VALUE(data[[#This Row],[Strike]]),VALUE(data[[#This Row],[Cnt Price]]),Details!$B$6,data[[#This Row],[T]],Details!$B$7)</f>
        <v>Calculation Error : Vega is Zero</v>
      </c>
      <c r="AN411" s="7" t="str">
        <f t="array" aca="1" ref="AN411:AR411" ca="1">bsGreeks(data[[#This Row],[OptType]],Details!$B$4,VALUE(data[[#This Row],[Strike]]),Details!$B$6,data[[#This Row],[T]],AM411,Details!$B$7)</f>
        <v>TypeError: can't multiply sequence by non-int of type 'numpy.float64'
    d1 = (1 / (sigma * sqrt(T))) * (log(S/K) + (r + sigma**2/2)* T)
  File "c:\work\freelance\excel\greekcalculator\blackscholes.py", line 19, in d1d2
    d1, d2 = d1d2(sigma, S, K, r - div, T)
  File "c:\work\freelance\excel\greekcalculator\blackscholes.py", line 100, in getGreeks
    return bs.getGreeks(optType, S, K, r, T, sigma, div, cntSize)
  File "c:\work\freelance\excel\greekcalculator\GreekCalculator.py", line 49,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O411" s="7" t="str">
        <f ca="1"/>
        <v>TypeError: can't multiply sequence by non-int of type 'numpy.float64'
    d1 = (1 / (sigma * sqrt(T))) * (log(S/K) + (r + sigma**2/2)* T)
  File "c:\work\freelance\excel\greekcalculator\blackscholes.py", line 19, in d1d2
    d1, d2 = d1d2(sigma, S, K, r - div, T)
  File "c:\work\freelance\excel\greekcalculator\blackscholes.py", line 100, in getGreeks
    return bs.getGreeks(optType, S, K, r, T, sigma, div, cntSize)
  File "c:\work\freelance\excel\greekcalculator\GreekCalculator.py", line 49,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P411" s="6" t="str">
        <f ca="1"/>
        <v>TypeError: can't multiply sequence by non-int of type 'numpy.float64'
    d1 = (1 / (sigma * sqrt(T))) * (log(S/K) + (r + sigma**2/2)* T)
  File "c:\work\freelance\excel\greekcalculator\blackscholes.py", line 19, in d1d2
    d1, d2 = d1d2(sigma, S, K, r - div, T)
  File "c:\work\freelance\excel\greekcalculator\blackscholes.py", line 100, in getGreeks
    return bs.getGreeks(optType, S, K, r, T, sigma, div, cntSize)
  File "c:\work\freelance\excel\greekcalculator\GreekCalculator.py", line 49,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Q411" s="6" t="str">
        <f ca="1"/>
        <v>TypeError: can't multiply sequence by non-int of type 'numpy.float64'
    d1 = (1 / (sigma * sqrt(T))) * (log(S/K) + (r + sigma**2/2)* T)
  File "c:\work\freelance\excel\greekcalculator\blackscholes.py", line 19, in d1d2
    d1, d2 = d1d2(sigma, S, K, r - div, T)
  File "c:\work\freelance\excel\greekcalculator\blackscholes.py", line 100, in getGreeks
    return bs.getGreeks(optType, S, K, r, T, sigma, div, cntSize)
  File "c:\work\freelance\excel\greekcalculator\GreekCalculator.py", line 49,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R411" s="6" t="str">
        <f ca="1"/>
        <v>TypeError: can't multiply sequence by non-int of type 'numpy.float64'
    d1 = (1 / (sigma * sqrt(T))) * (log(S/K) + (r + sigma**2/2)* T)
  File "c:\work\freelance\excel\greekcalculator\blackscholes.py", line 19, in d1d2
    d1, d2 = d1d2(sigma, S, K, r - div, T)
  File "c:\work\freelance\excel\greekcalculator\blackscholes.py", line 100, in getGreeks
    return bs.getGreeks(optType, S, K, r, T, sigma, div, cntSize)
  File "c:\work\freelance\excel\greekcalculator\GreekCalculator.py", line 49,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</row>
    <row r="412" spans="1:44" x14ac:dyDescent="0.3">
      <c r="A412" t="s">
        <v>3496</v>
      </c>
      <c r="B412" t="s">
        <v>3497</v>
      </c>
      <c r="C412" t="s">
        <v>30</v>
      </c>
      <c r="D412" t="s">
        <v>3498</v>
      </c>
      <c r="E412" t="s">
        <v>344</v>
      </c>
      <c r="F412" t="s">
        <v>254</v>
      </c>
      <c r="G412" t="s">
        <v>254</v>
      </c>
      <c r="H412" t="s">
        <v>245</v>
      </c>
      <c r="I412" t="s">
        <v>463</v>
      </c>
      <c r="J412" t="s">
        <v>1502</v>
      </c>
      <c r="K412" t="s">
        <v>605</v>
      </c>
      <c r="L412" t="s">
        <v>57</v>
      </c>
      <c r="M412" t="s">
        <v>37</v>
      </c>
      <c r="N412" t="s">
        <v>87</v>
      </c>
      <c r="O412" t="s">
        <v>87</v>
      </c>
      <c r="T412" t="s">
        <v>50</v>
      </c>
      <c r="U412" t="s">
        <v>87</v>
      </c>
      <c r="V412" t="s">
        <v>87</v>
      </c>
      <c r="W412" t="s">
        <v>112</v>
      </c>
      <c r="X412" t="s">
        <v>411</v>
      </c>
      <c r="Y412" t="s">
        <v>254</v>
      </c>
      <c r="Z412" t="s">
        <v>87</v>
      </c>
      <c r="AA412" t="s">
        <v>87</v>
      </c>
      <c r="AB412" t="s">
        <v>37</v>
      </c>
      <c r="AC412" t="s">
        <v>1013</v>
      </c>
      <c r="AD412" t="s">
        <v>37</v>
      </c>
      <c r="AE412" t="s">
        <v>1013</v>
      </c>
      <c r="AF412" t="s">
        <v>90</v>
      </c>
      <c r="AG412" t="s">
        <v>1270</v>
      </c>
      <c r="AH412" t="s">
        <v>551</v>
      </c>
      <c r="AI412" s="4">
        <f ca="1">data[[#This Row],[Expiry Date]]-TODAY()</f>
        <v>40</v>
      </c>
      <c r="AJ412" s="4">
        <f ca="1">data[[#This Row],[Maturity ( Days)]]/365</f>
        <v>0.1095890410958904</v>
      </c>
      <c r="AK412" s="4" t="str">
        <f>IF(data[[#This Row],[Option Type]]="put","p","c")</f>
        <v>p</v>
      </c>
      <c r="AL412" s="4">
        <f>(data[[#This Row],[Bid]]*data[[#This Row],[Bidsize]]+data[[#This Row],[Ask]]*data[[#This Row],[Asksize]])/(data[[#This Row],[Bidsize]]+data[[#This Row],[Asksize]])</f>
        <v>0.68829787234042561</v>
      </c>
      <c r="AM412" s="5" t="str">
        <f ca="1">impliedVol(data[[#This Row],[OptType]],Details!$B$4,VALUE(data[[#This Row],[Strike]]),VALUE(data[[#This Row],[Cnt Price]]),Details!$B$6,data[[#This Row],[T]],Details!$B$7)</f>
        <v>Calculation Error : Vega is Zero</v>
      </c>
      <c r="AN412" s="7" t="str">
        <f t="array" aca="1" ref="AN412:AR412" ca="1">bsGreeks(data[[#This Row],[OptType]],Details!$B$4,VALUE(data[[#This Row],[Strike]]),Details!$B$6,data[[#This Row],[T]],AM412,Details!$B$7)</f>
        <v>TypeError: can't multiply sequence by non-int of type 'numpy.float64'
    d1 = (1 / (sigma * sqrt(T))) * (log(S/K) + (r + sigma**2/2)* T)
  File "c:\work\freelance\excel\greekcalculator\blackscholes.py", line 19, in d1d2
    d1, d2 = d1d2(sigma, S, K, r - div, T)
  File "c:\work\freelance\excel\greekcalculator\blackscholes.py", line 100, in getGreeks
    return bs.getGreeks(optType, S, K, r, T, sigma, div, cntSize)
  File "c:\work\freelance\excel\greekcalculator\GreekCalculator.py", line 49,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O412" s="7" t="str">
        <f ca="1"/>
        <v>TypeError: can't multiply sequence by non-int of type 'numpy.float64'
    d1 = (1 / (sigma * sqrt(T))) * (log(S/K) + (r + sigma**2/2)* T)
  File "c:\work\freelance\excel\greekcalculator\blackscholes.py", line 19, in d1d2
    d1, d2 = d1d2(sigma, S, K, r - div, T)
  File "c:\work\freelance\excel\greekcalculator\blackscholes.py", line 100, in getGreeks
    return bs.getGreeks(optType, S, K, r, T, sigma, div, cntSize)
  File "c:\work\freelance\excel\greekcalculator\GreekCalculator.py", line 49,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P412" s="6" t="str">
        <f ca="1"/>
        <v>TypeError: can't multiply sequence by non-int of type 'numpy.float64'
    d1 = (1 / (sigma * sqrt(T))) * (log(S/K) + (r + sigma**2/2)* T)
  File "c:\work\freelance\excel\greekcalculator\blackscholes.py", line 19, in d1d2
    d1, d2 = d1d2(sigma, S, K, r - div, T)
  File "c:\work\freelance\excel\greekcalculator\blackscholes.py", line 100, in getGreeks
    return bs.getGreeks(optType, S, K, r, T, sigma, div, cntSize)
  File "c:\work\freelance\excel\greekcalculator\GreekCalculator.py", line 49,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Q412" s="6" t="str">
        <f ca="1"/>
        <v>TypeError: can't multiply sequence by non-int of type 'numpy.float64'
    d1 = (1 / (sigma * sqrt(T))) * (log(S/K) + (r + sigma**2/2)* T)
  File "c:\work\freelance\excel\greekcalculator\blackscholes.py", line 19, in d1d2
    d1, d2 = d1d2(sigma, S, K, r - div, T)
  File "c:\work\freelance\excel\greekcalculator\blackscholes.py", line 100, in getGreeks
    return bs.getGreeks(optType, S, K, r, T, sigma, div, cntSize)
  File "c:\work\freelance\excel\greekcalculator\GreekCalculator.py", line 49,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R412" s="6" t="str">
        <f ca="1"/>
        <v>TypeError: can't multiply sequence by non-int of type 'numpy.float64'
    d1 = (1 / (sigma * sqrt(T))) * (log(S/K) + (r + sigma**2/2)* T)
  File "c:\work\freelance\excel\greekcalculator\blackscholes.py", line 19, in d1d2
    d1, d2 = d1d2(sigma, S, K, r - div, T)
  File "c:\work\freelance\excel\greekcalculator\blackscholes.py", line 100, in getGreeks
    return bs.getGreeks(optType, S, K, r, T, sigma, div, cntSize)
  File "c:\work\freelance\excel\greekcalculator\GreekCalculator.py", line 49,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</row>
    <row r="413" spans="1:44" x14ac:dyDescent="0.3">
      <c r="A413" t="s">
        <v>3499</v>
      </c>
      <c r="B413" t="s">
        <v>3500</v>
      </c>
      <c r="C413" t="s">
        <v>30</v>
      </c>
      <c r="D413" t="s">
        <v>296</v>
      </c>
      <c r="E413" t="s">
        <v>757</v>
      </c>
      <c r="F413" t="s">
        <v>656</v>
      </c>
      <c r="G413" t="s">
        <v>335</v>
      </c>
      <c r="H413" t="s">
        <v>463</v>
      </c>
      <c r="I413" t="s">
        <v>453</v>
      </c>
      <c r="J413" t="s">
        <v>1502</v>
      </c>
      <c r="K413" t="s">
        <v>3501</v>
      </c>
      <c r="L413" t="s">
        <v>57</v>
      </c>
      <c r="M413" t="s">
        <v>37</v>
      </c>
      <c r="N413" t="s">
        <v>87</v>
      </c>
      <c r="O413" t="s">
        <v>87</v>
      </c>
      <c r="T413" t="s">
        <v>50</v>
      </c>
      <c r="U413" t="s">
        <v>87</v>
      </c>
      <c r="V413" t="s">
        <v>87</v>
      </c>
      <c r="W413" t="s">
        <v>137</v>
      </c>
      <c r="X413" t="s">
        <v>1370</v>
      </c>
      <c r="Y413" t="s">
        <v>335</v>
      </c>
      <c r="Z413" t="s">
        <v>87</v>
      </c>
      <c r="AA413" t="s">
        <v>87</v>
      </c>
      <c r="AB413" t="s">
        <v>37</v>
      </c>
      <c r="AC413" t="s">
        <v>1013</v>
      </c>
      <c r="AD413" t="s">
        <v>37</v>
      </c>
      <c r="AE413" t="s">
        <v>1013</v>
      </c>
      <c r="AF413" t="s">
        <v>90</v>
      </c>
      <c r="AG413" t="s">
        <v>1270</v>
      </c>
      <c r="AH413" t="s">
        <v>551</v>
      </c>
      <c r="AI413" s="4">
        <f ca="1">data[[#This Row],[Expiry Date]]-TODAY()</f>
        <v>40</v>
      </c>
      <c r="AJ413" s="4">
        <f ca="1">data[[#This Row],[Maturity ( Days)]]/365</f>
        <v>0.1095890410958904</v>
      </c>
      <c r="AK413" s="4" t="str">
        <f>IF(data[[#This Row],[Option Type]]="put","p","c")</f>
        <v>p</v>
      </c>
      <c r="AL413" s="4">
        <f>(data[[#This Row],[Bid]]*data[[#This Row],[Bidsize]]+data[[#This Row],[Ask]]*data[[#This Row],[Asksize]])/(data[[#This Row],[Bidsize]]+data[[#This Row],[Asksize]])</f>
        <v>0.7055555555555556</v>
      </c>
      <c r="AM413" s="5" t="str">
        <f ca="1">impliedVol(data[[#This Row],[OptType]],Details!$B$4,VALUE(data[[#This Row],[Strike]]),VALUE(data[[#This Row],[Cnt Price]]),Details!$B$6,data[[#This Row],[T]],Details!$B$7)</f>
        <v>Calculation Error : Vega is Zero</v>
      </c>
      <c r="AN413" s="7" t="str">
        <f t="array" aca="1" ref="AN413:AR413" ca="1">bsGreeks(data[[#This Row],[OptType]],Details!$B$4,VALUE(data[[#This Row],[Strike]]),Details!$B$6,data[[#This Row],[T]],AM413,Details!$B$7)</f>
        <v>TypeError: can't multiply sequence by non-int of type 'numpy.float64'
    d1 = (1 / (sigma * sqrt(T))) * (log(S/K) + (r + sigma**2/2)* T)
  File "c:\work\freelance\excel\greekcalculator\blackscholes.py", line 19, in d1d2
    d1, d2 = d1d2(sigma, S, K, r - div, T)
  File "c:\work\freelance\excel\greekcalculator\blackscholes.py", line 100, in getGreeks
    return bs.getGreeks(optType, S, K, r, T, sigma, div, cntSize)
  File "c:\work\freelance\excel\greekcalculator\GreekCalculator.py", line 49,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O413" s="7" t="str">
        <f ca="1"/>
        <v>TypeError: can't multiply sequence by non-int of type 'numpy.float64'
    d1 = (1 / (sigma * sqrt(T))) * (log(S/K) + (r + sigma**2/2)* T)
  File "c:\work\freelance\excel\greekcalculator\blackscholes.py", line 19, in d1d2
    d1, d2 = d1d2(sigma, S, K, r - div, T)
  File "c:\work\freelance\excel\greekcalculator\blackscholes.py", line 100, in getGreeks
    return bs.getGreeks(optType, S, K, r, T, sigma, div, cntSize)
  File "c:\work\freelance\excel\greekcalculator\GreekCalculator.py", line 49,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P413" s="6" t="str">
        <f ca="1"/>
        <v>TypeError: can't multiply sequence by non-int of type 'numpy.float64'
    d1 = (1 / (sigma * sqrt(T))) * (log(S/K) + (r + sigma**2/2)* T)
  File "c:\work\freelance\excel\greekcalculator\blackscholes.py", line 19, in d1d2
    d1, d2 = d1d2(sigma, S, K, r - div, T)
  File "c:\work\freelance\excel\greekcalculator\blackscholes.py", line 100, in getGreeks
    return bs.getGreeks(optType, S, K, r, T, sigma, div, cntSize)
  File "c:\work\freelance\excel\greekcalculator\GreekCalculator.py", line 49,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Q413" s="6" t="str">
        <f ca="1"/>
        <v>TypeError: can't multiply sequence by non-int of type 'numpy.float64'
    d1 = (1 / (sigma * sqrt(T))) * (log(S/K) + (r + sigma**2/2)* T)
  File "c:\work\freelance\excel\greekcalculator\blackscholes.py", line 19, in d1d2
    d1, d2 = d1d2(sigma, S, K, r - div, T)
  File "c:\work\freelance\excel\greekcalculator\blackscholes.py", line 100, in getGreeks
    return bs.getGreeks(optType, S, K, r, T, sigma, div, cntSize)
  File "c:\work\freelance\excel\greekcalculator\GreekCalculator.py", line 49,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R413" s="6" t="str">
        <f ca="1"/>
        <v>TypeError: can't multiply sequence by non-int of type 'numpy.float64'
    d1 = (1 / (sigma * sqrt(T))) * (log(S/K) + (r + sigma**2/2)* T)
  File "c:\work\freelance\excel\greekcalculator\blackscholes.py", line 19, in d1d2
    d1, d2 = d1d2(sigma, S, K, r - div, T)
  File "c:\work\freelance\excel\greekcalculator\blackscholes.py", line 100, in getGreeks
    return bs.getGreeks(optType, S, K, r, T, sigma, div, cntSize)
  File "c:\work\freelance\excel\greekcalculator\GreekCalculator.py", line 49,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</row>
    <row r="414" spans="1:44" x14ac:dyDescent="0.3">
      <c r="A414" t="s">
        <v>3502</v>
      </c>
      <c r="B414" t="s">
        <v>3503</v>
      </c>
      <c r="C414" t="s">
        <v>58</v>
      </c>
      <c r="D414" t="s">
        <v>1276</v>
      </c>
      <c r="E414" t="s">
        <v>3504</v>
      </c>
      <c r="F414" t="s">
        <v>3505</v>
      </c>
      <c r="G414" t="s">
        <v>3506</v>
      </c>
      <c r="H414" t="s">
        <v>87</v>
      </c>
      <c r="I414" t="s">
        <v>87</v>
      </c>
      <c r="J414" t="s">
        <v>1502</v>
      </c>
      <c r="K414" t="s">
        <v>144</v>
      </c>
      <c r="L414" t="s">
        <v>57</v>
      </c>
      <c r="M414" t="s">
        <v>37</v>
      </c>
      <c r="N414" t="s">
        <v>87</v>
      </c>
      <c r="O414" t="s">
        <v>87</v>
      </c>
      <c r="T414" t="s">
        <v>50</v>
      </c>
      <c r="U414" t="s">
        <v>87</v>
      </c>
      <c r="V414" t="s">
        <v>87</v>
      </c>
      <c r="W414" t="s">
        <v>144</v>
      </c>
      <c r="X414" t="s">
        <v>1361</v>
      </c>
      <c r="Y414" t="s">
        <v>3506</v>
      </c>
      <c r="Z414" t="s">
        <v>87</v>
      </c>
      <c r="AA414" t="s">
        <v>87</v>
      </c>
      <c r="AB414" t="s">
        <v>37</v>
      </c>
      <c r="AC414" t="s">
        <v>1013</v>
      </c>
      <c r="AD414" t="s">
        <v>37</v>
      </c>
      <c r="AE414" t="s">
        <v>1013</v>
      </c>
      <c r="AF414" t="s">
        <v>90</v>
      </c>
      <c r="AG414" t="s">
        <v>1270</v>
      </c>
      <c r="AH414" t="s">
        <v>551</v>
      </c>
      <c r="AI414" s="4">
        <f ca="1">data[[#This Row],[Expiry Date]]-TODAY()</f>
        <v>40</v>
      </c>
      <c r="AJ414" s="4">
        <f ca="1">data[[#This Row],[Maturity ( Days)]]/365</f>
        <v>0.1095890410958904</v>
      </c>
      <c r="AK414" s="4" t="str">
        <f>IF(data[[#This Row],[Option Type]]="put","p","c")</f>
        <v>c</v>
      </c>
      <c r="AL414" s="4" t="e">
        <f>(data[[#This Row],[Bid]]*data[[#This Row],[Bidsize]]+data[[#This Row],[Ask]]*data[[#This Row],[Asksize]])/(data[[#This Row],[Bidsize]]+data[[#This Row],[Asksize]])</f>
        <v>#DIV/0!</v>
      </c>
      <c r="AM414" s="5" t="str">
        <f ca="1">impliedVol(data[[#This Row],[OptType]],Details!$B$4,VALUE(data[[#This Row],[Strike]]),VALUE(data[[#This Row],[Cnt Price]]),Details!$B$6,data[[#This Row],[T]],Details!$B$7)</f>
        <v>TypeError: unsupported operand type(s) for -: 'float' and 'NoneType'
    diffPrice = (priceCall(S, K, r, T, vol) - C ) if (opt == 'c') else (pricePut(S, K, r, T, vol) - C )
  File "c:\work\freelance\excel\greekcalculator\blackscholes.py", line 76, in impliedVol
    return bs.impliedVol(opt, S, K, C, r, T, div)
  File "c:\work\freelance\excel\greekcalculator\GreekCalculator.py", line 57, in impliedVol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N414" s="7" t="str">
        <f t="array" aca="1" ref="AN414:AR414" ca="1">bsGreeks(data[[#This Row],[OptType]],Details!$B$4,VALUE(data[[#This Row],[Strike]]),Details!$B$6,data[[#This Row],[T]],AM414,Details!$B$7)</f>
        <v>TypeError: can't multiply sequence by non-int of type 'numpy.float64'
    d1 = (1 / (sigma * sqrt(T))) * (log(S/K) + (r + sigma**2/2)* T)
  File "c:\work\freelance\excel\greekcalculator\blackscholes.py", line 19, in d1d2
    d1, d2 = d1d2(sigma, S, K, r - div, T)
  File "c:\work\freelance\excel\greekcalculator\blackscholes.py", line 100, in getGreeks
    return bs.getGreeks(optType, S, K, r, T, sigma, div, cntSize)
  File "c:\work\freelance\excel\greekcalculator\GreekCalculator.py", line 49,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O414" s="7" t="str">
        <f ca="1"/>
        <v>TypeError: can't multiply sequence by non-int of type 'numpy.float64'
    d1 = (1 / (sigma * sqrt(T))) * (log(S/K) + (r + sigma**2/2)* T)
  File "c:\work\freelance\excel\greekcalculator\blackscholes.py", line 19, in d1d2
    d1, d2 = d1d2(sigma, S, K, r - div, T)
  File "c:\work\freelance\excel\greekcalculator\blackscholes.py", line 100, in getGreeks
    return bs.getGreeks(optType, S, K, r, T, sigma, div, cntSize)
  File "c:\work\freelance\excel\greekcalculator\GreekCalculator.py", line 49,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P414" s="6" t="str">
        <f ca="1"/>
        <v>TypeError: can't multiply sequence by non-int of type 'numpy.float64'
    d1 = (1 / (sigma * sqrt(T))) * (log(S/K) + (r + sigma**2/2)* T)
  File "c:\work\freelance\excel\greekcalculator\blackscholes.py", line 19, in d1d2
    d1, d2 = d1d2(sigma, S, K, r - div, T)
  File "c:\work\freelance\excel\greekcalculator\blackscholes.py", line 100, in getGreeks
    return bs.getGreeks(optType, S, K, r, T, sigma, div, cntSize)
  File "c:\work\freelance\excel\greekcalculator\GreekCalculator.py", line 49,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Q414" s="6" t="str">
        <f ca="1"/>
        <v>TypeError: can't multiply sequence by non-int of type 'numpy.float64'
    d1 = (1 / (sigma * sqrt(T))) * (log(S/K) + (r + sigma**2/2)* T)
  File "c:\work\freelance\excel\greekcalculator\blackscholes.py", line 19, in d1d2
    d1, d2 = d1d2(sigma, S, K, r - div, T)
  File "c:\work\freelance\excel\greekcalculator\blackscholes.py", line 100, in getGreeks
    return bs.getGreeks(optType, S, K, r, T, sigma, div, cntSize)
  File "c:\work\freelance\excel\greekcalculator\GreekCalculator.py", line 49,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R414" s="6" t="str">
        <f ca="1"/>
        <v>TypeError: can't multiply sequence by non-int of type 'numpy.float64'
    d1 = (1 / (sigma * sqrt(T))) * (log(S/K) + (r + sigma**2/2)* T)
  File "c:\work\freelance\excel\greekcalculator\blackscholes.py", line 19, in d1d2
    d1, d2 = d1d2(sigma, S, K, r - div, T)
  File "c:\work\freelance\excel\greekcalculator\blackscholes.py", line 100, in getGreeks
    return bs.getGreeks(optType, S, K, r, T, sigma, div, cntSize)
  File "c:\work\freelance\excel\greekcalculator\GreekCalculator.py", line 49,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</row>
    <row r="415" spans="1:44" x14ac:dyDescent="0.3">
      <c r="A415" t="s">
        <v>3507</v>
      </c>
      <c r="B415" t="s">
        <v>3508</v>
      </c>
      <c r="C415" t="s">
        <v>30</v>
      </c>
      <c r="D415" t="s">
        <v>3509</v>
      </c>
      <c r="E415" t="s">
        <v>753</v>
      </c>
      <c r="F415" t="s">
        <v>752</v>
      </c>
      <c r="G415" t="s">
        <v>337</v>
      </c>
      <c r="H415" t="s">
        <v>439</v>
      </c>
      <c r="I415" t="s">
        <v>143</v>
      </c>
      <c r="J415" t="s">
        <v>1502</v>
      </c>
      <c r="K415" t="s">
        <v>3510</v>
      </c>
      <c r="L415" t="s">
        <v>57</v>
      </c>
      <c r="M415" t="s">
        <v>37</v>
      </c>
      <c r="N415" t="s">
        <v>87</v>
      </c>
      <c r="O415" t="s">
        <v>87</v>
      </c>
      <c r="T415" t="s">
        <v>50</v>
      </c>
      <c r="U415" t="s">
        <v>87</v>
      </c>
      <c r="V415" t="s">
        <v>87</v>
      </c>
      <c r="W415" t="s">
        <v>134</v>
      </c>
      <c r="X415" t="s">
        <v>170</v>
      </c>
      <c r="Y415" t="s">
        <v>337</v>
      </c>
      <c r="Z415" t="s">
        <v>87</v>
      </c>
      <c r="AA415" t="s">
        <v>87</v>
      </c>
      <c r="AB415" t="s">
        <v>37</v>
      </c>
      <c r="AC415" t="s">
        <v>1013</v>
      </c>
      <c r="AD415" t="s">
        <v>37</v>
      </c>
      <c r="AE415" t="s">
        <v>1013</v>
      </c>
      <c r="AF415" t="s">
        <v>90</v>
      </c>
      <c r="AG415" t="s">
        <v>1270</v>
      </c>
      <c r="AH415" t="s">
        <v>551</v>
      </c>
      <c r="AI415" s="4">
        <f ca="1">data[[#This Row],[Expiry Date]]-TODAY()</f>
        <v>40</v>
      </c>
      <c r="AJ415" s="4">
        <f ca="1">data[[#This Row],[Maturity ( Days)]]/365</f>
        <v>0.1095890410958904</v>
      </c>
      <c r="AK415" s="4" t="str">
        <f>IF(data[[#This Row],[Option Type]]="put","p","c")</f>
        <v>p</v>
      </c>
      <c r="AL415" s="4">
        <f>(data[[#This Row],[Bid]]*data[[#This Row],[Bidsize]]+data[[#This Row],[Ask]]*data[[#This Row],[Asksize]])/(data[[#This Row],[Bidsize]]+data[[#This Row],[Asksize]])</f>
        <v>1.0484374999999999</v>
      </c>
      <c r="AM415" s="5" t="str">
        <f ca="1">impliedVol(data[[#This Row],[OptType]],Details!$B$4,VALUE(data[[#This Row],[Strike]]),VALUE(data[[#This Row],[Cnt Price]]),Details!$B$6,data[[#This Row],[T]],Details!$B$7)</f>
        <v>Calculation Error : Vega is Zero</v>
      </c>
      <c r="AN415" s="7" t="str">
        <f t="array" aca="1" ref="AN415:AR415" ca="1">bsGreeks(data[[#This Row],[OptType]],Details!$B$4,VALUE(data[[#This Row],[Strike]]),Details!$B$6,data[[#This Row],[T]],AM415,Details!$B$7)</f>
        <v>TypeError: can't multiply sequence by non-int of type 'numpy.float64'
    d1 = (1 / (sigma * sqrt(T))) * (log(S/K) + (r + sigma**2/2)* T)
  File "c:\work\freelance\excel\greekcalculator\blackscholes.py", line 19, in d1d2
    d1, d2 = d1d2(sigma, S, K, r - div, T)
  File "c:\work\freelance\excel\greekcalculator\blackscholes.py", line 100, in getGreeks
    return bs.getGreeks(optType, S, K, r, T, sigma, div, cntSize)
  File "c:\work\freelance\excel\greekcalculator\GreekCalculator.py", line 49,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O415" s="7" t="str">
        <f ca="1"/>
        <v>TypeError: can't multiply sequence by non-int of type 'numpy.float64'
    d1 = (1 / (sigma * sqrt(T))) * (log(S/K) + (r + sigma**2/2)* T)
  File "c:\work\freelance\excel\greekcalculator\blackscholes.py", line 19, in d1d2
    d1, d2 = d1d2(sigma, S, K, r - div, T)
  File "c:\work\freelance\excel\greekcalculator\blackscholes.py", line 100, in getGreeks
    return bs.getGreeks(optType, S, K, r, T, sigma, div, cntSize)
  File "c:\work\freelance\excel\greekcalculator\GreekCalculator.py", line 49,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P415" s="6" t="str">
        <f ca="1"/>
        <v>TypeError: can't multiply sequence by non-int of type 'numpy.float64'
    d1 = (1 / (sigma * sqrt(T))) * (log(S/K) + (r + sigma**2/2)* T)
  File "c:\work\freelance\excel\greekcalculator\blackscholes.py", line 19, in d1d2
    d1, d2 = d1d2(sigma, S, K, r - div, T)
  File "c:\work\freelance\excel\greekcalculator\blackscholes.py", line 100, in getGreeks
    return bs.getGreeks(optType, S, K, r, T, sigma, div, cntSize)
  File "c:\work\freelance\excel\greekcalculator\GreekCalculator.py", line 49,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Q415" s="6" t="str">
        <f ca="1"/>
        <v>TypeError: can't multiply sequence by non-int of type 'numpy.float64'
    d1 = (1 / (sigma * sqrt(T))) * (log(S/K) + (r + sigma**2/2)* T)
  File "c:\work\freelance\excel\greekcalculator\blackscholes.py", line 19, in d1d2
    d1, d2 = d1d2(sigma, S, K, r - div, T)
  File "c:\work\freelance\excel\greekcalculator\blackscholes.py", line 100, in getGreeks
    return bs.getGreeks(optType, S, K, r, T, sigma, div, cntSize)
  File "c:\work\freelance\excel\greekcalculator\GreekCalculator.py", line 49,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R415" s="6" t="str">
        <f ca="1"/>
        <v>TypeError: can't multiply sequence by non-int of type 'numpy.float64'
    d1 = (1 / (sigma * sqrt(T))) * (log(S/K) + (r + sigma**2/2)* T)
  File "c:\work\freelance\excel\greekcalculator\blackscholes.py", line 19, in d1d2
    d1, d2 = d1d2(sigma, S, K, r - div, T)
  File "c:\work\freelance\excel\greekcalculator\blackscholes.py", line 100, in getGreeks
    return bs.getGreeks(optType, S, K, r, T, sigma, div, cntSize)
  File "c:\work\freelance\excel\greekcalculator\GreekCalculator.py", line 49,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</row>
    <row r="416" spans="1:44" x14ac:dyDescent="0.3">
      <c r="A416" t="s">
        <v>3511</v>
      </c>
      <c r="B416" t="s">
        <v>3512</v>
      </c>
      <c r="C416" t="s">
        <v>30</v>
      </c>
      <c r="D416" t="s">
        <v>3095</v>
      </c>
      <c r="E416" t="s">
        <v>255</v>
      </c>
      <c r="F416" t="s">
        <v>811</v>
      </c>
      <c r="G416" t="s">
        <v>753</v>
      </c>
      <c r="H416" t="s">
        <v>444</v>
      </c>
      <c r="I416" t="s">
        <v>430</v>
      </c>
      <c r="J416" t="s">
        <v>1502</v>
      </c>
      <c r="K416" t="s">
        <v>3513</v>
      </c>
      <c r="L416" t="s">
        <v>57</v>
      </c>
      <c r="M416" t="s">
        <v>37</v>
      </c>
      <c r="N416" t="s">
        <v>87</v>
      </c>
      <c r="O416" t="s">
        <v>87</v>
      </c>
      <c r="T416" t="s">
        <v>50</v>
      </c>
      <c r="U416" t="s">
        <v>87</v>
      </c>
      <c r="V416" t="s">
        <v>87</v>
      </c>
      <c r="W416" t="s">
        <v>168</v>
      </c>
      <c r="X416" t="s">
        <v>411</v>
      </c>
      <c r="Y416" t="s">
        <v>753</v>
      </c>
      <c r="Z416" t="s">
        <v>87</v>
      </c>
      <c r="AA416" t="s">
        <v>87</v>
      </c>
      <c r="AB416" t="s">
        <v>37</v>
      </c>
      <c r="AC416" t="s">
        <v>1013</v>
      </c>
      <c r="AD416" t="s">
        <v>37</v>
      </c>
      <c r="AE416" t="s">
        <v>1013</v>
      </c>
      <c r="AF416" t="s">
        <v>90</v>
      </c>
      <c r="AG416" t="s">
        <v>1270</v>
      </c>
      <c r="AH416" t="s">
        <v>551</v>
      </c>
      <c r="AI416" s="4">
        <f ca="1">data[[#This Row],[Expiry Date]]-TODAY()</f>
        <v>40</v>
      </c>
      <c r="AJ416" s="4">
        <f ca="1">data[[#This Row],[Maturity ( Days)]]/365</f>
        <v>0.1095890410958904</v>
      </c>
      <c r="AK416" s="4" t="str">
        <f>IF(data[[#This Row],[Option Type]]="put","p","c")</f>
        <v>p</v>
      </c>
      <c r="AL416" s="4">
        <f>(data[[#This Row],[Bid]]*data[[#This Row],[Bidsize]]+data[[#This Row],[Ask]]*data[[#This Row],[Asksize]])/(data[[#This Row],[Bidsize]]+data[[#This Row],[Asksize]])</f>
        <v>1.2088435374149662</v>
      </c>
      <c r="AM416" s="5" t="str">
        <f ca="1">impliedVol(data[[#This Row],[OptType]],Details!$B$4,VALUE(data[[#This Row],[Strike]]),VALUE(data[[#This Row],[Cnt Price]]),Details!$B$6,data[[#This Row],[T]],Details!$B$7)</f>
        <v>Calculation Error : Vega is Zero</v>
      </c>
      <c r="AN416" s="7" t="str">
        <f t="array" aca="1" ref="AN416:AR416" ca="1">bsGreeks(data[[#This Row],[OptType]],Details!$B$4,VALUE(data[[#This Row],[Strike]]),Details!$B$6,data[[#This Row],[T]],AM416,Details!$B$7)</f>
        <v>TypeError: can't multiply sequence by non-int of type 'numpy.float64'
    d1 = (1 / (sigma * sqrt(T))) * (log(S/K) + (r + sigma**2/2)* T)
  File "c:\work\freelance\excel\greekcalculator\blackscholes.py", line 19, in d1d2
    d1, d2 = d1d2(sigma, S, K, r - div, T)
  File "c:\work\freelance\excel\greekcalculator\blackscholes.py", line 100, in getGreeks
    return bs.getGreeks(optType, S, K, r, T, sigma, div, cntSize)
  File "c:\work\freelance\excel\greekcalculator\GreekCalculator.py", line 49,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O416" s="7" t="str">
        <f ca="1"/>
        <v>TypeError: can't multiply sequence by non-int of type 'numpy.float64'
    d1 = (1 / (sigma * sqrt(T))) * (log(S/K) + (r + sigma**2/2)* T)
  File "c:\work\freelance\excel\greekcalculator\blackscholes.py", line 19, in d1d2
    d1, d2 = d1d2(sigma, S, K, r - div, T)
  File "c:\work\freelance\excel\greekcalculator\blackscholes.py", line 100, in getGreeks
    return bs.getGreeks(optType, S, K, r, T, sigma, div, cntSize)
  File "c:\work\freelance\excel\greekcalculator\GreekCalculator.py", line 49,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P416" s="6" t="str">
        <f ca="1"/>
        <v>TypeError: can't multiply sequence by non-int of type 'numpy.float64'
    d1 = (1 / (sigma * sqrt(T))) * (log(S/K) + (r + sigma**2/2)* T)
  File "c:\work\freelance\excel\greekcalculator\blackscholes.py", line 19, in d1d2
    d1, d2 = d1d2(sigma, S, K, r - div, T)
  File "c:\work\freelance\excel\greekcalculator\blackscholes.py", line 100, in getGreeks
    return bs.getGreeks(optType, S, K, r, T, sigma, div, cntSize)
  File "c:\work\freelance\excel\greekcalculator\GreekCalculator.py", line 49,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Q416" s="6" t="str">
        <f ca="1"/>
        <v>TypeError: can't multiply sequence by non-int of type 'numpy.float64'
    d1 = (1 / (sigma * sqrt(T))) * (log(S/K) + (r + sigma**2/2)* T)
  File "c:\work\freelance\excel\greekcalculator\blackscholes.py", line 19, in d1d2
    d1, d2 = d1d2(sigma, S, K, r - div, T)
  File "c:\work\freelance\excel\greekcalculator\blackscholes.py", line 100, in getGreeks
    return bs.getGreeks(optType, S, K, r, T, sigma, div, cntSize)
  File "c:\work\freelance\excel\greekcalculator\GreekCalculator.py", line 49,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R416" s="6" t="str">
        <f ca="1"/>
        <v>TypeError: can't multiply sequence by non-int of type 'numpy.float64'
    d1 = (1 / (sigma * sqrt(T))) * (log(S/K) + (r + sigma**2/2)* T)
  File "c:\work\freelance\excel\greekcalculator\blackscholes.py", line 19, in d1d2
    d1, d2 = d1d2(sigma, S, K, r - div, T)
  File "c:\work\freelance\excel\greekcalculator\blackscholes.py", line 100, in getGreeks
    return bs.getGreeks(optType, S, K, r, T, sigma, div, cntSize)
  File "c:\work\freelance\excel\greekcalculator\GreekCalculator.py", line 49,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</row>
    <row r="417" spans="1:44" x14ac:dyDescent="0.3">
      <c r="A417" t="s">
        <v>3514</v>
      </c>
      <c r="B417" t="s">
        <v>3515</v>
      </c>
      <c r="C417" t="s">
        <v>30</v>
      </c>
      <c r="D417" t="s">
        <v>1277</v>
      </c>
      <c r="E417" t="s">
        <v>335</v>
      </c>
      <c r="F417" t="s">
        <v>658</v>
      </c>
      <c r="G417" t="s">
        <v>3381</v>
      </c>
      <c r="H417" t="s">
        <v>113</v>
      </c>
      <c r="I417" t="s">
        <v>253</v>
      </c>
      <c r="J417" t="s">
        <v>1502</v>
      </c>
      <c r="K417" t="s">
        <v>1114</v>
      </c>
      <c r="L417" t="s">
        <v>57</v>
      </c>
      <c r="M417" t="s">
        <v>37</v>
      </c>
      <c r="N417" t="s">
        <v>87</v>
      </c>
      <c r="O417" t="s">
        <v>87</v>
      </c>
      <c r="T417" t="s">
        <v>50</v>
      </c>
      <c r="U417" t="s">
        <v>87</v>
      </c>
      <c r="V417" t="s">
        <v>87</v>
      </c>
      <c r="W417" t="s">
        <v>176</v>
      </c>
      <c r="X417" t="s">
        <v>458</v>
      </c>
      <c r="Y417" t="s">
        <v>3381</v>
      </c>
      <c r="Z417" t="s">
        <v>87</v>
      </c>
      <c r="AA417" t="s">
        <v>87</v>
      </c>
      <c r="AB417" t="s">
        <v>37</v>
      </c>
      <c r="AC417" t="s">
        <v>1013</v>
      </c>
      <c r="AD417" t="s">
        <v>37</v>
      </c>
      <c r="AE417" t="s">
        <v>1013</v>
      </c>
      <c r="AF417" t="s">
        <v>90</v>
      </c>
      <c r="AG417" t="s">
        <v>1270</v>
      </c>
      <c r="AH417" t="s">
        <v>551</v>
      </c>
      <c r="AI417" s="4">
        <f ca="1">data[[#This Row],[Expiry Date]]-TODAY()</f>
        <v>40</v>
      </c>
      <c r="AJ417" s="4">
        <f ca="1">data[[#This Row],[Maturity ( Days)]]/365</f>
        <v>0.1095890410958904</v>
      </c>
      <c r="AK417" s="4" t="str">
        <f>IF(data[[#This Row],[Option Type]]="put","p","c")</f>
        <v>p</v>
      </c>
      <c r="AL417" s="4">
        <f>(data[[#This Row],[Bid]]*data[[#This Row],[Bidsize]]+data[[#This Row],[Ask]]*data[[#This Row],[Asksize]])/(data[[#This Row],[Bidsize]]+data[[#This Row],[Asksize]])</f>
        <v>1.3875</v>
      </c>
      <c r="AM417" s="5">
        <f ca="1">impliedVol(data[[#This Row],[OptType]],Details!$B$4,VALUE(data[[#This Row],[Strike]]),VALUE(data[[#This Row],[Cnt Price]]),Details!$B$6,data[[#This Row],[T]],Details!$B$7)</f>
        <v>3.4512447896480922E+22</v>
      </c>
      <c r="AN417" s="7">
        <f t="array" aca="1" ref="AN417:AR417" ca="1">bsGreeks(data[[#This Row],[OptType]],Details!$B$4,VALUE(data[[#This Row],[Strike]]),Details!$B$6,data[[#This Row],[T]],AM417,Details!$B$7)</f>
        <v>0</v>
      </c>
      <c r="AO417" s="7">
        <f ca="1"/>
        <v>0</v>
      </c>
      <c r="AP417" s="6">
        <f ca="1"/>
        <v>0</v>
      </c>
      <c r="AQ417" s="6">
        <f ca="1"/>
        <v>5.7471229882220456</v>
      </c>
      <c r="AR417" s="6">
        <f ca="1"/>
        <v>-229.63312884264491</v>
      </c>
    </row>
    <row r="418" spans="1:44" x14ac:dyDescent="0.3">
      <c r="A418" t="s">
        <v>3516</v>
      </c>
      <c r="B418" t="s">
        <v>3517</v>
      </c>
      <c r="C418" t="s">
        <v>30</v>
      </c>
      <c r="D418" t="s">
        <v>3518</v>
      </c>
      <c r="E418" t="s">
        <v>3030</v>
      </c>
      <c r="F418" t="s">
        <v>749</v>
      </c>
      <c r="G418" t="s">
        <v>3519</v>
      </c>
      <c r="H418" t="s">
        <v>102</v>
      </c>
      <c r="I418" t="s">
        <v>288</v>
      </c>
      <c r="J418" t="s">
        <v>1502</v>
      </c>
      <c r="K418" t="s">
        <v>3520</v>
      </c>
      <c r="L418" t="s">
        <v>57</v>
      </c>
      <c r="M418" t="s">
        <v>37</v>
      </c>
      <c r="N418" t="s">
        <v>87</v>
      </c>
      <c r="O418" t="s">
        <v>87</v>
      </c>
      <c r="T418" t="s">
        <v>50</v>
      </c>
      <c r="U418" t="s">
        <v>87</v>
      </c>
      <c r="V418" t="s">
        <v>87</v>
      </c>
      <c r="W418" t="s">
        <v>86</v>
      </c>
      <c r="X418" t="s">
        <v>458</v>
      </c>
      <c r="Y418" t="s">
        <v>3519</v>
      </c>
      <c r="Z418" t="s">
        <v>87</v>
      </c>
      <c r="AA418" t="s">
        <v>87</v>
      </c>
      <c r="AB418" t="s">
        <v>37</v>
      </c>
      <c r="AC418" t="s">
        <v>1013</v>
      </c>
      <c r="AD418" t="s">
        <v>37</v>
      </c>
      <c r="AE418" t="s">
        <v>1013</v>
      </c>
      <c r="AF418" t="s">
        <v>90</v>
      </c>
      <c r="AG418" t="s">
        <v>1270</v>
      </c>
      <c r="AH418" t="s">
        <v>551</v>
      </c>
      <c r="AI418" s="4">
        <f ca="1">data[[#This Row],[Expiry Date]]-TODAY()</f>
        <v>40</v>
      </c>
      <c r="AJ418" s="4">
        <f ca="1">data[[#This Row],[Maturity ( Days)]]/365</f>
        <v>0.1095890410958904</v>
      </c>
      <c r="AK418" s="4" t="str">
        <f>IF(data[[#This Row],[Option Type]]="put","p","c")</f>
        <v>p</v>
      </c>
      <c r="AL418" s="4">
        <f>(data[[#This Row],[Bid]]*data[[#This Row],[Bidsize]]+data[[#This Row],[Ask]]*data[[#This Row],[Asksize]])/(data[[#This Row],[Bidsize]]+data[[#This Row],[Asksize]])</f>
        <v>1.5484962406015037</v>
      </c>
      <c r="AM418" s="5">
        <f ca="1">impliedVol(data[[#This Row],[OptType]],Details!$B$4,VALUE(data[[#This Row],[Strike]]),VALUE(data[[#This Row],[Cnt Price]]),Details!$B$6,data[[#This Row],[T]],Details!$B$7)</f>
        <v>5.7847186277953728</v>
      </c>
      <c r="AN418" s="7">
        <f t="array" aca="1" ref="AN418:AR418" ca="1">bsGreeks(data[[#This Row],[OptType]],Details!$B$4,VALUE(data[[#This Row],[Strike]]),Details!$B$6,data[[#This Row],[T]],AM418,Details!$B$7)</f>
        <v>-9.7633601709455675E-2</v>
      </c>
      <c r="AO418" s="7">
        <f ca="1"/>
        <v>2.1940001433006461E-5</v>
      </c>
      <c r="AP418" s="6">
        <f ca="1"/>
        <v>2.3406133110378242</v>
      </c>
      <c r="AQ418" s="6">
        <f ca="1"/>
        <v>-1688.1647590425657</v>
      </c>
      <c r="AR418" s="6">
        <f ca="1"/>
        <v>-172.16796178796289</v>
      </c>
    </row>
    <row r="419" spans="1:44" x14ac:dyDescent="0.3">
      <c r="A419" t="s">
        <v>3521</v>
      </c>
      <c r="B419" t="s">
        <v>3522</v>
      </c>
      <c r="C419" t="s">
        <v>30</v>
      </c>
      <c r="D419" t="s">
        <v>2504</v>
      </c>
      <c r="E419" t="s">
        <v>493</v>
      </c>
      <c r="F419" t="s">
        <v>429</v>
      </c>
      <c r="G419" t="s">
        <v>1358</v>
      </c>
      <c r="H419" t="s">
        <v>453</v>
      </c>
      <c r="I419" t="s">
        <v>444</v>
      </c>
      <c r="J419" t="s">
        <v>1502</v>
      </c>
      <c r="K419" t="s">
        <v>3523</v>
      </c>
      <c r="L419" t="s">
        <v>57</v>
      </c>
      <c r="M419" t="s">
        <v>37</v>
      </c>
      <c r="N419" t="s">
        <v>87</v>
      </c>
      <c r="O419" t="s">
        <v>87</v>
      </c>
      <c r="T419" t="s">
        <v>50</v>
      </c>
      <c r="U419" t="s">
        <v>87</v>
      </c>
      <c r="V419" t="s">
        <v>87</v>
      </c>
      <c r="W419" t="s">
        <v>129</v>
      </c>
      <c r="X419" t="s">
        <v>539</v>
      </c>
      <c r="Y419" t="s">
        <v>1358</v>
      </c>
      <c r="Z419" t="s">
        <v>87</v>
      </c>
      <c r="AA419" t="s">
        <v>87</v>
      </c>
      <c r="AB419" t="s">
        <v>37</v>
      </c>
      <c r="AC419" t="s">
        <v>1013</v>
      </c>
      <c r="AD419" t="s">
        <v>37</v>
      </c>
      <c r="AE419" t="s">
        <v>1013</v>
      </c>
      <c r="AF419" t="s">
        <v>90</v>
      </c>
      <c r="AG419" t="s">
        <v>1270</v>
      </c>
      <c r="AH419" t="s">
        <v>551</v>
      </c>
      <c r="AI419" s="4">
        <f ca="1">data[[#This Row],[Expiry Date]]-TODAY()</f>
        <v>40</v>
      </c>
      <c r="AJ419" s="4">
        <f ca="1">data[[#This Row],[Maturity ( Days)]]/365</f>
        <v>0.1095890410958904</v>
      </c>
      <c r="AK419" s="4" t="str">
        <f>IF(data[[#This Row],[Option Type]]="put","p","c")</f>
        <v>p</v>
      </c>
      <c r="AL419" s="4">
        <f>(data[[#This Row],[Bid]]*data[[#This Row],[Bidsize]]+data[[#This Row],[Ask]]*data[[#This Row],[Asksize]])/(data[[#This Row],[Bidsize]]+data[[#This Row],[Asksize]])</f>
        <v>1.7566037735849058</v>
      </c>
      <c r="AM419" s="5">
        <f ca="1">impliedVol(data[[#This Row],[OptType]],Details!$B$4,VALUE(data[[#This Row],[Strike]]),VALUE(data[[#This Row],[Cnt Price]]),Details!$B$6,data[[#This Row],[T]],Details!$B$7)</f>
        <v>0.75644447515191571</v>
      </c>
      <c r="AN419" s="7">
        <f t="array" aca="1" ref="AN419:AR419" ca="1">bsGreeks(data[[#This Row],[OptType]],Details!$B$4,VALUE(data[[#This Row],[Strike]]),Details!$B$6,data[[#This Row],[T]],AM419,Details!$B$7)</f>
        <v>-5.0783141226934392E-3</v>
      </c>
      <c r="AO419" s="7">
        <f ca="1"/>
        <v>1.4264309547539715E-5</v>
      </c>
      <c r="AP419" s="6">
        <f ca="1"/>
        <v>0.19899336202810441</v>
      </c>
      <c r="AQ419" s="6">
        <f ca="1"/>
        <v>-18.754004541147587</v>
      </c>
      <c r="AR419" s="6">
        <f ca="1"/>
        <v>-2.4742518492425685</v>
      </c>
    </row>
    <row r="420" spans="1:44" x14ac:dyDescent="0.3">
      <c r="A420" t="s">
        <v>3524</v>
      </c>
      <c r="B420" t="s">
        <v>3525</v>
      </c>
      <c r="C420" t="s">
        <v>30</v>
      </c>
      <c r="D420" t="s">
        <v>1552</v>
      </c>
      <c r="E420" t="s">
        <v>3526</v>
      </c>
      <c r="F420" t="s">
        <v>876</v>
      </c>
      <c r="G420" t="s">
        <v>664</v>
      </c>
      <c r="H420" t="s">
        <v>113</v>
      </c>
      <c r="I420" t="s">
        <v>424</v>
      </c>
      <c r="J420" t="s">
        <v>1502</v>
      </c>
      <c r="K420" t="s">
        <v>2183</v>
      </c>
      <c r="L420" t="s">
        <v>57</v>
      </c>
      <c r="M420" t="s">
        <v>37</v>
      </c>
      <c r="N420" t="s">
        <v>87</v>
      </c>
      <c r="O420" t="s">
        <v>87</v>
      </c>
      <c r="T420" t="s">
        <v>50</v>
      </c>
      <c r="U420" t="s">
        <v>87</v>
      </c>
      <c r="V420" t="s">
        <v>87</v>
      </c>
      <c r="W420" t="s">
        <v>158</v>
      </c>
      <c r="X420" t="s">
        <v>92</v>
      </c>
      <c r="Y420" t="s">
        <v>664</v>
      </c>
      <c r="Z420" t="s">
        <v>87</v>
      </c>
      <c r="AA420" t="s">
        <v>87</v>
      </c>
      <c r="AB420" t="s">
        <v>37</v>
      </c>
      <c r="AC420" t="s">
        <v>1013</v>
      </c>
      <c r="AD420" t="s">
        <v>37</v>
      </c>
      <c r="AE420" t="s">
        <v>1013</v>
      </c>
      <c r="AF420" t="s">
        <v>90</v>
      </c>
      <c r="AG420" t="s">
        <v>1270</v>
      </c>
      <c r="AH420" t="s">
        <v>551</v>
      </c>
      <c r="AI420" s="4">
        <f ca="1">data[[#This Row],[Expiry Date]]-TODAY()</f>
        <v>40</v>
      </c>
      <c r="AJ420" s="4">
        <f ca="1">data[[#This Row],[Maturity ( Days)]]/365</f>
        <v>0.1095890410958904</v>
      </c>
      <c r="AK420" s="4" t="str">
        <f>IF(data[[#This Row],[Option Type]]="put","p","c")</f>
        <v>p</v>
      </c>
      <c r="AL420" s="4">
        <f>(data[[#This Row],[Bid]]*data[[#This Row],[Bidsize]]+data[[#This Row],[Ask]]*data[[#This Row],[Asksize]])/(data[[#This Row],[Bidsize]]+data[[#This Row],[Asksize]])</f>
        <v>1.8187500000000001</v>
      </c>
      <c r="AM420" s="5">
        <f ca="1">impliedVol(data[[#This Row],[OptType]],Details!$B$4,VALUE(data[[#This Row],[Strike]]),VALUE(data[[#This Row],[Cnt Price]]),Details!$B$6,data[[#This Row],[T]],Details!$B$7)</f>
        <v>0.74684316723080568</v>
      </c>
      <c r="AN420" s="7">
        <f t="array" aca="1" ref="AN420:AR420" ca="1">bsGreeks(data[[#This Row],[OptType]],Details!$B$4,VALUE(data[[#This Row],[Strike]]),Details!$B$6,data[[#This Row],[T]],AM420,Details!$B$7)</f>
        <v>-5.3077969242167899E-3</v>
      </c>
      <c r="AO420" s="7">
        <f ca="1"/>
        <v>1.5027224576741086E-5</v>
      </c>
      <c r="AP420" s="6">
        <f ca="1"/>
        <v>0.20697551331818892</v>
      </c>
      <c r="AQ420" s="6">
        <f ca="1"/>
        <v>-19.257605858988313</v>
      </c>
      <c r="AR420" s="6">
        <f ca="1"/>
        <v>-2.5841716480974721</v>
      </c>
    </row>
    <row r="421" spans="1:44" x14ac:dyDescent="0.3">
      <c r="A421" t="s">
        <v>3527</v>
      </c>
      <c r="B421" t="s">
        <v>3528</v>
      </c>
      <c r="C421" t="s">
        <v>30</v>
      </c>
      <c r="D421" t="s">
        <v>3529</v>
      </c>
      <c r="E421" t="s">
        <v>657</v>
      </c>
      <c r="F421" t="s">
        <v>369</v>
      </c>
      <c r="G421" t="s">
        <v>3530</v>
      </c>
      <c r="H421" t="s">
        <v>112</v>
      </c>
      <c r="I421" t="s">
        <v>634</v>
      </c>
      <c r="J421" t="s">
        <v>1502</v>
      </c>
      <c r="K421" t="s">
        <v>3531</v>
      </c>
      <c r="L421" t="s">
        <v>57</v>
      </c>
      <c r="M421" t="s">
        <v>37</v>
      </c>
      <c r="N421" t="s">
        <v>87</v>
      </c>
      <c r="O421" t="s">
        <v>87</v>
      </c>
      <c r="T421" t="s">
        <v>50</v>
      </c>
      <c r="U421" t="s">
        <v>87</v>
      </c>
      <c r="V421" t="s">
        <v>87</v>
      </c>
      <c r="W421" t="s">
        <v>90</v>
      </c>
      <c r="X421" t="s">
        <v>1370</v>
      </c>
      <c r="Y421" t="s">
        <v>3530</v>
      </c>
      <c r="Z421" t="s">
        <v>87</v>
      </c>
      <c r="AA421" t="s">
        <v>87</v>
      </c>
      <c r="AB421" t="s">
        <v>37</v>
      </c>
      <c r="AC421" t="s">
        <v>1013</v>
      </c>
      <c r="AD421" t="s">
        <v>37</v>
      </c>
      <c r="AE421" t="s">
        <v>1013</v>
      </c>
      <c r="AF421" t="s">
        <v>90</v>
      </c>
      <c r="AG421" t="s">
        <v>1270</v>
      </c>
      <c r="AH421" t="s">
        <v>551</v>
      </c>
      <c r="AI421" s="4">
        <f ca="1">data[[#This Row],[Expiry Date]]-TODAY()</f>
        <v>40</v>
      </c>
      <c r="AJ421" s="4">
        <f ca="1">data[[#This Row],[Maturity ( Days)]]/365</f>
        <v>0.1095890410958904</v>
      </c>
      <c r="AK421" s="4" t="str">
        <f>IF(data[[#This Row],[Option Type]]="put","p","c")</f>
        <v>p</v>
      </c>
      <c r="AL421" s="4">
        <f>(data[[#This Row],[Bid]]*data[[#This Row],[Bidsize]]+data[[#This Row],[Ask]]*data[[#This Row],[Asksize]])/(data[[#This Row],[Bidsize]]+data[[#This Row],[Asksize]])</f>
        <v>1.9422413793103446</v>
      </c>
      <c r="AM421" s="5">
        <f ca="1">impliedVol(data[[#This Row],[OptType]],Details!$B$4,VALUE(data[[#This Row],[Strike]]),VALUE(data[[#This Row],[Cnt Price]]),Details!$B$6,data[[#This Row],[T]],Details!$B$7)</f>
        <v>0.74006521195212926</v>
      </c>
      <c r="AN421" s="7">
        <f t="array" aca="1" ref="AN421:AR421" ca="1">bsGreeks(data[[#This Row],[OptType]],Details!$B$4,VALUE(data[[#This Row],[Strike]]),Details!$B$6,data[[#This Row],[T]],AM421,Details!$B$7)</f>
        <v>-5.6844792325952964E-3</v>
      </c>
      <c r="AO421" s="7">
        <f ca="1"/>
        <v>1.6117449546547457E-5</v>
      </c>
      <c r="AP421" s="6">
        <f ca="1"/>
        <v>0.2199769057097149</v>
      </c>
      <c r="AQ421" s="6">
        <f ca="1"/>
        <v>-20.280407250448516</v>
      </c>
      <c r="AR421" s="6">
        <f ca="1"/>
        <v>-2.7669527860733538</v>
      </c>
    </row>
    <row r="422" spans="1:44" x14ac:dyDescent="0.3">
      <c r="A422" t="s">
        <v>3532</v>
      </c>
      <c r="B422" t="s">
        <v>3533</v>
      </c>
      <c r="C422" t="s">
        <v>30</v>
      </c>
      <c r="D422" t="s">
        <v>1278</v>
      </c>
      <c r="E422" t="s">
        <v>429</v>
      </c>
      <c r="F422" t="s">
        <v>746</v>
      </c>
      <c r="G422" t="s">
        <v>429</v>
      </c>
      <c r="H422" t="s">
        <v>108</v>
      </c>
      <c r="I422" t="s">
        <v>452</v>
      </c>
      <c r="J422" t="s">
        <v>1502</v>
      </c>
      <c r="K422" t="s">
        <v>3534</v>
      </c>
      <c r="L422" t="s">
        <v>57</v>
      </c>
      <c r="M422" t="s">
        <v>37</v>
      </c>
      <c r="N422" t="s">
        <v>87</v>
      </c>
      <c r="O422" t="s">
        <v>87</v>
      </c>
      <c r="T422" t="s">
        <v>50</v>
      </c>
      <c r="U422" t="s">
        <v>87</v>
      </c>
      <c r="V422" t="s">
        <v>87</v>
      </c>
      <c r="W422" t="s">
        <v>168</v>
      </c>
      <c r="X422" t="s">
        <v>411</v>
      </c>
      <c r="Y422" t="s">
        <v>429</v>
      </c>
      <c r="Z422" t="s">
        <v>87</v>
      </c>
      <c r="AA422" t="s">
        <v>87</v>
      </c>
      <c r="AB422" t="s">
        <v>37</v>
      </c>
      <c r="AC422" t="s">
        <v>1013</v>
      </c>
      <c r="AD422" t="s">
        <v>37</v>
      </c>
      <c r="AE422" t="s">
        <v>1013</v>
      </c>
      <c r="AF422" t="s">
        <v>90</v>
      </c>
      <c r="AG422" t="s">
        <v>1270</v>
      </c>
      <c r="AH422" t="s">
        <v>551</v>
      </c>
      <c r="AI422" s="4">
        <f ca="1">data[[#This Row],[Expiry Date]]-TODAY()</f>
        <v>40</v>
      </c>
      <c r="AJ422" s="4">
        <f ca="1">data[[#This Row],[Maturity ( Days)]]/365</f>
        <v>0.1095890410958904</v>
      </c>
      <c r="AK422" s="4" t="str">
        <f>IF(data[[#This Row],[Option Type]]="put","p","c")</f>
        <v>p</v>
      </c>
      <c r="AL422" s="4">
        <f>(data[[#This Row],[Bid]]*data[[#This Row],[Bidsize]]+data[[#This Row],[Ask]]*data[[#This Row],[Asksize]])/(data[[#This Row],[Bidsize]]+data[[#This Row],[Asksize]])</f>
        <v>2.042561983471074</v>
      </c>
      <c r="AM422" s="5">
        <f ca="1">impliedVol(data[[#This Row],[OptType]],Details!$B$4,VALUE(data[[#This Row],[Strike]]),VALUE(data[[#This Row],[Cnt Price]]),Details!$B$6,data[[#This Row],[T]],Details!$B$7)</f>
        <v>0.73198775736165711</v>
      </c>
      <c r="AN422" s="7">
        <f t="array" aca="1" ref="AN422:AR422" ca="1">bsGreeks(data[[#This Row],[OptType]],Details!$B$4,VALUE(data[[#This Row],[Strike]]),Details!$B$6,data[[#This Row],[T]],AM422,Details!$B$7)</f>
        <v>-6.0145543562125647E-3</v>
      </c>
      <c r="AO422" s="7">
        <f ca="1"/>
        <v>1.713198982518431E-5</v>
      </c>
      <c r="AP422" s="6">
        <f ca="1"/>
        <v>0.23127165312089129</v>
      </c>
      <c r="AQ422" s="6">
        <f ca="1"/>
        <v>-21.08776578779452</v>
      </c>
      <c r="AR422" s="6">
        <f ca="1"/>
        <v>-2.9262534237517652</v>
      </c>
    </row>
    <row r="423" spans="1:44" x14ac:dyDescent="0.3">
      <c r="A423" t="s">
        <v>3535</v>
      </c>
      <c r="B423" t="s">
        <v>3536</v>
      </c>
      <c r="C423" t="s">
        <v>30</v>
      </c>
      <c r="D423" t="s">
        <v>1565</v>
      </c>
      <c r="E423" t="s">
        <v>128</v>
      </c>
      <c r="F423" t="s">
        <v>337</v>
      </c>
      <c r="G423" t="s">
        <v>917</v>
      </c>
      <c r="H423" t="s">
        <v>232</v>
      </c>
      <c r="I423" t="s">
        <v>101</v>
      </c>
      <c r="J423" t="s">
        <v>1502</v>
      </c>
      <c r="K423" t="s">
        <v>957</v>
      </c>
      <c r="L423" t="s">
        <v>57</v>
      </c>
      <c r="M423" t="s">
        <v>37</v>
      </c>
      <c r="N423" t="s">
        <v>87</v>
      </c>
      <c r="O423" t="s">
        <v>87</v>
      </c>
      <c r="T423" t="s">
        <v>50</v>
      </c>
      <c r="U423" t="s">
        <v>87</v>
      </c>
      <c r="V423" t="s">
        <v>87</v>
      </c>
      <c r="W423" t="s">
        <v>158</v>
      </c>
      <c r="X423" t="s">
        <v>92</v>
      </c>
      <c r="Y423" t="s">
        <v>917</v>
      </c>
      <c r="Z423" t="s">
        <v>87</v>
      </c>
      <c r="AA423" t="s">
        <v>87</v>
      </c>
      <c r="AB423" t="s">
        <v>37</v>
      </c>
      <c r="AC423" t="s">
        <v>1013</v>
      </c>
      <c r="AD423" t="s">
        <v>37</v>
      </c>
      <c r="AE423" t="s">
        <v>1013</v>
      </c>
      <c r="AF423" t="s">
        <v>90</v>
      </c>
      <c r="AG423" t="s">
        <v>1270</v>
      </c>
      <c r="AH423" t="s">
        <v>551</v>
      </c>
      <c r="AI423" s="4">
        <f ca="1">data[[#This Row],[Expiry Date]]-TODAY()</f>
        <v>40</v>
      </c>
      <c r="AJ423" s="4">
        <f ca="1">data[[#This Row],[Maturity ( Days)]]/365</f>
        <v>0.1095890410958904</v>
      </c>
      <c r="AK423" s="4" t="str">
        <f>IF(data[[#This Row],[Option Type]]="put","p","c")</f>
        <v>p</v>
      </c>
      <c r="AL423" s="4">
        <f>(data[[#This Row],[Bid]]*data[[#This Row],[Bidsize]]+data[[#This Row],[Ask]]*data[[#This Row],[Asksize]])/(data[[#This Row],[Bidsize]]+data[[#This Row],[Asksize]])</f>
        <v>2.1452991452991452</v>
      </c>
      <c r="AM423" s="5">
        <f ca="1">impliedVol(data[[#This Row],[OptType]],Details!$B$4,VALUE(data[[#This Row],[Strike]]),VALUE(data[[#This Row],[Cnt Price]]),Details!$B$6,data[[#This Row],[T]],Details!$B$7)</f>
        <v>0.72385899994803704</v>
      </c>
      <c r="AN423" s="7">
        <f t="array" aca="1" ref="AN423:AR423" ca="1">bsGreeks(data[[#This Row],[OptType]],Details!$B$4,VALUE(data[[#This Row],[Strike]]),Details!$B$6,data[[#This Row],[T]],AM423,Details!$B$7)</f>
        <v>-6.3572245867440369E-3</v>
      </c>
      <c r="AO423" s="7">
        <f ca="1"/>
        <v>1.8195866979492624E-5</v>
      </c>
      <c r="AP423" s="6">
        <f ca="1"/>
        <v>0.2429055910365133</v>
      </c>
      <c r="AQ423" s="6">
        <f ca="1"/>
        <v>-21.90130308145547</v>
      </c>
      <c r="AR423" s="6">
        <f ca="1"/>
        <v>-3.0914780109868558</v>
      </c>
    </row>
    <row r="424" spans="1:44" x14ac:dyDescent="0.3">
      <c r="A424" t="s">
        <v>3537</v>
      </c>
      <c r="B424" t="s">
        <v>3538</v>
      </c>
      <c r="C424" t="s">
        <v>30</v>
      </c>
      <c r="D424" t="s">
        <v>3317</v>
      </c>
      <c r="E424" t="s">
        <v>1358</v>
      </c>
      <c r="F424" t="s">
        <v>327</v>
      </c>
      <c r="G424" t="s">
        <v>239</v>
      </c>
      <c r="H424" t="s">
        <v>150</v>
      </c>
      <c r="I424" t="s">
        <v>232</v>
      </c>
      <c r="J424" t="s">
        <v>1502</v>
      </c>
      <c r="K424" t="s">
        <v>890</v>
      </c>
      <c r="L424" t="s">
        <v>57</v>
      </c>
      <c r="M424" t="s">
        <v>37</v>
      </c>
      <c r="N424" t="s">
        <v>87</v>
      </c>
      <c r="O424" t="s">
        <v>87</v>
      </c>
      <c r="T424" t="s">
        <v>50</v>
      </c>
      <c r="U424" t="s">
        <v>87</v>
      </c>
      <c r="V424" t="s">
        <v>87</v>
      </c>
      <c r="W424" t="s">
        <v>158</v>
      </c>
      <c r="X424" t="s">
        <v>133</v>
      </c>
      <c r="Y424" t="s">
        <v>239</v>
      </c>
      <c r="Z424" t="s">
        <v>87</v>
      </c>
      <c r="AA424" t="s">
        <v>87</v>
      </c>
      <c r="AB424" t="s">
        <v>37</v>
      </c>
      <c r="AC424" t="s">
        <v>1013</v>
      </c>
      <c r="AD424" t="s">
        <v>37</v>
      </c>
      <c r="AE424" t="s">
        <v>1013</v>
      </c>
      <c r="AF424" t="s">
        <v>90</v>
      </c>
      <c r="AG424" t="s">
        <v>1270</v>
      </c>
      <c r="AH424" t="s">
        <v>551</v>
      </c>
      <c r="AI424" s="4">
        <f ca="1">data[[#This Row],[Expiry Date]]-TODAY()</f>
        <v>40</v>
      </c>
      <c r="AJ424" s="4">
        <f ca="1">data[[#This Row],[Maturity ( Days)]]/365</f>
        <v>0.1095890410958904</v>
      </c>
      <c r="AK424" s="4" t="str">
        <f>IF(data[[#This Row],[Option Type]]="put","p","c")</f>
        <v>p</v>
      </c>
      <c r="AL424" s="4">
        <f>(data[[#This Row],[Bid]]*data[[#This Row],[Bidsize]]+data[[#This Row],[Ask]]*data[[#This Row],[Asksize]])/(data[[#This Row],[Bidsize]]+data[[#This Row],[Asksize]])</f>
        <v>2.5262886597938143</v>
      </c>
      <c r="AM424" s="5">
        <f ca="1">impliedVol(data[[#This Row],[OptType]],Details!$B$4,VALUE(data[[#This Row],[Strike]]),VALUE(data[[#This Row],[Cnt Price]]),Details!$B$6,data[[#This Row],[T]],Details!$B$7)</f>
        <v>0.68901551267053907</v>
      </c>
      <c r="AN424" s="7">
        <f t="array" aca="1" ref="AN424:AR424" ca="1">bsGreeks(data[[#This Row],[OptType]],Details!$B$4,VALUE(data[[#This Row],[Strike]]),Details!$B$6,data[[#This Row],[T]],AM424,Details!$B$7)</f>
        <v>-7.7342080865775431E-3</v>
      </c>
      <c r="AO424" s="7">
        <f ca="1"/>
        <v>2.2727501171434222E-5</v>
      </c>
      <c r="AP424" s="6">
        <f ca="1"/>
        <v>0.28879619578803556</v>
      </c>
      <c r="AQ424" s="6">
        <f ca="1"/>
        <v>-24.779231394791992</v>
      </c>
      <c r="AR424" s="6">
        <f ca="1"/>
        <v>-3.7519247471320787</v>
      </c>
    </row>
    <row r="425" spans="1:44" x14ac:dyDescent="0.3">
      <c r="A425" t="s">
        <v>3539</v>
      </c>
      <c r="B425" t="s">
        <v>3540</v>
      </c>
      <c r="C425" t="s">
        <v>30</v>
      </c>
      <c r="D425" t="s">
        <v>2525</v>
      </c>
      <c r="E425" t="s">
        <v>1437</v>
      </c>
      <c r="F425" t="s">
        <v>492</v>
      </c>
      <c r="G425" t="s">
        <v>247</v>
      </c>
      <c r="H425" t="s">
        <v>289</v>
      </c>
      <c r="I425" t="s">
        <v>525</v>
      </c>
      <c r="J425" t="s">
        <v>1502</v>
      </c>
      <c r="K425" t="s">
        <v>3541</v>
      </c>
      <c r="L425" t="s">
        <v>57</v>
      </c>
      <c r="M425" t="s">
        <v>37</v>
      </c>
      <c r="N425" t="s">
        <v>87</v>
      </c>
      <c r="O425" t="s">
        <v>87</v>
      </c>
      <c r="T425" t="s">
        <v>50</v>
      </c>
      <c r="U425" t="s">
        <v>87</v>
      </c>
      <c r="V425" t="s">
        <v>87</v>
      </c>
      <c r="W425" t="s">
        <v>90</v>
      </c>
      <c r="X425" t="s">
        <v>165</v>
      </c>
      <c r="Y425" t="s">
        <v>247</v>
      </c>
      <c r="Z425" t="s">
        <v>87</v>
      </c>
      <c r="AA425" t="s">
        <v>87</v>
      </c>
      <c r="AB425" t="s">
        <v>37</v>
      </c>
      <c r="AC425" t="s">
        <v>1013</v>
      </c>
      <c r="AD425" t="s">
        <v>37</v>
      </c>
      <c r="AE425" t="s">
        <v>1013</v>
      </c>
      <c r="AF425" t="s">
        <v>90</v>
      </c>
      <c r="AG425" t="s">
        <v>1270</v>
      </c>
      <c r="AH425" t="s">
        <v>551</v>
      </c>
      <c r="AI425" s="4">
        <f ca="1">data[[#This Row],[Expiry Date]]-TODAY()</f>
        <v>40</v>
      </c>
      <c r="AJ425" s="4">
        <f ca="1">data[[#This Row],[Maturity ( Days)]]/365</f>
        <v>0.1095890410958904</v>
      </c>
      <c r="AK425" s="4" t="str">
        <f>IF(data[[#This Row],[Option Type]]="put","p","c")</f>
        <v>p</v>
      </c>
      <c r="AL425" s="4">
        <f>(data[[#This Row],[Bid]]*data[[#This Row],[Bidsize]]+data[[#This Row],[Ask]]*data[[#This Row],[Asksize]])/(data[[#This Row],[Bidsize]]+data[[#This Row],[Asksize]])</f>
        <v>3.295918367346939</v>
      </c>
      <c r="AM425" s="5">
        <f ca="1">impliedVol(data[[#This Row],[OptType]],Details!$B$4,VALUE(data[[#This Row],[Strike]]),VALUE(data[[#This Row],[Cnt Price]]),Details!$B$6,data[[#This Row],[T]],Details!$B$7)</f>
        <v>0.64013392629647892</v>
      </c>
      <c r="AN425" s="7">
        <f t="array" aca="1" ref="AN425:AR425" ca="1">bsGreeks(data[[#This Row],[OptType]],Details!$B$4,VALUE(data[[#This Row],[Strike]]),Details!$B$6,data[[#This Row],[T]],AM425,Details!$B$7)</f>
        <v>-1.0552841424690818E-2</v>
      </c>
      <c r="AO425" s="7">
        <f ca="1"/>
        <v>3.2114203485348063E-5</v>
      </c>
      <c r="AP425" s="6">
        <f ca="1"/>
        <v>0.37912181882005341</v>
      </c>
      <c r="AQ425" s="6">
        <f ca="1"/>
        <v>-30.208384631516036</v>
      </c>
      <c r="AR425" s="6">
        <f ca="1"/>
        <v>-5.1027117909161976</v>
      </c>
    </row>
    <row r="426" spans="1:44" x14ac:dyDescent="0.3">
      <c r="A426" t="s">
        <v>3542</v>
      </c>
      <c r="B426" t="s">
        <v>3543</v>
      </c>
      <c r="C426" t="s">
        <v>30</v>
      </c>
      <c r="D426" t="s">
        <v>1282</v>
      </c>
      <c r="E426" t="s">
        <v>770</v>
      </c>
      <c r="F426" t="s">
        <v>180</v>
      </c>
      <c r="G426" t="s">
        <v>665</v>
      </c>
      <c r="H426" t="s">
        <v>314</v>
      </c>
      <c r="I426" t="s">
        <v>202</v>
      </c>
      <c r="J426" t="s">
        <v>1502</v>
      </c>
      <c r="K426" t="s">
        <v>3544</v>
      </c>
      <c r="L426" t="s">
        <v>57</v>
      </c>
      <c r="M426" t="s">
        <v>37</v>
      </c>
      <c r="N426" t="s">
        <v>87</v>
      </c>
      <c r="O426" t="s">
        <v>87</v>
      </c>
      <c r="T426" t="s">
        <v>50</v>
      </c>
      <c r="U426" t="s">
        <v>87</v>
      </c>
      <c r="V426" t="s">
        <v>87</v>
      </c>
      <c r="W426" t="s">
        <v>479</v>
      </c>
      <c r="X426" t="s">
        <v>92</v>
      </c>
      <c r="Y426" t="s">
        <v>665</v>
      </c>
      <c r="Z426" t="s">
        <v>87</v>
      </c>
      <c r="AA426" t="s">
        <v>87</v>
      </c>
      <c r="AB426" t="s">
        <v>37</v>
      </c>
      <c r="AC426" t="s">
        <v>1013</v>
      </c>
      <c r="AD426" t="s">
        <v>37</v>
      </c>
      <c r="AE426" t="s">
        <v>1013</v>
      </c>
      <c r="AF426" t="s">
        <v>90</v>
      </c>
      <c r="AG426" t="s">
        <v>1270</v>
      </c>
      <c r="AH426" t="s">
        <v>551</v>
      </c>
      <c r="AI426" s="4">
        <f ca="1">data[[#This Row],[Expiry Date]]-TODAY()</f>
        <v>40</v>
      </c>
      <c r="AJ426" s="4">
        <f ca="1">data[[#This Row],[Maturity ( Days)]]/365</f>
        <v>0.1095890410958904</v>
      </c>
      <c r="AK426" s="4" t="str">
        <f>IF(data[[#This Row],[Option Type]]="put","p","c")</f>
        <v>p</v>
      </c>
      <c r="AL426" s="4">
        <f>(data[[#This Row],[Bid]]*data[[#This Row],[Bidsize]]+data[[#This Row],[Ask]]*data[[#This Row],[Asksize]])/(data[[#This Row],[Bidsize]]+data[[#This Row],[Asksize]])</f>
        <v>3.8085714285714287</v>
      </c>
      <c r="AM426" s="5">
        <f ca="1">impliedVol(data[[#This Row],[OptType]],Details!$B$4,VALUE(data[[#This Row],[Strike]]),VALUE(data[[#This Row],[Cnt Price]]),Details!$B$6,data[[#This Row],[T]],Details!$B$7)</f>
        <v>0.61727826181910594</v>
      </c>
      <c r="AN426" s="7">
        <f t="array" aca="1" ref="AN426:AR426" ca="1">bsGreeks(data[[#This Row],[OptType]],Details!$B$4,VALUE(data[[#This Row],[Strike]]),Details!$B$6,data[[#This Row],[T]],AM426,Details!$B$7)</f>
        <v>-1.2439681290967841E-2</v>
      </c>
      <c r="AO426" s="7">
        <f ca="1"/>
        <v>3.8418781613132117E-5</v>
      </c>
      <c r="AP426" s="6">
        <f ca="1"/>
        <v>0.43735626328215749</v>
      </c>
      <c r="AQ426" s="6">
        <f ca="1"/>
        <v>-33.595982802542963</v>
      </c>
      <c r="AR426" s="6">
        <f ca="1"/>
        <v>-6.0066716087596088</v>
      </c>
    </row>
    <row r="427" spans="1:44" x14ac:dyDescent="0.3">
      <c r="A427" t="s">
        <v>3545</v>
      </c>
      <c r="B427" t="s">
        <v>3546</v>
      </c>
      <c r="C427" t="s">
        <v>30</v>
      </c>
      <c r="D427" t="s">
        <v>3547</v>
      </c>
      <c r="E427" t="s">
        <v>144</v>
      </c>
      <c r="F427" t="s">
        <v>358</v>
      </c>
      <c r="G427" t="s">
        <v>665</v>
      </c>
      <c r="H427" t="s">
        <v>292</v>
      </c>
      <c r="I427" t="s">
        <v>125</v>
      </c>
      <c r="J427" t="s">
        <v>1502</v>
      </c>
      <c r="K427" t="s">
        <v>883</v>
      </c>
      <c r="L427" t="s">
        <v>57</v>
      </c>
      <c r="M427" t="s">
        <v>37</v>
      </c>
      <c r="N427" t="s">
        <v>87</v>
      </c>
      <c r="O427" t="s">
        <v>87</v>
      </c>
      <c r="T427" t="s">
        <v>50</v>
      </c>
      <c r="U427" t="s">
        <v>87</v>
      </c>
      <c r="V427" t="s">
        <v>87</v>
      </c>
      <c r="W427" t="s">
        <v>151</v>
      </c>
      <c r="X427" t="s">
        <v>1380</v>
      </c>
      <c r="Y427" t="s">
        <v>665</v>
      </c>
      <c r="Z427" t="s">
        <v>87</v>
      </c>
      <c r="AA427" t="s">
        <v>87</v>
      </c>
      <c r="AB427" t="s">
        <v>37</v>
      </c>
      <c r="AC427" t="s">
        <v>1013</v>
      </c>
      <c r="AD427" t="s">
        <v>37</v>
      </c>
      <c r="AE427" t="s">
        <v>1013</v>
      </c>
      <c r="AF427" t="s">
        <v>90</v>
      </c>
      <c r="AG427" t="s">
        <v>1270</v>
      </c>
      <c r="AH427" t="s">
        <v>551</v>
      </c>
      <c r="AI427" s="4">
        <f ca="1">data[[#This Row],[Expiry Date]]-TODAY()</f>
        <v>40</v>
      </c>
      <c r="AJ427" s="4">
        <f ca="1">data[[#This Row],[Maturity ( Days)]]/365</f>
        <v>0.1095890410958904</v>
      </c>
      <c r="AK427" s="4" t="str">
        <f>IF(data[[#This Row],[Option Type]]="put","p","c")</f>
        <v>p</v>
      </c>
      <c r="AL427" s="4">
        <f>(data[[#This Row],[Bid]]*data[[#This Row],[Bidsize]]+data[[#This Row],[Ask]]*data[[#This Row],[Asksize]])/(data[[#This Row],[Bidsize]]+data[[#This Row],[Asksize]])</f>
        <v>5.1438356164383565</v>
      </c>
      <c r="AM427" s="5">
        <f ca="1">impliedVol(data[[#This Row],[OptType]],Details!$B$4,VALUE(data[[#This Row],[Strike]]),VALUE(data[[#This Row],[Cnt Price]]),Details!$B$6,data[[#This Row],[T]],Details!$B$7)</f>
        <v>0.56178663795357531</v>
      </c>
      <c r="AN427" s="7">
        <f t="array" aca="1" ref="AN427:AR427" ca="1">bsGreeks(data[[#This Row],[OptType]],Details!$B$4,VALUE(data[[#This Row],[Strike]]),Details!$B$6,data[[#This Row],[T]],AM427,Details!$B$7)</f>
        <v>-1.7788871450118537E-2</v>
      </c>
      <c r="AO427" s="7">
        <f ca="1"/>
        <v>5.7412432781741791E-5</v>
      </c>
      <c r="AP427" s="6">
        <f ca="1"/>
        <v>0.59482352283337503</v>
      </c>
      <c r="AQ427" s="6">
        <f ca="1"/>
        <v>-41.55634251385046</v>
      </c>
      <c r="AR427" s="6">
        <f ca="1"/>
        <v>-8.5564527128952061</v>
      </c>
    </row>
    <row r="428" spans="1:44" x14ac:dyDescent="0.3">
      <c r="A428" t="s">
        <v>3548</v>
      </c>
      <c r="B428" t="s">
        <v>3549</v>
      </c>
      <c r="C428" t="s">
        <v>30</v>
      </c>
      <c r="D428" t="s">
        <v>3550</v>
      </c>
      <c r="E428" t="s">
        <v>434</v>
      </c>
      <c r="F428" t="s">
        <v>666</v>
      </c>
      <c r="G428" t="s">
        <v>770</v>
      </c>
      <c r="H428" t="s">
        <v>95</v>
      </c>
      <c r="I428" t="s">
        <v>292</v>
      </c>
      <c r="J428" t="s">
        <v>1502</v>
      </c>
      <c r="K428" t="s">
        <v>1400</v>
      </c>
      <c r="L428" t="s">
        <v>57</v>
      </c>
      <c r="M428" t="s">
        <v>37</v>
      </c>
      <c r="N428" t="s">
        <v>87</v>
      </c>
      <c r="O428" t="s">
        <v>87</v>
      </c>
      <c r="T428" t="s">
        <v>50</v>
      </c>
      <c r="U428" t="s">
        <v>87</v>
      </c>
      <c r="V428" t="s">
        <v>87</v>
      </c>
      <c r="W428" t="s">
        <v>98</v>
      </c>
      <c r="X428" t="s">
        <v>387</v>
      </c>
      <c r="Y428" t="s">
        <v>770</v>
      </c>
      <c r="Z428" t="s">
        <v>87</v>
      </c>
      <c r="AA428" t="s">
        <v>87</v>
      </c>
      <c r="AB428" t="s">
        <v>37</v>
      </c>
      <c r="AC428" t="s">
        <v>1013</v>
      </c>
      <c r="AD428" t="s">
        <v>37</v>
      </c>
      <c r="AE428" t="s">
        <v>1013</v>
      </c>
      <c r="AF428" t="s">
        <v>90</v>
      </c>
      <c r="AG428" t="s">
        <v>1270</v>
      </c>
      <c r="AH428" t="s">
        <v>551</v>
      </c>
      <c r="AI428" s="4">
        <f ca="1">data[[#This Row],[Expiry Date]]-TODAY()</f>
        <v>40</v>
      </c>
      <c r="AJ428" s="4">
        <f ca="1">data[[#This Row],[Maturity ( Days)]]/365</f>
        <v>0.1095890410958904</v>
      </c>
      <c r="AK428" s="4" t="str">
        <f>IF(data[[#This Row],[Option Type]]="put","p","c")</f>
        <v>p</v>
      </c>
      <c r="AL428" s="4">
        <f>(data[[#This Row],[Bid]]*data[[#This Row],[Bidsize]]+data[[#This Row],[Ask]]*data[[#This Row],[Asksize]])/(data[[#This Row],[Bidsize]]+data[[#This Row],[Asksize]])</f>
        <v>5.6480519480519478</v>
      </c>
      <c r="AM428" s="5">
        <f ca="1">impliedVol(data[[#This Row],[OptType]],Details!$B$4,VALUE(data[[#This Row],[Strike]]),VALUE(data[[#This Row],[Cnt Price]]),Details!$B$6,data[[#This Row],[T]],Details!$B$7)</f>
        <v>0.54680408669191816</v>
      </c>
      <c r="AN428" s="7">
        <f t="array" aca="1" ref="AN428:AR428" ca="1">bsGreeks(data[[#This Row],[OptType]],Details!$B$4,VALUE(data[[#This Row],[Strike]]),Details!$B$6,data[[#This Row],[T]],AM428,Details!$B$7)</f>
        <v>-1.9825858633478521E-2</v>
      </c>
      <c r="AO428" s="7">
        <f ca="1"/>
        <v>6.4685996915399591E-5</v>
      </c>
      <c r="AP428" s="6">
        <f ca="1"/>
        <v>0.6523081533619568</v>
      </c>
      <c r="AQ428" s="6">
        <f ca="1"/>
        <v>-44.347160591820142</v>
      </c>
      <c r="AR428" s="6">
        <f ca="1"/>
        <v>-9.5269503146722183</v>
      </c>
    </row>
    <row r="429" spans="1:44" x14ac:dyDescent="0.3">
      <c r="A429" t="s">
        <v>3551</v>
      </c>
      <c r="B429" t="s">
        <v>3552</v>
      </c>
      <c r="C429" t="s">
        <v>30</v>
      </c>
      <c r="D429" t="s">
        <v>1289</v>
      </c>
      <c r="E429" t="s">
        <v>137</v>
      </c>
      <c r="F429" t="s">
        <v>435</v>
      </c>
      <c r="G429" t="s">
        <v>250</v>
      </c>
      <c r="H429" t="s">
        <v>95</v>
      </c>
      <c r="I429" t="s">
        <v>105</v>
      </c>
      <c r="J429" t="s">
        <v>1502</v>
      </c>
      <c r="K429" t="s">
        <v>2506</v>
      </c>
      <c r="L429" t="s">
        <v>57</v>
      </c>
      <c r="M429" t="s">
        <v>37</v>
      </c>
      <c r="N429" t="s">
        <v>87</v>
      </c>
      <c r="O429" t="s">
        <v>87</v>
      </c>
      <c r="T429" t="s">
        <v>50</v>
      </c>
      <c r="U429" t="s">
        <v>87</v>
      </c>
      <c r="V429" t="s">
        <v>87</v>
      </c>
      <c r="W429" t="s">
        <v>225</v>
      </c>
      <c r="X429" t="s">
        <v>404</v>
      </c>
      <c r="Y429" t="s">
        <v>250</v>
      </c>
      <c r="Z429" t="s">
        <v>87</v>
      </c>
      <c r="AA429" t="s">
        <v>87</v>
      </c>
      <c r="AB429" t="s">
        <v>37</v>
      </c>
      <c r="AC429" t="s">
        <v>1013</v>
      </c>
      <c r="AD429" t="s">
        <v>37</v>
      </c>
      <c r="AE429" t="s">
        <v>1013</v>
      </c>
      <c r="AF429" t="s">
        <v>90</v>
      </c>
      <c r="AG429" t="s">
        <v>1270</v>
      </c>
      <c r="AH429" t="s">
        <v>551</v>
      </c>
      <c r="AI429" s="4">
        <f ca="1">data[[#This Row],[Expiry Date]]-TODAY()</f>
        <v>40</v>
      </c>
      <c r="AJ429" s="4">
        <f ca="1">data[[#This Row],[Maturity ( Days)]]/365</f>
        <v>0.1095890410958904</v>
      </c>
      <c r="AK429" s="4" t="str">
        <f>IF(data[[#This Row],[Option Type]]="put","p","c")</f>
        <v>p</v>
      </c>
      <c r="AL429" s="4">
        <f>(data[[#This Row],[Bid]]*data[[#This Row],[Bidsize]]+data[[#This Row],[Ask]]*data[[#This Row],[Asksize]])/(data[[#This Row],[Bidsize]]+data[[#This Row],[Asksize]])</f>
        <v>6.2357894736842114</v>
      </c>
      <c r="AM429" s="5">
        <f ca="1">impliedVol(data[[#This Row],[OptType]],Details!$B$4,VALUE(data[[#This Row],[Strike]]),VALUE(data[[#This Row],[Cnt Price]]),Details!$B$6,data[[#This Row],[T]],Details!$B$7)</f>
        <v>0.53236267236154244</v>
      </c>
      <c r="AN429" s="7">
        <f t="array" aca="1" ref="AN429:AR429" ca="1">bsGreeks(data[[#This Row],[OptType]],Details!$B$4,VALUE(data[[#This Row],[Strike]]),Details!$B$6,data[[#This Row],[T]],AM429,Details!$B$7)</f>
        <v>-2.2189733042273452E-2</v>
      </c>
      <c r="AO429" s="7">
        <f ca="1"/>
        <v>7.3086250550689081E-5</v>
      </c>
      <c r="AP429" s="6">
        <f ca="1"/>
        <v>0.71755312199889976</v>
      </c>
      <c r="AQ429" s="6">
        <f ca="1"/>
        <v>-47.483183286595718</v>
      </c>
      <c r="AR429" s="6">
        <f ca="1"/>
        <v>-10.653475038922698</v>
      </c>
    </row>
    <row r="430" spans="1:44" x14ac:dyDescent="0.3">
      <c r="A430" t="s">
        <v>3553</v>
      </c>
      <c r="B430" t="s">
        <v>3554</v>
      </c>
      <c r="C430" t="s">
        <v>30</v>
      </c>
      <c r="D430" t="s">
        <v>1300</v>
      </c>
      <c r="E430" t="s">
        <v>168</v>
      </c>
      <c r="F430" t="s">
        <v>739</v>
      </c>
      <c r="G430" t="s">
        <v>3555</v>
      </c>
      <c r="H430" t="s">
        <v>125</v>
      </c>
      <c r="I430" t="s">
        <v>227</v>
      </c>
      <c r="J430" t="s">
        <v>1502</v>
      </c>
      <c r="K430" t="s">
        <v>3556</v>
      </c>
      <c r="L430" t="s">
        <v>57</v>
      </c>
      <c r="M430" t="s">
        <v>37</v>
      </c>
      <c r="N430" t="s">
        <v>87</v>
      </c>
      <c r="O430" t="s">
        <v>87</v>
      </c>
      <c r="T430" t="s">
        <v>50</v>
      </c>
      <c r="U430" t="s">
        <v>87</v>
      </c>
      <c r="V430" t="s">
        <v>87</v>
      </c>
      <c r="W430" t="s">
        <v>166</v>
      </c>
      <c r="X430" t="s">
        <v>458</v>
      </c>
      <c r="Y430" t="s">
        <v>3555</v>
      </c>
      <c r="Z430" t="s">
        <v>87</v>
      </c>
      <c r="AA430" t="s">
        <v>87</v>
      </c>
      <c r="AB430" t="s">
        <v>37</v>
      </c>
      <c r="AC430" t="s">
        <v>1013</v>
      </c>
      <c r="AD430" t="s">
        <v>37</v>
      </c>
      <c r="AE430" t="s">
        <v>1013</v>
      </c>
      <c r="AF430" t="s">
        <v>90</v>
      </c>
      <c r="AG430" t="s">
        <v>1270</v>
      </c>
      <c r="AH430" t="s">
        <v>551</v>
      </c>
      <c r="AI430" s="4">
        <f ca="1">data[[#This Row],[Expiry Date]]-TODAY()</f>
        <v>40</v>
      </c>
      <c r="AJ430" s="4">
        <f ca="1">data[[#This Row],[Maturity ( Days)]]/365</f>
        <v>0.1095890410958904</v>
      </c>
      <c r="AK430" s="4" t="str">
        <f>IF(data[[#This Row],[Option Type]]="put","p","c")</f>
        <v>p</v>
      </c>
      <c r="AL430" s="4">
        <f>(data[[#This Row],[Bid]]*data[[#This Row],[Bidsize]]+data[[#This Row],[Ask]]*data[[#This Row],[Asksize]])/(data[[#This Row],[Bidsize]]+data[[#This Row],[Asksize]])</f>
        <v>10.269736842105264</v>
      </c>
      <c r="AM430" s="5">
        <f ca="1">impliedVol(data[[#This Row],[OptType]],Details!$B$4,VALUE(data[[#This Row],[Strike]]),VALUE(data[[#This Row],[Cnt Price]]),Details!$B$6,data[[#This Row],[T]],Details!$B$7)</f>
        <v>0.46081823745727224</v>
      </c>
      <c r="AN430" s="7">
        <f t="array" aca="1" ref="AN430:AR430" ca="1">bsGreeks(data[[#This Row],[OptType]],Details!$B$4,VALUE(data[[#This Row],[Strike]]),Details!$B$6,data[[#This Row],[T]],AM430,Details!$B$7)</f>
        <v>-3.9247039912666093E-2</v>
      </c>
      <c r="AO430" s="7">
        <f ca="1"/>
        <v>1.3551596171149566E-4</v>
      </c>
      <c r="AP430" s="6">
        <f ca="1"/>
        <v>1.1516775191558857</v>
      </c>
      <c r="AQ430" s="6">
        <f ca="1"/>
        <v>-65.869746626000151</v>
      </c>
      <c r="AR430" s="6">
        <f ca="1"/>
        <v>-18.759587721570568</v>
      </c>
    </row>
    <row r="431" spans="1:44" x14ac:dyDescent="0.3">
      <c r="A431" t="s">
        <v>3557</v>
      </c>
      <c r="B431" t="s">
        <v>3558</v>
      </c>
      <c r="C431" t="s">
        <v>30</v>
      </c>
      <c r="D431" t="s">
        <v>3559</v>
      </c>
      <c r="E431" t="s">
        <v>808</v>
      </c>
      <c r="F431" t="s">
        <v>918</v>
      </c>
      <c r="G431" t="s">
        <v>3560</v>
      </c>
      <c r="H431" t="s">
        <v>137</v>
      </c>
      <c r="I431" t="s">
        <v>160</v>
      </c>
      <c r="J431" t="s">
        <v>1502</v>
      </c>
      <c r="K431" t="s">
        <v>106</v>
      </c>
      <c r="L431" t="s">
        <v>57</v>
      </c>
      <c r="M431" t="s">
        <v>37</v>
      </c>
      <c r="N431" t="s">
        <v>87</v>
      </c>
      <c r="O431" t="s">
        <v>87</v>
      </c>
      <c r="T431" t="s">
        <v>50</v>
      </c>
      <c r="U431" t="s">
        <v>87</v>
      </c>
      <c r="V431" t="s">
        <v>87</v>
      </c>
      <c r="W431" t="s">
        <v>137</v>
      </c>
      <c r="X431" t="s">
        <v>458</v>
      </c>
      <c r="Y431" t="s">
        <v>3560</v>
      </c>
      <c r="Z431" t="s">
        <v>87</v>
      </c>
      <c r="AA431" t="s">
        <v>87</v>
      </c>
      <c r="AB431" t="s">
        <v>37</v>
      </c>
      <c r="AC431" t="s">
        <v>1013</v>
      </c>
      <c r="AD431" t="s">
        <v>37</v>
      </c>
      <c r="AE431" t="s">
        <v>1013</v>
      </c>
      <c r="AF431" t="s">
        <v>90</v>
      </c>
      <c r="AG431" t="s">
        <v>1270</v>
      </c>
      <c r="AH431" t="s">
        <v>551</v>
      </c>
      <c r="AI431" s="4">
        <f ca="1">data[[#This Row],[Expiry Date]]-TODAY()</f>
        <v>40</v>
      </c>
      <c r="AJ431" s="4">
        <f ca="1">data[[#This Row],[Maturity ( Days)]]/365</f>
        <v>0.1095890410958904</v>
      </c>
      <c r="AK431" s="4" t="str">
        <f>IF(data[[#This Row],[Option Type]]="put","p","c")</f>
        <v>p</v>
      </c>
      <c r="AL431" s="4">
        <f>(data[[#This Row],[Bid]]*data[[#This Row],[Bidsize]]+data[[#This Row],[Ask]]*data[[#This Row],[Asksize]])/(data[[#This Row],[Bidsize]]+data[[#This Row],[Asksize]])</f>
        <v>15.180000000000001</v>
      </c>
      <c r="AM431" s="5">
        <f ca="1">impliedVol(data[[#This Row],[OptType]],Details!$B$4,VALUE(data[[#This Row],[Strike]]),VALUE(data[[#This Row],[Cnt Price]]),Details!$B$6,data[[#This Row],[T]],Details!$B$7)</f>
        <v>0.41880144510320161</v>
      </c>
      <c r="AN431" s="7">
        <f t="array" aca="1" ref="AN431:AR431" ca="1">bsGreeks(data[[#This Row],[OptType]],Details!$B$4,VALUE(data[[#This Row],[Strike]]),Details!$B$6,data[[#This Row],[T]],AM431,Details!$B$7)</f>
        <v>-5.9856361095069532E-2</v>
      </c>
      <c r="AO431" s="7">
        <f ca="1"/>
        <v>2.0894341539395866E-4</v>
      </c>
      <c r="AP431" s="6">
        <f ca="1"/>
        <v>1.6137923055779919</v>
      </c>
      <c r="AQ431" s="6">
        <f ca="1"/>
        <v>-83.767593470787133</v>
      </c>
      <c r="AR431" s="6">
        <f ca="1"/>
        <v>-28.557696270648918</v>
      </c>
    </row>
    <row r="432" spans="1:44" x14ac:dyDescent="0.3">
      <c r="A432" t="s">
        <v>3561</v>
      </c>
      <c r="B432" t="s">
        <v>3562</v>
      </c>
      <c r="C432" t="s">
        <v>58</v>
      </c>
      <c r="D432" t="s">
        <v>1711</v>
      </c>
      <c r="E432" t="s">
        <v>3563</v>
      </c>
      <c r="F432" t="s">
        <v>3564</v>
      </c>
      <c r="G432" t="s">
        <v>3565</v>
      </c>
      <c r="H432" t="s">
        <v>137</v>
      </c>
      <c r="I432" t="s">
        <v>137</v>
      </c>
      <c r="J432" t="s">
        <v>1502</v>
      </c>
      <c r="K432" t="s">
        <v>168</v>
      </c>
      <c r="L432" t="s">
        <v>57</v>
      </c>
      <c r="M432" t="s">
        <v>37</v>
      </c>
      <c r="N432" t="s">
        <v>87</v>
      </c>
      <c r="O432" t="s">
        <v>87</v>
      </c>
      <c r="T432" t="s">
        <v>50</v>
      </c>
      <c r="U432" t="s">
        <v>87</v>
      </c>
      <c r="V432" t="s">
        <v>87</v>
      </c>
      <c r="W432" t="s">
        <v>168</v>
      </c>
      <c r="X432" t="s">
        <v>404</v>
      </c>
      <c r="Y432" t="s">
        <v>3565</v>
      </c>
      <c r="Z432" t="s">
        <v>87</v>
      </c>
      <c r="AA432" t="s">
        <v>87</v>
      </c>
      <c r="AB432" t="s">
        <v>37</v>
      </c>
      <c r="AC432" t="s">
        <v>1013</v>
      </c>
      <c r="AD432" t="s">
        <v>37</v>
      </c>
      <c r="AE432" t="s">
        <v>1013</v>
      </c>
      <c r="AF432" t="s">
        <v>90</v>
      </c>
      <c r="AG432" t="s">
        <v>1270</v>
      </c>
      <c r="AH432" t="s">
        <v>551</v>
      </c>
      <c r="AI432" s="4">
        <f ca="1">data[[#This Row],[Expiry Date]]-TODAY()</f>
        <v>40</v>
      </c>
      <c r="AJ432" s="4">
        <f ca="1">data[[#This Row],[Maturity ( Days)]]/365</f>
        <v>0.1095890410958904</v>
      </c>
      <c r="AK432" s="4" t="str">
        <f>IF(data[[#This Row],[Option Type]]="put","p","c")</f>
        <v>c</v>
      </c>
      <c r="AL432" s="4">
        <f>(data[[#This Row],[Bid]]*data[[#This Row],[Bidsize]]+data[[#This Row],[Ask]]*data[[#This Row],[Asksize]])/(data[[#This Row],[Bidsize]]+data[[#This Row],[Asksize]])</f>
        <v>670.90000000000009</v>
      </c>
      <c r="AM432" s="5">
        <f ca="1">impliedVol(data[[#This Row],[OptType]],Details!$B$4,VALUE(data[[#This Row],[Strike]]),VALUE(data[[#This Row],[Cnt Price]]),Details!$B$6,data[[#This Row],[T]],Details!$B$7)</f>
        <v>0.40276173084312744</v>
      </c>
      <c r="AN432" s="7">
        <f t="array" aca="1" ref="AN432:AR432" ca="1">bsGreeks(data[[#This Row],[OptType]],Details!$B$4,VALUE(data[[#This Row],[Strike]]),Details!$B$6,data[[#This Row],[T]],AM432,Details!$B$7)</f>
        <v>0.91113755253235551</v>
      </c>
      <c r="AO432" s="7">
        <f ca="1"/>
        <v>2.9394117493940214E-4</v>
      </c>
      <c r="AP432" s="6">
        <f ca="1"/>
        <v>2.1833301085218935</v>
      </c>
      <c r="AQ432" s="6">
        <f ca="1"/>
        <v>-118.32605521867085</v>
      </c>
      <c r="AR432" s="6">
        <f ca="1"/>
        <v>335.86486835079279</v>
      </c>
    </row>
    <row r="433" spans="1:44" x14ac:dyDescent="0.3">
      <c r="A433" t="s">
        <v>3566</v>
      </c>
      <c r="B433" t="s">
        <v>3567</v>
      </c>
      <c r="C433" t="s">
        <v>58</v>
      </c>
      <c r="D433" t="s">
        <v>1717</v>
      </c>
      <c r="E433" t="s">
        <v>3568</v>
      </c>
      <c r="F433" t="s">
        <v>3569</v>
      </c>
      <c r="G433" t="s">
        <v>2696</v>
      </c>
      <c r="H433" t="s">
        <v>137</v>
      </c>
      <c r="I433" t="s">
        <v>137</v>
      </c>
      <c r="J433" t="s">
        <v>1502</v>
      </c>
      <c r="K433" t="s">
        <v>168</v>
      </c>
      <c r="L433" t="s">
        <v>57</v>
      </c>
      <c r="M433" t="s">
        <v>37</v>
      </c>
      <c r="N433" t="s">
        <v>87</v>
      </c>
      <c r="O433" t="s">
        <v>87</v>
      </c>
      <c r="T433" t="s">
        <v>50</v>
      </c>
      <c r="U433" t="s">
        <v>87</v>
      </c>
      <c r="V433" t="s">
        <v>87</v>
      </c>
      <c r="W433" t="s">
        <v>168</v>
      </c>
      <c r="X433" t="s">
        <v>404</v>
      </c>
      <c r="Y433" t="s">
        <v>2696</v>
      </c>
      <c r="Z433" t="s">
        <v>87</v>
      </c>
      <c r="AA433" t="s">
        <v>87</v>
      </c>
      <c r="AB433" t="s">
        <v>37</v>
      </c>
      <c r="AC433" t="s">
        <v>1013</v>
      </c>
      <c r="AD433" t="s">
        <v>37</v>
      </c>
      <c r="AE433" t="s">
        <v>1013</v>
      </c>
      <c r="AF433" t="s">
        <v>90</v>
      </c>
      <c r="AG433" t="s">
        <v>1270</v>
      </c>
      <c r="AH433" t="s">
        <v>551</v>
      </c>
      <c r="AI433" s="4">
        <f ca="1">data[[#This Row],[Expiry Date]]-TODAY()</f>
        <v>40</v>
      </c>
      <c r="AJ433" s="4">
        <f ca="1">data[[#This Row],[Maturity ( Days)]]/365</f>
        <v>0.1095890410958904</v>
      </c>
      <c r="AK433" s="4" t="str">
        <f>IF(data[[#This Row],[Option Type]]="put","p","c")</f>
        <v>c</v>
      </c>
      <c r="AL433" s="4">
        <f>(data[[#This Row],[Bid]]*data[[#This Row],[Bidsize]]+data[[#This Row],[Ask]]*data[[#This Row],[Asksize]])/(data[[#This Row],[Bidsize]]+data[[#This Row],[Asksize]])</f>
        <v>661.5</v>
      </c>
      <c r="AM433" s="5">
        <f ca="1">impliedVol(data[[#This Row],[OptType]],Details!$B$4,VALUE(data[[#This Row],[Strike]]),VALUE(data[[#This Row],[Cnt Price]]),Details!$B$6,data[[#This Row],[T]],Details!$B$7)</f>
        <v>0.4002874706964395</v>
      </c>
      <c r="AN433" s="7">
        <f t="array" aca="1" ref="AN433:AR433" ca="1">bsGreeks(data[[#This Row],[OptType]],Details!$B$4,VALUE(data[[#This Row],[Strike]]),Details!$B$6,data[[#This Row],[T]],AM433,Details!$B$7)</f>
        <v>0.90881995382740288</v>
      </c>
      <c r="AO433" s="7">
        <f ca="1"/>
        <v>3.0147068400246748E-4</v>
      </c>
      <c r="AP433" s="6">
        <f ca="1"/>
        <v>2.2255013514588931</v>
      </c>
      <c r="AQ433" s="6">
        <f ca="1"/>
        <v>-119.76058693100427</v>
      </c>
      <c r="AR433" s="6">
        <f ca="1"/>
        <v>335.85368162628794</v>
      </c>
    </row>
    <row r="434" spans="1:44" x14ac:dyDescent="0.3">
      <c r="A434" t="s">
        <v>3570</v>
      </c>
      <c r="B434" t="s">
        <v>3571</v>
      </c>
      <c r="C434" t="s">
        <v>58</v>
      </c>
      <c r="D434" t="s">
        <v>140</v>
      </c>
      <c r="E434" t="s">
        <v>3572</v>
      </c>
      <c r="F434" t="s">
        <v>1724</v>
      </c>
      <c r="G434" t="s">
        <v>3573</v>
      </c>
      <c r="H434" t="s">
        <v>137</v>
      </c>
      <c r="I434" t="s">
        <v>137</v>
      </c>
      <c r="J434" t="s">
        <v>1502</v>
      </c>
      <c r="K434" t="s">
        <v>231</v>
      </c>
      <c r="L434" t="s">
        <v>57</v>
      </c>
      <c r="M434" t="s">
        <v>37</v>
      </c>
      <c r="N434" t="s">
        <v>87</v>
      </c>
      <c r="O434" t="s">
        <v>87</v>
      </c>
      <c r="T434" t="s">
        <v>50</v>
      </c>
      <c r="U434" t="s">
        <v>87</v>
      </c>
      <c r="V434" t="s">
        <v>87</v>
      </c>
      <c r="W434" t="s">
        <v>166</v>
      </c>
      <c r="X434" t="s">
        <v>411</v>
      </c>
      <c r="Y434" t="s">
        <v>3573</v>
      </c>
      <c r="Z434" t="s">
        <v>87</v>
      </c>
      <c r="AA434" t="s">
        <v>87</v>
      </c>
      <c r="AB434" t="s">
        <v>37</v>
      </c>
      <c r="AC434" t="s">
        <v>1013</v>
      </c>
      <c r="AD434" t="s">
        <v>37</v>
      </c>
      <c r="AE434" t="s">
        <v>1013</v>
      </c>
      <c r="AF434" t="s">
        <v>90</v>
      </c>
      <c r="AG434" t="s">
        <v>1270</v>
      </c>
      <c r="AH434" t="s">
        <v>551</v>
      </c>
      <c r="AI434" s="4">
        <f ca="1">data[[#This Row],[Expiry Date]]-TODAY()</f>
        <v>40</v>
      </c>
      <c r="AJ434" s="4">
        <f ca="1">data[[#This Row],[Maturity ( Days)]]/365</f>
        <v>0.1095890410958904</v>
      </c>
      <c r="AK434" s="4" t="str">
        <f>IF(data[[#This Row],[Option Type]]="put","p","c")</f>
        <v>c</v>
      </c>
      <c r="AL434" s="4">
        <f>(data[[#This Row],[Bid]]*data[[#This Row],[Bidsize]]+data[[#This Row],[Ask]]*data[[#This Row],[Asksize]])/(data[[#This Row],[Bidsize]]+data[[#This Row],[Asksize]])</f>
        <v>587</v>
      </c>
      <c r="AM434" s="5">
        <f ca="1">impliedVol(data[[#This Row],[OptType]],Details!$B$4,VALUE(data[[#This Row],[Strike]]),VALUE(data[[#This Row],[Cnt Price]]),Details!$B$6,data[[#This Row],[T]],Details!$B$7)</f>
        <v>0.38090710042972875</v>
      </c>
      <c r="AN434" s="7">
        <f t="array" aca="1" ref="AN434:AR434" ca="1">bsGreeks(data[[#This Row],[OptType]],Details!$B$4,VALUE(data[[#This Row],[Strike]]),Details!$B$6,data[[#This Row],[T]],AM434,Details!$B$7)</f>
        <v>0.88763279982770737</v>
      </c>
      <c r="AO434" s="7">
        <f ca="1"/>
        <v>3.6889137947211187E-4</v>
      </c>
      <c r="AP434" s="6">
        <f ca="1"/>
        <v>2.5913636009710239</v>
      </c>
      <c r="AQ434" s="6">
        <f ca="1"/>
        <v>-131.75522959122074</v>
      </c>
      <c r="AR434" s="6">
        <f ca="1"/>
        <v>334.4984320639299</v>
      </c>
    </row>
    <row r="435" spans="1:44" x14ac:dyDescent="0.3">
      <c r="A435" t="s">
        <v>3574</v>
      </c>
      <c r="B435" t="s">
        <v>3575</v>
      </c>
      <c r="C435" t="s">
        <v>30</v>
      </c>
      <c r="D435" t="s">
        <v>3576</v>
      </c>
      <c r="E435" t="s">
        <v>3577</v>
      </c>
      <c r="F435" t="s">
        <v>878</v>
      </c>
      <c r="G435" t="s">
        <v>3578</v>
      </c>
      <c r="H435" t="s">
        <v>176</v>
      </c>
      <c r="I435" t="s">
        <v>153</v>
      </c>
      <c r="J435" t="s">
        <v>1502</v>
      </c>
      <c r="K435" t="s">
        <v>481</v>
      </c>
      <c r="L435" t="s">
        <v>57</v>
      </c>
      <c r="M435" t="s">
        <v>37</v>
      </c>
      <c r="N435" t="s">
        <v>87</v>
      </c>
      <c r="O435" t="s">
        <v>87</v>
      </c>
      <c r="T435" t="s">
        <v>50</v>
      </c>
      <c r="U435" t="s">
        <v>87</v>
      </c>
      <c r="V435" t="s">
        <v>87</v>
      </c>
      <c r="W435" t="s">
        <v>129</v>
      </c>
      <c r="X435" t="s">
        <v>458</v>
      </c>
      <c r="Y435" t="s">
        <v>3578</v>
      </c>
      <c r="Z435" t="s">
        <v>87</v>
      </c>
      <c r="AA435" t="s">
        <v>87</v>
      </c>
      <c r="AB435" t="s">
        <v>37</v>
      </c>
      <c r="AC435" t="s">
        <v>1013</v>
      </c>
      <c r="AD435" t="s">
        <v>37</v>
      </c>
      <c r="AE435" t="s">
        <v>1013</v>
      </c>
      <c r="AF435" t="s">
        <v>90</v>
      </c>
      <c r="AG435" t="s">
        <v>1270</v>
      </c>
      <c r="AH435" t="s">
        <v>551</v>
      </c>
      <c r="AI435" s="4">
        <f ca="1">data[[#This Row],[Expiry Date]]-TODAY()</f>
        <v>40</v>
      </c>
      <c r="AJ435" s="4">
        <f ca="1">data[[#This Row],[Maturity ( Days)]]/365</f>
        <v>0.1095890410958904</v>
      </c>
      <c r="AK435" s="4" t="str">
        <f>IF(data[[#This Row],[Option Type]]="put","p","c")</f>
        <v>p</v>
      </c>
      <c r="AL435" s="4">
        <f>(data[[#This Row],[Bid]]*data[[#This Row],[Bidsize]]+data[[#This Row],[Ask]]*data[[#This Row],[Asksize]])/(data[[#This Row],[Bidsize]]+data[[#This Row],[Asksize]])</f>
        <v>32.910810810810808</v>
      </c>
      <c r="AM435" s="5">
        <f ca="1">impliedVol(data[[#This Row],[OptType]],Details!$B$4,VALUE(data[[#This Row],[Strike]]),VALUE(data[[#This Row],[Cnt Price]]),Details!$B$6,data[[#This Row],[T]],Details!$B$7)</f>
        <v>0.35693134178188873</v>
      </c>
      <c r="AN435" s="7">
        <f t="array" aca="1" ref="AN435:AR435" ca="1">bsGreeks(data[[#This Row],[OptType]],Details!$B$4,VALUE(data[[#This Row],[Strike]]),Details!$B$6,data[[#This Row],[T]],AM435,Details!$B$7)</f>
        <v>-0.13090455538798396</v>
      </c>
      <c r="AO435" s="7">
        <f ca="1"/>
        <v>4.3828611218099217E-4</v>
      </c>
      <c r="AP435" s="6">
        <f ca="1"/>
        <v>2.8850488666986775</v>
      </c>
      <c r="AQ435" s="6">
        <f ca="1"/>
        <v>-127.15824496591995</v>
      </c>
      <c r="AR435" s="6">
        <f ca="1"/>
        <v>-62.423569958553543</v>
      </c>
    </row>
    <row r="436" spans="1:44" x14ac:dyDescent="0.3">
      <c r="A436" t="s">
        <v>3579</v>
      </c>
      <c r="B436" t="s">
        <v>3580</v>
      </c>
      <c r="C436" t="s">
        <v>30</v>
      </c>
      <c r="D436" t="s">
        <v>3581</v>
      </c>
      <c r="E436" t="s">
        <v>1215</v>
      </c>
      <c r="F436" t="s">
        <v>2633</v>
      </c>
      <c r="G436" t="s">
        <v>3582</v>
      </c>
      <c r="H436" t="s">
        <v>134</v>
      </c>
      <c r="I436" t="s">
        <v>423</v>
      </c>
      <c r="J436" t="s">
        <v>1502</v>
      </c>
      <c r="K436" t="s">
        <v>108</v>
      </c>
      <c r="L436" t="s">
        <v>57</v>
      </c>
      <c r="M436" t="s">
        <v>37</v>
      </c>
      <c r="N436" t="s">
        <v>87</v>
      </c>
      <c r="O436" t="s">
        <v>87</v>
      </c>
      <c r="T436" t="s">
        <v>50</v>
      </c>
      <c r="U436" t="s">
        <v>87</v>
      </c>
      <c r="V436" t="s">
        <v>87</v>
      </c>
      <c r="W436" t="s">
        <v>151</v>
      </c>
      <c r="X436" t="s">
        <v>404</v>
      </c>
      <c r="Y436" t="s">
        <v>3582</v>
      </c>
      <c r="Z436" t="s">
        <v>87</v>
      </c>
      <c r="AA436" t="s">
        <v>87</v>
      </c>
      <c r="AB436" t="s">
        <v>37</v>
      </c>
      <c r="AC436" t="s">
        <v>1013</v>
      </c>
      <c r="AD436" t="s">
        <v>37</v>
      </c>
      <c r="AE436" t="s">
        <v>1013</v>
      </c>
      <c r="AF436" t="s">
        <v>90</v>
      </c>
      <c r="AG436" t="s">
        <v>1270</v>
      </c>
      <c r="AH436" t="s">
        <v>551</v>
      </c>
      <c r="AI436" s="4">
        <f ca="1">data[[#This Row],[Expiry Date]]-TODAY()</f>
        <v>40</v>
      </c>
      <c r="AJ436" s="4">
        <f ca="1">data[[#This Row],[Maturity ( Days)]]/365</f>
        <v>0.1095890410958904</v>
      </c>
      <c r="AK436" s="4" t="str">
        <f>IF(data[[#This Row],[Option Type]]="put","p","c")</f>
        <v>p</v>
      </c>
      <c r="AL436" s="4">
        <f>(data[[#This Row],[Bid]]*data[[#This Row],[Bidsize]]+data[[#This Row],[Ask]]*data[[#This Row],[Asksize]])/(data[[#This Row],[Bidsize]]+data[[#This Row],[Asksize]])</f>
        <v>39.97317073170732</v>
      </c>
      <c r="AM436" s="5">
        <f ca="1">impliedVol(data[[#This Row],[OptType]],Details!$B$4,VALUE(data[[#This Row],[Strike]]),VALUE(data[[#This Row],[Cnt Price]]),Details!$B$6,data[[#This Row],[T]],Details!$B$7)</f>
        <v>0.34403083776772486</v>
      </c>
      <c r="AN436" s="7">
        <f t="array" aca="1" ref="AN436:AR436" ca="1">bsGreeks(data[[#This Row],[OptType]],Details!$B$4,VALUE(data[[#This Row],[Strike]]),Details!$B$6,data[[#This Row],[T]],AM436,Details!$B$7)</f>
        <v>-0.15778808354866025</v>
      </c>
      <c r="AO436" s="7">
        <f ca="1"/>
        <v>5.1577475063443263E-4</v>
      </c>
      <c r="AP436" s="6">
        <f ca="1"/>
        <v>3.2724139115286217</v>
      </c>
      <c r="AQ436" s="6">
        <f ca="1"/>
        <v>-138.84243353770026</v>
      </c>
      <c r="AR436" s="6">
        <f ca="1"/>
        <v>-75.27661588100807</v>
      </c>
    </row>
    <row r="437" spans="1:44" x14ac:dyDescent="0.3">
      <c r="A437" t="s">
        <v>3583</v>
      </c>
      <c r="B437" t="s">
        <v>3584</v>
      </c>
      <c r="C437" t="s">
        <v>30</v>
      </c>
      <c r="D437" t="s">
        <v>3585</v>
      </c>
      <c r="E437" t="s">
        <v>3586</v>
      </c>
      <c r="F437" t="s">
        <v>3587</v>
      </c>
      <c r="G437" t="s">
        <v>967</v>
      </c>
      <c r="H437" t="s">
        <v>155</v>
      </c>
      <c r="I437" t="s">
        <v>423</v>
      </c>
      <c r="J437" t="s">
        <v>1502</v>
      </c>
      <c r="K437" t="s">
        <v>3588</v>
      </c>
      <c r="L437" t="s">
        <v>57</v>
      </c>
      <c r="M437" t="s">
        <v>37</v>
      </c>
      <c r="N437" t="s">
        <v>87</v>
      </c>
      <c r="O437" t="s">
        <v>87</v>
      </c>
      <c r="T437" t="s">
        <v>50</v>
      </c>
      <c r="U437" t="s">
        <v>87</v>
      </c>
      <c r="V437" t="s">
        <v>87</v>
      </c>
      <c r="W437" t="s">
        <v>151</v>
      </c>
      <c r="X437" t="s">
        <v>404</v>
      </c>
      <c r="Y437" t="s">
        <v>967</v>
      </c>
      <c r="Z437" t="s">
        <v>87</v>
      </c>
      <c r="AA437" t="s">
        <v>87</v>
      </c>
      <c r="AB437" t="s">
        <v>37</v>
      </c>
      <c r="AC437" t="s">
        <v>1013</v>
      </c>
      <c r="AD437" t="s">
        <v>37</v>
      </c>
      <c r="AE437" t="s">
        <v>1013</v>
      </c>
      <c r="AF437" t="s">
        <v>90</v>
      </c>
      <c r="AG437" t="s">
        <v>1270</v>
      </c>
      <c r="AH437" t="s">
        <v>551</v>
      </c>
      <c r="AI437" s="4">
        <f ca="1">data[[#This Row],[Expiry Date]]-TODAY()</f>
        <v>40</v>
      </c>
      <c r="AJ437" s="4">
        <f ca="1">data[[#This Row],[Maturity ( Days)]]/365</f>
        <v>0.1095890410958904</v>
      </c>
      <c r="AK437" s="4" t="str">
        <f>IF(data[[#This Row],[Option Type]]="put","p","c")</f>
        <v>p</v>
      </c>
      <c r="AL437" s="4">
        <f>(data[[#This Row],[Bid]]*data[[#This Row],[Bidsize]]+data[[#This Row],[Ask]]*data[[#This Row],[Asksize]])/(data[[#This Row],[Bidsize]]+data[[#This Row],[Asksize]])</f>
        <v>42.663636363636364</v>
      </c>
      <c r="AM437" s="5">
        <f ca="1">impliedVol(data[[#This Row],[OptType]],Details!$B$4,VALUE(data[[#This Row],[Strike]]),VALUE(data[[#This Row],[Cnt Price]]),Details!$B$6,data[[#This Row],[T]],Details!$B$7)</f>
        <v>0.34073697671648062</v>
      </c>
      <c r="AN437" s="7">
        <f t="array" aca="1" ref="AN437:AR437" ca="1">bsGreeks(data[[#This Row],[OptType]],Details!$B$4,VALUE(data[[#This Row],[Strike]]),Details!$B$6,data[[#This Row],[T]],AM437,Details!$B$7)</f>
        <v>-0.16747027254851499</v>
      </c>
      <c r="AO437" s="7">
        <f ca="1"/>
        <v>5.4133406986918984E-4</v>
      </c>
      <c r="AP437" s="6">
        <f ca="1"/>
        <v>3.4016952708108374</v>
      </c>
      <c r="AQ437" s="6">
        <f ca="1"/>
        <v>-142.88518478306887</v>
      </c>
      <c r="AR437" s="6">
        <f ca="1"/>
        <v>-79.921786582274734</v>
      </c>
    </row>
    <row r="438" spans="1:44" x14ac:dyDescent="0.3">
      <c r="A438" t="s">
        <v>3589</v>
      </c>
      <c r="B438" t="s">
        <v>3590</v>
      </c>
      <c r="C438" t="s">
        <v>30</v>
      </c>
      <c r="D438" t="s">
        <v>570</v>
      </c>
      <c r="E438" t="s">
        <v>3591</v>
      </c>
      <c r="F438" t="s">
        <v>967</v>
      </c>
      <c r="G438" t="s">
        <v>1237</v>
      </c>
      <c r="H438" t="s">
        <v>146</v>
      </c>
      <c r="I438" t="s">
        <v>155</v>
      </c>
      <c r="J438" t="s">
        <v>1502</v>
      </c>
      <c r="K438" t="s">
        <v>3592</v>
      </c>
      <c r="L438" t="s">
        <v>57</v>
      </c>
      <c r="M438" t="s">
        <v>37</v>
      </c>
      <c r="N438" t="s">
        <v>87</v>
      </c>
      <c r="O438" t="s">
        <v>87</v>
      </c>
      <c r="T438" t="s">
        <v>50</v>
      </c>
      <c r="U438" t="s">
        <v>87</v>
      </c>
      <c r="V438" t="s">
        <v>87</v>
      </c>
      <c r="W438" t="s">
        <v>128</v>
      </c>
      <c r="X438" t="s">
        <v>458</v>
      </c>
      <c r="Y438" t="s">
        <v>1237</v>
      </c>
      <c r="Z438" t="s">
        <v>87</v>
      </c>
      <c r="AA438" t="s">
        <v>87</v>
      </c>
      <c r="AB438" t="s">
        <v>37</v>
      </c>
      <c r="AC438" t="s">
        <v>1013</v>
      </c>
      <c r="AD438" t="s">
        <v>37</v>
      </c>
      <c r="AE438" t="s">
        <v>1013</v>
      </c>
      <c r="AF438" t="s">
        <v>90</v>
      </c>
      <c r="AG438" t="s">
        <v>1270</v>
      </c>
      <c r="AH438" t="s">
        <v>551</v>
      </c>
      <c r="AI438" s="4">
        <f ca="1">data[[#This Row],[Expiry Date]]-TODAY()</f>
        <v>40</v>
      </c>
      <c r="AJ438" s="4">
        <f ca="1">data[[#This Row],[Maturity ( Days)]]/365</f>
        <v>0.1095890410958904</v>
      </c>
      <c r="AK438" s="4" t="str">
        <f>IF(data[[#This Row],[Option Type]]="put","p","c")</f>
        <v>p</v>
      </c>
      <c r="AL438" s="4">
        <f>(data[[#This Row],[Bid]]*data[[#This Row],[Bidsize]]+data[[#This Row],[Ask]]*data[[#This Row],[Asksize]])/(data[[#This Row],[Bidsize]]+data[[#This Row],[Asksize]])</f>
        <v>43.178947368421049</v>
      </c>
      <c r="AM438" s="5">
        <f ca="1">impliedVol(data[[#This Row],[OptType]],Details!$B$4,VALUE(data[[#This Row],[Strike]]),VALUE(data[[#This Row],[Cnt Price]]),Details!$B$6,data[[#This Row],[T]],Details!$B$7)</f>
        <v>0.33937447787868491</v>
      </c>
      <c r="AN438" s="7">
        <f t="array" aca="1" ref="AN438:AR438" ca="1">bsGreeks(data[[#This Row],[OptType]],Details!$B$4,VALUE(data[[#This Row],[Strike]]),Details!$B$6,data[[#This Row],[T]],AM438,Details!$B$7)</f>
        <v>-0.16963078561914369</v>
      </c>
      <c r="AO438" s="7">
        <f ca="1"/>
        <v>5.4800482662875356E-4</v>
      </c>
      <c r="AP438" s="6">
        <f ca="1"/>
        <v>3.4298437980941539</v>
      </c>
      <c r="AQ438" s="6">
        <f ca="1"/>
        <v>-143.47423695817787</v>
      </c>
      <c r="AR438" s="6">
        <f ca="1"/>
        <v>-80.94900272860545</v>
      </c>
    </row>
    <row r="439" spans="1:44" x14ac:dyDescent="0.3">
      <c r="A439" t="s">
        <v>3593</v>
      </c>
      <c r="B439" t="s">
        <v>3594</v>
      </c>
      <c r="C439" t="s">
        <v>30</v>
      </c>
      <c r="D439" t="s">
        <v>2632</v>
      </c>
      <c r="E439" t="s">
        <v>3595</v>
      </c>
      <c r="F439" t="s">
        <v>991</v>
      </c>
      <c r="G439" t="s">
        <v>3596</v>
      </c>
      <c r="H439" t="s">
        <v>146</v>
      </c>
      <c r="I439" t="s">
        <v>155</v>
      </c>
      <c r="J439" t="s">
        <v>1502</v>
      </c>
      <c r="K439" t="s">
        <v>1307</v>
      </c>
      <c r="L439" t="s">
        <v>57</v>
      </c>
      <c r="M439" t="s">
        <v>37</v>
      </c>
      <c r="N439" t="s">
        <v>87</v>
      </c>
      <c r="O439" t="s">
        <v>87</v>
      </c>
      <c r="T439" t="s">
        <v>50</v>
      </c>
      <c r="U439" t="s">
        <v>87</v>
      </c>
      <c r="V439" t="s">
        <v>87</v>
      </c>
      <c r="W439" t="s">
        <v>128</v>
      </c>
      <c r="X439" t="s">
        <v>411</v>
      </c>
      <c r="Y439" t="s">
        <v>3596</v>
      </c>
      <c r="Z439" t="s">
        <v>87</v>
      </c>
      <c r="AA439" t="s">
        <v>87</v>
      </c>
      <c r="AB439" t="s">
        <v>37</v>
      </c>
      <c r="AC439" t="s">
        <v>1013</v>
      </c>
      <c r="AD439" t="s">
        <v>37</v>
      </c>
      <c r="AE439" t="s">
        <v>1013</v>
      </c>
      <c r="AF439" t="s">
        <v>90</v>
      </c>
      <c r="AG439" t="s">
        <v>1270</v>
      </c>
      <c r="AH439" t="s">
        <v>551</v>
      </c>
      <c r="AI439" s="4">
        <f ca="1">data[[#This Row],[Expiry Date]]-TODAY()</f>
        <v>40</v>
      </c>
      <c r="AJ439" s="4">
        <f ca="1">data[[#This Row],[Maturity ( Days)]]/365</f>
        <v>0.1095890410958904</v>
      </c>
      <c r="AK439" s="4" t="str">
        <f>IF(data[[#This Row],[Option Type]]="put","p","c")</f>
        <v>p</v>
      </c>
      <c r="AL439" s="4">
        <f>(data[[#This Row],[Bid]]*data[[#This Row],[Bidsize]]+data[[#This Row],[Ask]]*data[[#This Row],[Asksize]])/(data[[#This Row],[Bidsize]]+data[[#This Row],[Asksize]])</f>
        <v>43.878947368421052</v>
      </c>
      <c r="AM439" s="5">
        <f ca="1">impliedVol(data[[#This Row],[OptType]],Details!$B$4,VALUE(data[[#This Row],[Strike]]),VALUE(data[[#This Row],[Cnt Price]]),Details!$B$6,data[[#This Row],[T]],Details!$B$7)</f>
        <v>0.33852912696620352</v>
      </c>
      <c r="AN439" s="7">
        <f t="array" aca="1" ref="AN439:AR439" ca="1">bsGreeks(data[[#This Row],[OptType]],Details!$B$4,VALUE(data[[#This Row],[Strike]]),Details!$B$6,data[[#This Row],[T]],AM439,Details!$B$7)</f>
        <v>-0.17214732742065708</v>
      </c>
      <c r="AO439" s="7">
        <f ca="1"/>
        <v>5.5457431199725188E-4</v>
      </c>
      <c r="AP439" s="6">
        <f ca="1"/>
        <v>3.4623149403251792</v>
      </c>
      <c r="AQ439" s="6">
        <f ca="1"/>
        <v>-144.45564396034339</v>
      </c>
      <c r="AR439" s="6">
        <f ca="1"/>
        <v>-82.156427944343761</v>
      </c>
    </row>
    <row r="440" spans="1:44" x14ac:dyDescent="0.3">
      <c r="A440" t="s">
        <v>3597</v>
      </c>
      <c r="B440" t="s">
        <v>3598</v>
      </c>
      <c r="C440" t="s">
        <v>58</v>
      </c>
      <c r="D440" t="s">
        <v>555</v>
      </c>
      <c r="E440" t="s">
        <v>3599</v>
      </c>
      <c r="F440" t="s">
        <v>3600</v>
      </c>
      <c r="G440" t="s">
        <v>3601</v>
      </c>
      <c r="H440" t="s">
        <v>137</v>
      </c>
      <c r="I440" t="s">
        <v>137</v>
      </c>
      <c r="J440" t="s">
        <v>1502</v>
      </c>
      <c r="K440" t="s">
        <v>142</v>
      </c>
      <c r="L440" t="s">
        <v>57</v>
      </c>
      <c r="M440" t="s">
        <v>37</v>
      </c>
      <c r="N440" t="s">
        <v>87</v>
      </c>
      <c r="O440" t="s">
        <v>87</v>
      </c>
      <c r="T440" t="s">
        <v>50</v>
      </c>
      <c r="U440" t="s">
        <v>87</v>
      </c>
      <c r="V440" t="s">
        <v>87</v>
      </c>
      <c r="W440" t="s">
        <v>180</v>
      </c>
      <c r="X440" t="s">
        <v>3602</v>
      </c>
      <c r="Y440" t="s">
        <v>3601</v>
      </c>
      <c r="Z440" t="s">
        <v>87</v>
      </c>
      <c r="AA440" t="s">
        <v>87</v>
      </c>
      <c r="AB440" t="s">
        <v>37</v>
      </c>
      <c r="AC440" t="s">
        <v>1013</v>
      </c>
      <c r="AD440" t="s">
        <v>37</v>
      </c>
      <c r="AE440" t="s">
        <v>1013</v>
      </c>
      <c r="AF440" t="s">
        <v>90</v>
      </c>
      <c r="AG440" t="s">
        <v>1270</v>
      </c>
      <c r="AH440" t="s">
        <v>551</v>
      </c>
      <c r="AI440" s="4">
        <f ca="1">data[[#This Row],[Expiry Date]]-TODAY()</f>
        <v>40</v>
      </c>
      <c r="AJ440" s="4">
        <f ca="1">data[[#This Row],[Maturity ( Days)]]/365</f>
        <v>0.1095890410958904</v>
      </c>
      <c r="AK440" s="4" t="str">
        <f>IF(data[[#This Row],[Option Type]]="put","p","c")</f>
        <v>c</v>
      </c>
      <c r="AL440" s="4">
        <f>(data[[#This Row],[Bid]]*data[[#This Row],[Bidsize]]+data[[#This Row],[Ask]]*data[[#This Row],[Asksize]])/(data[[#This Row],[Bidsize]]+data[[#This Row],[Asksize]])</f>
        <v>401.25</v>
      </c>
      <c r="AM440" s="5">
        <f ca="1">impliedVol(data[[#This Row],[OptType]],Details!$B$4,VALUE(data[[#This Row],[Strike]]),VALUE(data[[#This Row],[Cnt Price]]),Details!$B$6,data[[#This Row],[T]],Details!$B$7)</f>
        <v>0.337166079719047</v>
      </c>
      <c r="AN440" s="7">
        <f t="array" aca="1" ref="AN440:AR440" ca="1">bsGreeks(data[[#This Row],[OptType]],Details!$B$4,VALUE(data[[#This Row],[Strike]]),Details!$B$6,data[[#This Row],[T]],AM440,Details!$B$7)</f>
        <v>0.79988558387934927</v>
      </c>
      <c r="AO440" s="7">
        <f ca="1"/>
        <v>6.1130935958350618E-4</v>
      </c>
      <c r="AP440" s="6">
        <f ca="1"/>
        <v>3.8011560660586299</v>
      </c>
      <c r="AQ440" s="6">
        <f ca="1"/>
        <v>-168.09697571975212</v>
      </c>
      <c r="AR440" s="6">
        <f ca="1"/>
        <v>315.42871803599468</v>
      </c>
    </row>
    <row r="441" spans="1:44" x14ac:dyDescent="0.3">
      <c r="A441" t="s">
        <v>3603</v>
      </c>
      <c r="B441" t="s">
        <v>3604</v>
      </c>
      <c r="C441" t="s">
        <v>58</v>
      </c>
      <c r="D441" t="s">
        <v>154</v>
      </c>
      <c r="E441" t="s">
        <v>1766</v>
      </c>
      <c r="F441" t="s">
        <v>3605</v>
      </c>
      <c r="G441" t="s">
        <v>3606</v>
      </c>
      <c r="H441" t="s">
        <v>137</v>
      </c>
      <c r="I441" t="s">
        <v>137</v>
      </c>
      <c r="J441" t="s">
        <v>1502</v>
      </c>
      <c r="K441" t="s">
        <v>294</v>
      </c>
      <c r="L441" t="s">
        <v>57</v>
      </c>
      <c r="M441" t="s">
        <v>37</v>
      </c>
      <c r="N441" t="s">
        <v>87</v>
      </c>
      <c r="O441" t="s">
        <v>87</v>
      </c>
      <c r="T441" t="s">
        <v>50</v>
      </c>
      <c r="U441" t="s">
        <v>87</v>
      </c>
      <c r="V441" t="s">
        <v>87</v>
      </c>
      <c r="W441" t="s">
        <v>161</v>
      </c>
      <c r="X441" t="s">
        <v>2667</v>
      </c>
      <c r="Y441" t="s">
        <v>3606</v>
      </c>
      <c r="Z441" t="s">
        <v>87</v>
      </c>
      <c r="AA441" t="s">
        <v>87</v>
      </c>
      <c r="AB441" t="s">
        <v>37</v>
      </c>
      <c r="AC441" t="s">
        <v>1013</v>
      </c>
      <c r="AD441" t="s">
        <v>37</v>
      </c>
      <c r="AE441" t="s">
        <v>1013</v>
      </c>
      <c r="AF441" t="s">
        <v>90</v>
      </c>
      <c r="AG441" t="s">
        <v>1270</v>
      </c>
      <c r="AH441" t="s">
        <v>551</v>
      </c>
      <c r="AI441" s="4">
        <f ca="1">data[[#This Row],[Expiry Date]]-TODAY()</f>
        <v>40</v>
      </c>
      <c r="AJ441" s="4">
        <f ca="1">data[[#This Row],[Maturity ( Days)]]/365</f>
        <v>0.1095890410958904</v>
      </c>
      <c r="AK441" s="4" t="str">
        <f>IF(data[[#This Row],[Option Type]]="put","p","c")</f>
        <v>c</v>
      </c>
      <c r="AL441" s="4">
        <f>(data[[#This Row],[Bid]]*data[[#This Row],[Bidsize]]+data[[#This Row],[Ask]]*data[[#This Row],[Asksize]])/(data[[#This Row],[Bidsize]]+data[[#This Row],[Asksize]])</f>
        <v>388.75</v>
      </c>
      <c r="AM441" s="5">
        <f ca="1">impliedVol(data[[#This Row],[OptType]],Details!$B$4,VALUE(data[[#This Row],[Strike]]),VALUE(data[[#This Row],[Cnt Price]]),Details!$B$6,data[[#This Row],[T]],Details!$B$7)</f>
        <v>0.33444436875003092</v>
      </c>
      <c r="AN441" s="7">
        <f t="array" aca="1" ref="AN441:AR441" ca="1">bsGreeks(data[[#This Row],[OptType]],Details!$B$4,VALUE(data[[#This Row],[Strike]]),Details!$B$6,data[[#This Row],[T]],AM441,Details!$B$7)</f>
        <v>0.79137251998735247</v>
      </c>
      <c r="AO441" s="7">
        <f ca="1"/>
        <v>6.317606962816005E-4</v>
      </c>
      <c r="AP441" s="6">
        <f ca="1"/>
        <v>3.8966129630728501</v>
      </c>
      <c r="AQ441" s="6">
        <f ca="1"/>
        <v>-170.73295105023971</v>
      </c>
      <c r="AR441" s="6">
        <f ca="1"/>
        <v>312.97355579496997</v>
      </c>
    </row>
    <row r="442" spans="1:44" x14ac:dyDescent="0.3">
      <c r="A442" t="s">
        <v>3607</v>
      </c>
      <c r="B442" t="s">
        <v>3608</v>
      </c>
      <c r="C442" t="s">
        <v>58</v>
      </c>
      <c r="D442" t="s">
        <v>3609</v>
      </c>
      <c r="E442" t="s">
        <v>3610</v>
      </c>
      <c r="F442" t="s">
        <v>1946</v>
      </c>
      <c r="G442" t="s">
        <v>3611</v>
      </c>
      <c r="H442" t="s">
        <v>137</v>
      </c>
      <c r="I442" t="s">
        <v>137</v>
      </c>
      <c r="J442" t="s">
        <v>1502</v>
      </c>
      <c r="K442" t="s">
        <v>105</v>
      </c>
      <c r="L442" t="s">
        <v>57</v>
      </c>
      <c r="M442" t="s">
        <v>37</v>
      </c>
      <c r="N442" t="s">
        <v>87</v>
      </c>
      <c r="O442" t="s">
        <v>87</v>
      </c>
      <c r="T442" t="s">
        <v>50</v>
      </c>
      <c r="U442" t="s">
        <v>87</v>
      </c>
      <c r="V442" t="s">
        <v>87</v>
      </c>
      <c r="W442" t="s">
        <v>105</v>
      </c>
      <c r="X442" t="s">
        <v>3612</v>
      </c>
      <c r="Y442" t="s">
        <v>3611</v>
      </c>
      <c r="Z442" t="s">
        <v>87</v>
      </c>
      <c r="AA442" t="s">
        <v>87</v>
      </c>
      <c r="AB442" t="s">
        <v>37</v>
      </c>
      <c r="AC442" t="s">
        <v>1013</v>
      </c>
      <c r="AD442" t="s">
        <v>37</v>
      </c>
      <c r="AE442" t="s">
        <v>1013</v>
      </c>
      <c r="AF442" t="s">
        <v>90</v>
      </c>
      <c r="AG442" t="s">
        <v>1270</v>
      </c>
      <c r="AH442" t="s">
        <v>551</v>
      </c>
      <c r="AI442" s="4">
        <f ca="1">data[[#This Row],[Expiry Date]]-TODAY()</f>
        <v>40</v>
      </c>
      <c r="AJ442" s="4">
        <f ca="1">data[[#This Row],[Maturity ( Days)]]/365</f>
        <v>0.1095890410958904</v>
      </c>
      <c r="AK442" s="4" t="str">
        <f>IF(data[[#This Row],[Option Type]]="put","p","c")</f>
        <v>c</v>
      </c>
      <c r="AL442" s="4">
        <f>(data[[#This Row],[Bid]]*data[[#This Row],[Bidsize]]+data[[#This Row],[Ask]]*data[[#This Row],[Asksize]])/(data[[#This Row],[Bidsize]]+data[[#This Row],[Asksize]])</f>
        <v>355.95000000000005</v>
      </c>
      <c r="AM442" s="5">
        <f ca="1">impliedVol(data[[#This Row],[OptType]],Details!$B$4,VALUE(data[[#This Row],[Strike]]),VALUE(data[[#This Row],[Cnt Price]]),Details!$B$6,data[[#This Row],[T]],Details!$B$7)</f>
        <v>0.32715180044838826</v>
      </c>
      <c r="AN442" s="7">
        <f t="array" aca="1" ref="AN442:AR442" ca="1">bsGreeks(data[[#This Row],[OptType]],Details!$B$4,VALUE(data[[#This Row],[Strike]]),Details!$B$6,data[[#This Row],[T]],AM442,Details!$B$7)</f>
        <v>0.76715519811296984</v>
      </c>
      <c r="AO442" s="7">
        <f ca="1"/>
        <v>6.8778839658633674E-4</v>
      </c>
      <c r="AP442" s="6">
        <f ca="1"/>
        <v>4.1496831654441717</v>
      </c>
      <c r="AQ442" s="6">
        <f ca="1"/>
        <v>-177.34759270147597</v>
      </c>
      <c r="AR442" s="6">
        <f ca="1"/>
        <v>305.68693072738398</v>
      </c>
    </row>
    <row r="443" spans="1:44" x14ac:dyDescent="0.3">
      <c r="A443" t="s">
        <v>3613</v>
      </c>
      <c r="B443" t="s">
        <v>3614</v>
      </c>
      <c r="C443" t="s">
        <v>30</v>
      </c>
      <c r="D443" t="s">
        <v>1807</v>
      </c>
      <c r="E443" t="s">
        <v>3615</v>
      </c>
      <c r="F443" t="s">
        <v>1126</v>
      </c>
      <c r="G443" t="s">
        <v>1474</v>
      </c>
      <c r="H443" t="s">
        <v>166</v>
      </c>
      <c r="I443" t="s">
        <v>166</v>
      </c>
      <c r="J443" t="s">
        <v>1502</v>
      </c>
      <c r="K443" t="s">
        <v>2646</v>
      </c>
      <c r="L443" t="s">
        <v>57</v>
      </c>
      <c r="M443" t="s">
        <v>37</v>
      </c>
      <c r="N443" t="s">
        <v>87</v>
      </c>
      <c r="O443" t="s">
        <v>87</v>
      </c>
      <c r="T443" t="s">
        <v>50</v>
      </c>
      <c r="U443" t="s">
        <v>87</v>
      </c>
      <c r="V443" t="s">
        <v>87</v>
      </c>
      <c r="W443" t="s">
        <v>423</v>
      </c>
      <c r="X443" t="s">
        <v>404</v>
      </c>
      <c r="Y443" t="s">
        <v>1474</v>
      </c>
      <c r="Z443" t="s">
        <v>87</v>
      </c>
      <c r="AA443" t="s">
        <v>87</v>
      </c>
      <c r="AB443" t="s">
        <v>37</v>
      </c>
      <c r="AC443" t="s">
        <v>1013</v>
      </c>
      <c r="AD443" t="s">
        <v>37</v>
      </c>
      <c r="AE443" t="s">
        <v>1013</v>
      </c>
      <c r="AF443" t="s">
        <v>90</v>
      </c>
      <c r="AG443" t="s">
        <v>1270</v>
      </c>
      <c r="AH443" t="s">
        <v>551</v>
      </c>
      <c r="AI443" s="4">
        <f ca="1">data[[#This Row],[Expiry Date]]-TODAY()</f>
        <v>40</v>
      </c>
      <c r="AJ443" s="4">
        <f ca="1">data[[#This Row],[Maturity ( Days)]]/365</f>
        <v>0.1095890410958904</v>
      </c>
      <c r="AK443" s="4" t="str">
        <f>IF(data[[#This Row],[Option Type]]="put","p","c")</f>
        <v>p</v>
      </c>
      <c r="AL443" s="4">
        <f>(data[[#This Row],[Bid]]*data[[#This Row],[Bidsize]]+data[[#This Row],[Ask]]*data[[#This Row],[Asksize]])/(data[[#This Row],[Bidsize]]+data[[#This Row],[Asksize]])</f>
        <v>70.350000000000009</v>
      </c>
      <c r="AM443" s="5">
        <f ca="1">impliedVol(data[[#This Row],[OptType]],Details!$B$4,VALUE(data[[#This Row],[Strike]]),VALUE(data[[#This Row],[Cnt Price]]),Details!$B$6,data[[#This Row],[T]],Details!$B$7)</f>
        <v>0.31268066716500692</v>
      </c>
      <c r="AN443" s="7">
        <f t="array" aca="1" ref="AN443:AR443" ca="1">bsGreeks(data[[#This Row],[OptType]],Details!$B$4,VALUE(data[[#This Row],[Strike]]),Details!$B$6,data[[#This Row],[T]],AM443,Details!$B$7)</f>
        <v>-0.26350492770262268</v>
      </c>
      <c r="AO443" s="7">
        <f ca="1"/>
        <v>7.6872922115483805E-4</v>
      </c>
      <c r="AP443" s="6">
        <f ca="1"/>
        <v>4.4328720833837494</v>
      </c>
      <c r="AQ443" s="6">
        <f ca="1"/>
        <v>-170.10308135775179</v>
      </c>
      <c r="AR443" s="6">
        <f ca="1"/>
        <v>-126.10547460488316</v>
      </c>
    </row>
    <row r="444" spans="1:44" x14ac:dyDescent="0.3">
      <c r="A444" t="s">
        <v>3616</v>
      </c>
      <c r="B444" t="s">
        <v>3617</v>
      </c>
      <c r="C444" t="s">
        <v>58</v>
      </c>
      <c r="D444" t="s">
        <v>579</v>
      </c>
      <c r="E444" t="s">
        <v>1073</v>
      </c>
      <c r="F444" t="s">
        <v>1044</v>
      </c>
      <c r="G444" t="s">
        <v>3618</v>
      </c>
      <c r="H444" t="s">
        <v>137</v>
      </c>
      <c r="I444" t="s">
        <v>137</v>
      </c>
      <c r="J444" t="s">
        <v>1502</v>
      </c>
      <c r="K444" t="s">
        <v>128</v>
      </c>
      <c r="L444" t="s">
        <v>57</v>
      </c>
      <c r="M444" t="s">
        <v>37</v>
      </c>
      <c r="N444" t="s">
        <v>87</v>
      </c>
      <c r="O444" t="s">
        <v>87</v>
      </c>
      <c r="T444" t="s">
        <v>50</v>
      </c>
      <c r="U444" t="s">
        <v>87</v>
      </c>
      <c r="V444" t="s">
        <v>87</v>
      </c>
      <c r="W444" t="s">
        <v>128</v>
      </c>
      <c r="X444" t="s">
        <v>3619</v>
      </c>
      <c r="Y444" t="s">
        <v>3618</v>
      </c>
      <c r="Z444" t="s">
        <v>87</v>
      </c>
      <c r="AA444" t="s">
        <v>87</v>
      </c>
      <c r="AB444" t="s">
        <v>37</v>
      </c>
      <c r="AC444" t="s">
        <v>1013</v>
      </c>
      <c r="AD444" t="s">
        <v>37</v>
      </c>
      <c r="AE444" t="s">
        <v>1013</v>
      </c>
      <c r="AF444" t="s">
        <v>90</v>
      </c>
      <c r="AG444" t="s">
        <v>1270</v>
      </c>
      <c r="AH444" t="s">
        <v>551</v>
      </c>
      <c r="AI444" s="4">
        <f ca="1">data[[#This Row],[Expiry Date]]-TODAY()</f>
        <v>40</v>
      </c>
      <c r="AJ444" s="4">
        <f ca="1">data[[#This Row],[Maturity ( Days)]]/365</f>
        <v>0.1095890410958904</v>
      </c>
      <c r="AK444" s="4" t="str">
        <f>IF(data[[#This Row],[Option Type]]="put","p","c")</f>
        <v>c</v>
      </c>
      <c r="AL444" s="4">
        <f>(data[[#This Row],[Bid]]*data[[#This Row],[Bidsize]]+data[[#This Row],[Ask]]*data[[#This Row],[Asksize]])/(data[[#This Row],[Bidsize]]+data[[#This Row],[Asksize]])</f>
        <v>293.20000000000005</v>
      </c>
      <c r="AM444" s="5">
        <f ca="1">impliedVol(data[[#This Row],[OptType]],Details!$B$4,VALUE(data[[#This Row],[Strike]]),VALUE(data[[#This Row],[Cnt Price]]),Details!$B$6,data[[#This Row],[T]],Details!$B$7)</f>
        <v>0.31291734026438289</v>
      </c>
      <c r="AN444" s="7">
        <f t="array" aca="1" ref="AN444:AR444" ca="1">bsGreeks(data[[#This Row],[OptType]],Details!$B$4,VALUE(data[[#This Row],[Strike]]),Details!$B$6,data[[#This Row],[T]],AM444,Details!$B$7)</f>
        <v>0.7114192891717771</v>
      </c>
      <c r="AO444" s="7">
        <f ca="1"/>
        <v>8.0322588174503373E-4</v>
      </c>
      <c r="AP444" s="6">
        <f ca="1"/>
        <v>4.6353027362518624</v>
      </c>
      <c r="AQ444" s="6">
        <f ca="1"/>
        <v>-188.50422672385602</v>
      </c>
      <c r="AR444" s="6">
        <f ca="1"/>
        <v>287.5207872239834</v>
      </c>
    </row>
    <row r="445" spans="1:44" x14ac:dyDescent="0.3">
      <c r="A445" t="s">
        <v>3620</v>
      </c>
      <c r="B445" t="s">
        <v>3621</v>
      </c>
      <c r="C445" t="s">
        <v>58</v>
      </c>
      <c r="D445" t="s">
        <v>580</v>
      </c>
      <c r="E445" t="s">
        <v>3622</v>
      </c>
      <c r="F445" t="s">
        <v>1022</v>
      </c>
      <c r="G445" t="s">
        <v>1051</v>
      </c>
      <c r="H445" t="s">
        <v>137</v>
      </c>
      <c r="I445" t="s">
        <v>137</v>
      </c>
      <c r="J445" t="s">
        <v>1502</v>
      </c>
      <c r="K445" t="s">
        <v>158</v>
      </c>
      <c r="L445" t="s">
        <v>57</v>
      </c>
      <c r="M445" t="s">
        <v>37</v>
      </c>
      <c r="N445" t="s">
        <v>87</v>
      </c>
      <c r="O445" t="s">
        <v>87</v>
      </c>
      <c r="T445" t="s">
        <v>50</v>
      </c>
      <c r="U445" t="s">
        <v>87</v>
      </c>
      <c r="V445" t="s">
        <v>87</v>
      </c>
      <c r="W445" t="s">
        <v>158</v>
      </c>
      <c r="X445" t="s">
        <v>3623</v>
      </c>
      <c r="Y445" t="s">
        <v>1051</v>
      </c>
      <c r="Z445" t="s">
        <v>87</v>
      </c>
      <c r="AA445" t="s">
        <v>87</v>
      </c>
      <c r="AB445" t="s">
        <v>37</v>
      </c>
      <c r="AC445" t="s">
        <v>1013</v>
      </c>
      <c r="AD445" t="s">
        <v>37</v>
      </c>
      <c r="AE445" t="s">
        <v>1013</v>
      </c>
      <c r="AF445" t="s">
        <v>90</v>
      </c>
      <c r="AG445" t="s">
        <v>1270</v>
      </c>
      <c r="AH445" t="s">
        <v>551</v>
      </c>
      <c r="AI445" s="4">
        <f ca="1">data[[#This Row],[Expiry Date]]-TODAY()</f>
        <v>40</v>
      </c>
      <c r="AJ445" s="4">
        <f ca="1">data[[#This Row],[Maturity ( Days)]]/365</f>
        <v>0.1095890410958904</v>
      </c>
      <c r="AK445" s="4" t="str">
        <f>IF(data[[#This Row],[Option Type]]="put","p","c")</f>
        <v>c</v>
      </c>
      <c r="AL445" s="4">
        <f>(data[[#This Row],[Bid]]*data[[#This Row],[Bidsize]]+data[[#This Row],[Ask]]*data[[#This Row],[Asksize]])/(data[[#This Row],[Bidsize]]+data[[#This Row],[Asksize]])</f>
        <v>285.65000000000003</v>
      </c>
      <c r="AM445" s="5">
        <f ca="1">impliedVol(data[[#This Row],[OptType]],Details!$B$4,VALUE(data[[#This Row],[Strike]]),VALUE(data[[#This Row],[Cnt Price]]),Details!$B$6,data[[#This Row],[T]],Details!$B$7)</f>
        <v>0.31115951790735991</v>
      </c>
      <c r="AN445" s="7">
        <f t="array" aca="1" ref="AN445:AR445" ca="1">bsGreeks(data[[#This Row],[OptType]],Details!$B$4,VALUE(data[[#This Row],[Strike]]),Details!$B$6,data[[#This Row],[T]],AM445,Details!$B$7)</f>
        <v>0.7037474529131913</v>
      </c>
      <c r="AO445" s="7">
        <f ca="1"/>
        <v>8.1767739853026245E-4</v>
      </c>
      <c r="AP445" s="6">
        <f ca="1"/>
        <v>4.6921929535015732</v>
      </c>
      <c r="AQ445" s="6">
        <f ca="1"/>
        <v>-189.63290017840595</v>
      </c>
      <c r="AR445" s="6">
        <f ca="1"/>
        <v>284.90112887953103</v>
      </c>
    </row>
    <row r="446" spans="1:44" x14ac:dyDescent="0.3">
      <c r="A446" t="s">
        <v>3624</v>
      </c>
      <c r="B446" t="s">
        <v>3625</v>
      </c>
      <c r="C446" t="s">
        <v>58</v>
      </c>
      <c r="D446" t="s">
        <v>582</v>
      </c>
      <c r="E446" t="s">
        <v>3626</v>
      </c>
      <c r="F446" t="s">
        <v>3627</v>
      </c>
      <c r="G446" t="s">
        <v>3628</v>
      </c>
      <c r="H446" t="s">
        <v>137</v>
      </c>
      <c r="I446" t="s">
        <v>137</v>
      </c>
      <c r="J446" t="s">
        <v>1502</v>
      </c>
      <c r="K446" t="s">
        <v>128</v>
      </c>
      <c r="L446" t="s">
        <v>57</v>
      </c>
      <c r="M446" t="s">
        <v>37</v>
      </c>
      <c r="N446" t="s">
        <v>87</v>
      </c>
      <c r="O446" t="s">
        <v>87</v>
      </c>
      <c r="T446" t="s">
        <v>50</v>
      </c>
      <c r="U446" t="s">
        <v>87</v>
      </c>
      <c r="V446" t="s">
        <v>87</v>
      </c>
      <c r="W446" t="s">
        <v>128</v>
      </c>
      <c r="X446" t="s">
        <v>2747</v>
      </c>
      <c r="Y446" t="s">
        <v>3628</v>
      </c>
      <c r="Z446" t="s">
        <v>87</v>
      </c>
      <c r="AA446" t="s">
        <v>87</v>
      </c>
      <c r="AB446" t="s">
        <v>37</v>
      </c>
      <c r="AC446" t="s">
        <v>1013</v>
      </c>
      <c r="AD446" t="s">
        <v>37</v>
      </c>
      <c r="AE446" t="s">
        <v>1013</v>
      </c>
      <c r="AF446" t="s">
        <v>90</v>
      </c>
      <c r="AG446" t="s">
        <v>1270</v>
      </c>
      <c r="AH446" t="s">
        <v>551</v>
      </c>
      <c r="AI446" s="4">
        <f ca="1">data[[#This Row],[Expiry Date]]-TODAY()</f>
        <v>40</v>
      </c>
      <c r="AJ446" s="4">
        <f ca="1">data[[#This Row],[Maturity ( Days)]]/365</f>
        <v>0.1095890410958904</v>
      </c>
      <c r="AK446" s="4" t="str">
        <f>IF(data[[#This Row],[Option Type]]="put","p","c")</f>
        <v>c</v>
      </c>
      <c r="AL446" s="4">
        <f>(data[[#This Row],[Bid]]*data[[#This Row],[Bidsize]]+data[[#This Row],[Ask]]*data[[#This Row],[Asksize]])/(data[[#This Row],[Bidsize]]+data[[#This Row],[Asksize]])</f>
        <v>274.5</v>
      </c>
      <c r="AM446" s="5">
        <f ca="1">impliedVol(data[[#This Row],[OptType]],Details!$B$4,VALUE(data[[#This Row],[Strike]]),VALUE(data[[#This Row],[Cnt Price]]),Details!$B$6,data[[#This Row],[T]],Details!$B$7)</f>
        <v>0.3086194108701642</v>
      </c>
      <c r="AN446" s="7">
        <f t="array" aca="1" ref="AN446:AR446" ca="1">bsGreeks(data[[#This Row],[OptType]],Details!$B$4,VALUE(data[[#This Row],[Strike]]),Details!$B$6,data[[#This Row],[T]],AM446,Details!$B$7)</f>
        <v>0.69190037345046596</v>
      </c>
      <c r="AO446" s="7">
        <f ca="1"/>
        <v>8.3904671646748785E-4</v>
      </c>
      <c r="AP446" s="6">
        <f ca="1"/>
        <v>4.7755144061344428</v>
      </c>
      <c r="AQ446" s="6">
        <f ca="1"/>
        <v>-191.25475267246793</v>
      </c>
      <c r="AR446" s="6">
        <f ca="1"/>
        <v>280.79999907774987</v>
      </c>
    </row>
    <row r="447" spans="1:44" x14ac:dyDescent="0.3">
      <c r="A447" t="s">
        <v>3629</v>
      </c>
      <c r="B447" t="s">
        <v>3630</v>
      </c>
      <c r="C447" t="s">
        <v>58</v>
      </c>
      <c r="D447" t="s">
        <v>565</v>
      </c>
      <c r="E447" t="s">
        <v>3631</v>
      </c>
      <c r="F447" t="s">
        <v>3632</v>
      </c>
      <c r="G447" t="s">
        <v>3633</v>
      </c>
      <c r="H447" t="s">
        <v>137</v>
      </c>
      <c r="I447" t="s">
        <v>137</v>
      </c>
      <c r="J447" t="s">
        <v>1502</v>
      </c>
      <c r="K447" t="s">
        <v>176</v>
      </c>
      <c r="L447" t="s">
        <v>57</v>
      </c>
      <c r="M447" t="s">
        <v>37</v>
      </c>
      <c r="N447" t="s">
        <v>87</v>
      </c>
      <c r="O447" t="s">
        <v>87</v>
      </c>
      <c r="T447" t="s">
        <v>50</v>
      </c>
      <c r="U447" t="s">
        <v>87</v>
      </c>
      <c r="V447" t="s">
        <v>87</v>
      </c>
      <c r="W447" t="s">
        <v>137</v>
      </c>
      <c r="X447" t="s">
        <v>92</v>
      </c>
      <c r="Y447" t="s">
        <v>3633</v>
      </c>
      <c r="Z447" t="s">
        <v>87</v>
      </c>
      <c r="AA447" t="s">
        <v>87</v>
      </c>
      <c r="AB447" t="s">
        <v>37</v>
      </c>
      <c r="AC447" t="s">
        <v>1013</v>
      </c>
      <c r="AD447" t="s">
        <v>37</v>
      </c>
      <c r="AE447" t="s">
        <v>1013</v>
      </c>
      <c r="AF447" t="s">
        <v>90</v>
      </c>
      <c r="AG447" t="s">
        <v>1270</v>
      </c>
      <c r="AH447" t="s">
        <v>551</v>
      </c>
      <c r="AI447" s="4">
        <f ca="1">data[[#This Row],[Expiry Date]]-TODAY()</f>
        <v>40</v>
      </c>
      <c r="AJ447" s="4">
        <f ca="1">data[[#This Row],[Maturity ( Days)]]/365</f>
        <v>0.1095890410958904</v>
      </c>
      <c r="AK447" s="4" t="str">
        <f>IF(data[[#This Row],[Option Type]]="put","p","c")</f>
        <v>c</v>
      </c>
      <c r="AL447" s="4">
        <f>(data[[#This Row],[Bid]]*data[[#This Row],[Bidsize]]+data[[#This Row],[Ask]]*data[[#This Row],[Asksize]])/(data[[#This Row],[Bidsize]]+data[[#This Row],[Asksize]])</f>
        <v>249.04999999999998</v>
      </c>
      <c r="AM447" s="5">
        <f ca="1">impliedVol(data[[#This Row],[OptType]],Details!$B$4,VALUE(data[[#This Row],[Strike]]),VALUE(data[[#This Row],[Cnt Price]]),Details!$B$6,data[[#This Row],[T]],Details!$B$7)</f>
        <v>0.30254896714918378</v>
      </c>
      <c r="AN447" s="7">
        <f t="array" aca="1" ref="AN447:AR447" ca="1">bsGreeks(data[[#This Row],[OptType]],Details!$B$4,VALUE(data[[#This Row],[Strike]]),Details!$B$6,data[[#This Row],[T]],AM447,Details!$B$7)</f>
        <v>0.66294757726389164</v>
      </c>
      <c r="AO447" s="7">
        <f ca="1"/>
        <v>8.8832350921167239E-4</v>
      </c>
      <c r="AP447" s="6">
        <f ca="1"/>
        <v>4.9565285245794906</v>
      </c>
      <c r="AQ447" s="6">
        <f ca="1"/>
        <v>-194.22099462033518</v>
      </c>
      <c r="AR447" s="6">
        <f ca="1"/>
        <v>270.58016727824105</v>
      </c>
    </row>
    <row r="448" spans="1:44" x14ac:dyDescent="0.3">
      <c r="A448" t="s">
        <v>3634</v>
      </c>
      <c r="B448" t="s">
        <v>3635</v>
      </c>
      <c r="C448" t="s">
        <v>58</v>
      </c>
      <c r="D448" t="s">
        <v>584</v>
      </c>
      <c r="E448" t="s">
        <v>3636</v>
      </c>
      <c r="F448" t="s">
        <v>1444</v>
      </c>
      <c r="G448" t="s">
        <v>1322</v>
      </c>
      <c r="H448" t="s">
        <v>137</v>
      </c>
      <c r="I448" t="s">
        <v>137</v>
      </c>
      <c r="J448" t="s">
        <v>1502</v>
      </c>
      <c r="K448" t="s">
        <v>151</v>
      </c>
      <c r="L448" t="s">
        <v>57</v>
      </c>
      <c r="M448" t="s">
        <v>37</v>
      </c>
      <c r="N448" t="s">
        <v>87</v>
      </c>
      <c r="O448" t="s">
        <v>87</v>
      </c>
      <c r="T448" t="s">
        <v>50</v>
      </c>
      <c r="U448" t="s">
        <v>87</v>
      </c>
      <c r="V448" t="s">
        <v>87</v>
      </c>
      <c r="W448" t="s">
        <v>171</v>
      </c>
      <c r="X448" t="s">
        <v>133</v>
      </c>
      <c r="Y448" t="s">
        <v>1322</v>
      </c>
      <c r="Z448" t="s">
        <v>87</v>
      </c>
      <c r="AA448" t="s">
        <v>87</v>
      </c>
      <c r="AB448" t="s">
        <v>37</v>
      </c>
      <c r="AC448" t="s">
        <v>1013</v>
      </c>
      <c r="AD448" t="s">
        <v>37</v>
      </c>
      <c r="AE448" t="s">
        <v>1013</v>
      </c>
      <c r="AF448" t="s">
        <v>90</v>
      </c>
      <c r="AG448" t="s">
        <v>1270</v>
      </c>
      <c r="AH448" t="s">
        <v>551</v>
      </c>
      <c r="AI448" s="4">
        <f ca="1">data[[#This Row],[Expiry Date]]-TODAY()</f>
        <v>40</v>
      </c>
      <c r="AJ448" s="4">
        <f ca="1">data[[#This Row],[Maturity ( Days)]]/365</f>
        <v>0.1095890410958904</v>
      </c>
      <c r="AK448" s="4" t="str">
        <f>IF(data[[#This Row],[Option Type]]="put","p","c")</f>
        <v>c</v>
      </c>
      <c r="AL448" s="4">
        <f>(data[[#This Row],[Bid]]*data[[#This Row],[Bidsize]]+data[[#This Row],[Ask]]*data[[#This Row],[Asksize]])/(data[[#This Row],[Bidsize]]+data[[#This Row],[Asksize]])</f>
        <v>245.5</v>
      </c>
      <c r="AM448" s="5">
        <f ca="1">impliedVol(data[[#This Row],[OptType]],Details!$B$4,VALUE(data[[#This Row],[Strike]]),VALUE(data[[#This Row],[Cnt Price]]),Details!$B$6,data[[#This Row],[T]],Details!$B$7)</f>
        <v>0.30170238035586844</v>
      </c>
      <c r="AN448" s="7">
        <f t="array" aca="1" ref="AN448:AR448" ca="1">bsGreeks(data[[#This Row],[OptType]],Details!$B$4,VALUE(data[[#This Row],[Strike]]),Details!$B$6,data[[#This Row],[T]],AM448,Details!$B$7)</f>
        <v>0.65864596093511463</v>
      </c>
      <c r="AO448" s="7">
        <f ca="1"/>
        <v>8.9516710159678078E-4</v>
      </c>
      <c r="AP448" s="6">
        <f ca="1"/>
        <v>4.9807372182796401</v>
      </c>
      <c r="AQ448" s="6">
        <f ca="1"/>
        <v>-194.57082011032122</v>
      </c>
      <c r="AR448" s="6">
        <f ca="1"/>
        <v>269.03643494127101</v>
      </c>
    </row>
    <row r="449" spans="1:44" x14ac:dyDescent="0.3">
      <c r="A449" t="s">
        <v>3637</v>
      </c>
      <c r="B449" t="s">
        <v>3638</v>
      </c>
      <c r="C449" t="s">
        <v>58</v>
      </c>
      <c r="D449" t="s">
        <v>706</v>
      </c>
      <c r="E449" t="s">
        <v>3639</v>
      </c>
      <c r="F449" t="s">
        <v>3640</v>
      </c>
      <c r="G449" t="s">
        <v>3641</v>
      </c>
      <c r="H449" t="s">
        <v>137</v>
      </c>
      <c r="I449" t="s">
        <v>137</v>
      </c>
      <c r="J449" t="s">
        <v>1502</v>
      </c>
      <c r="K449" t="s">
        <v>116</v>
      </c>
      <c r="L449" t="s">
        <v>57</v>
      </c>
      <c r="M449" t="s">
        <v>37</v>
      </c>
      <c r="N449" t="s">
        <v>87</v>
      </c>
      <c r="O449" t="s">
        <v>87</v>
      </c>
      <c r="T449" t="s">
        <v>50</v>
      </c>
      <c r="U449" t="s">
        <v>87</v>
      </c>
      <c r="V449" t="s">
        <v>87</v>
      </c>
      <c r="W449" t="s">
        <v>171</v>
      </c>
      <c r="X449" t="s">
        <v>458</v>
      </c>
      <c r="Y449" t="s">
        <v>3641</v>
      </c>
      <c r="Z449" t="s">
        <v>87</v>
      </c>
      <c r="AA449" t="s">
        <v>87</v>
      </c>
      <c r="AB449" t="s">
        <v>37</v>
      </c>
      <c r="AC449" t="s">
        <v>1013</v>
      </c>
      <c r="AD449" t="s">
        <v>37</v>
      </c>
      <c r="AE449" t="s">
        <v>1013</v>
      </c>
      <c r="AF449" t="s">
        <v>90</v>
      </c>
      <c r="AG449" t="s">
        <v>1270</v>
      </c>
      <c r="AH449" t="s">
        <v>551</v>
      </c>
      <c r="AI449" s="4">
        <f ca="1">data[[#This Row],[Expiry Date]]-TODAY()</f>
        <v>40</v>
      </c>
      <c r="AJ449" s="4">
        <f ca="1">data[[#This Row],[Maturity ( Days)]]/365</f>
        <v>0.1095890410958904</v>
      </c>
      <c r="AK449" s="4" t="str">
        <f>IF(data[[#This Row],[Option Type]]="put","p","c")</f>
        <v>c</v>
      </c>
      <c r="AL449" s="4">
        <f>(data[[#This Row],[Bid]]*data[[#This Row],[Bidsize]]+data[[#This Row],[Ask]]*data[[#This Row],[Asksize]])/(data[[#This Row],[Bidsize]]+data[[#This Row],[Asksize]])</f>
        <v>175.05000000000004</v>
      </c>
      <c r="AM449" s="5">
        <f ca="1">impliedVol(data[[#This Row],[OptType]],Details!$B$4,VALUE(data[[#This Row],[Strike]]),VALUE(data[[#This Row],[Cnt Price]]),Details!$B$6,data[[#This Row],[T]],Details!$B$7)</f>
        <v>0.28250430470897403</v>
      </c>
      <c r="AN449" s="7">
        <f t="array" aca="1" ref="AN449:AR449" ca="1">bsGreeks(data[[#This Row],[OptType]],Details!$B$4,VALUE(data[[#This Row],[Strike]]),Details!$B$6,data[[#This Row],[T]],AM449,Details!$B$7)</f>
        <v>0.55967702344686576</v>
      </c>
      <c r="AO449" s="7">
        <f ca="1"/>
        <v>1.0276518793528153E-3</v>
      </c>
      <c r="AP449" s="6">
        <f ca="1"/>
        <v>5.3540431886168243</v>
      </c>
      <c r="AQ449" s="6">
        <f ca="1"/>
        <v>-194.88112100136692</v>
      </c>
      <c r="AR449" s="6">
        <f ca="1"/>
        <v>232.2888954338886</v>
      </c>
    </row>
    <row r="450" spans="1:44" x14ac:dyDescent="0.3">
      <c r="A450" t="s">
        <v>3642</v>
      </c>
      <c r="B450" t="s">
        <v>3643</v>
      </c>
      <c r="C450" t="s">
        <v>58</v>
      </c>
      <c r="D450" t="s">
        <v>712</v>
      </c>
      <c r="E450" t="s">
        <v>3644</v>
      </c>
      <c r="F450" t="s">
        <v>3645</v>
      </c>
      <c r="G450" t="s">
        <v>3646</v>
      </c>
      <c r="H450" t="s">
        <v>137</v>
      </c>
      <c r="I450" t="s">
        <v>137</v>
      </c>
      <c r="J450" t="s">
        <v>1502</v>
      </c>
      <c r="K450" t="s">
        <v>1562</v>
      </c>
      <c r="L450" t="s">
        <v>57</v>
      </c>
      <c r="M450" t="s">
        <v>37</v>
      </c>
      <c r="N450" t="s">
        <v>87</v>
      </c>
      <c r="O450" t="s">
        <v>87</v>
      </c>
      <c r="T450" t="s">
        <v>50</v>
      </c>
      <c r="U450" t="s">
        <v>87</v>
      </c>
      <c r="V450" t="s">
        <v>87</v>
      </c>
      <c r="W450" t="s">
        <v>142</v>
      </c>
      <c r="X450" t="s">
        <v>458</v>
      </c>
      <c r="Y450" t="s">
        <v>3646</v>
      </c>
      <c r="Z450" t="s">
        <v>87</v>
      </c>
      <c r="AA450" t="s">
        <v>87</v>
      </c>
      <c r="AB450" t="s">
        <v>37</v>
      </c>
      <c r="AC450" t="s">
        <v>1013</v>
      </c>
      <c r="AD450" t="s">
        <v>37</v>
      </c>
      <c r="AE450" t="s">
        <v>1013</v>
      </c>
      <c r="AF450" t="s">
        <v>90</v>
      </c>
      <c r="AG450" t="s">
        <v>1270</v>
      </c>
      <c r="AH450" t="s">
        <v>551</v>
      </c>
      <c r="AI450" s="4">
        <f ca="1">data[[#This Row],[Expiry Date]]-TODAY()</f>
        <v>40</v>
      </c>
      <c r="AJ450" s="4">
        <f ca="1">data[[#This Row],[Maturity ( Days)]]/365</f>
        <v>0.1095890410958904</v>
      </c>
      <c r="AK450" s="4" t="str">
        <f>IF(data[[#This Row],[Option Type]]="put","p","c")</f>
        <v>c</v>
      </c>
      <c r="AL450" s="4">
        <f>(data[[#This Row],[Bid]]*data[[#This Row],[Bidsize]]+data[[#This Row],[Ask]]*data[[#This Row],[Asksize]])/(data[[#This Row],[Bidsize]]+data[[#This Row],[Asksize]])</f>
        <v>159.79999999999998</v>
      </c>
      <c r="AM450" s="5">
        <f ca="1">impliedVol(data[[#This Row],[OptType]],Details!$B$4,VALUE(data[[#This Row],[Strike]]),VALUE(data[[#This Row],[Cnt Price]]),Details!$B$6,data[[#This Row],[T]],Details!$B$7)</f>
        <v>0.27800703799988485</v>
      </c>
      <c r="AN450" s="7">
        <f t="array" aca="1" ref="AN450:AR450" ca="1">bsGreeks(data[[#This Row],[OptType]],Details!$B$4,VALUE(data[[#This Row],[Strike]]),Details!$B$6,data[[#This Row],[T]],AM450,Details!$B$7)</f>
        <v>0.53365385577632285</v>
      </c>
      <c r="AO450" s="7">
        <f ca="1"/>
        <v>1.0523542781612479E-3</v>
      </c>
      <c r="AP450" s="6">
        <f ca="1"/>
        <v>5.395460793229975</v>
      </c>
      <c r="AQ450" s="6">
        <f ca="1"/>
        <v>-193.05979094548746</v>
      </c>
      <c r="AR450" s="6">
        <f ca="1"/>
        <v>222.26755456816304</v>
      </c>
    </row>
    <row r="451" spans="1:44" x14ac:dyDescent="0.3">
      <c r="A451" t="s">
        <v>3647</v>
      </c>
      <c r="B451" t="s">
        <v>3648</v>
      </c>
      <c r="C451" t="s">
        <v>30</v>
      </c>
      <c r="D451" t="s">
        <v>722</v>
      </c>
      <c r="E451" t="s">
        <v>3649</v>
      </c>
      <c r="F451" t="s">
        <v>3650</v>
      </c>
      <c r="G451" t="s">
        <v>3651</v>
      </c>
      <c r="H451" t="s">
        <v>137</v>
      </c>
      <c r="I451" t="s">
        <v>137</v>
      </c>
      <c r="J451" t="s">
        <v>1502</v>
      </c>
      <c r="K451" t="s">
        <v>3652</v>
      </c>
      <c r="L451" t="s">
        <v>57</v>
      </c>
      <c r="M451" t="s">
        <v>37</v>
      </c>
      <c r="N451" t="s">
        <v>87</v>
      </c>
      <c r="O451" t="s">
        <v>87</v>
      </c>
      <c r="T451" t="s">
        <v>50</v>
      </c>
      <c r="U451" t="s">
        <v>87</v>
      </c>
      <c r="V451" t="s">
        <v>87</v>
      </c>
      <c r="W451" t="s">
        <v>168</v>
      </c>
      <c r="X451" t="s">
        <v>458</v>
      </c>
      <c r="Y451" t="s">
        <v>3651</v>
      </c>
      <c r="Z451" t="s">
        <v>87</v>
      </c>
      <c r="AA451" t="s">
        <v>87</v>
      </c>
      <c r="AB451" t="s">
        <v>37</v>
      </c>
      <c r="AC451" t="s">
        <v>1013</v>
      </c>
      <c r="AD451" t="s">
        <v>37</v>
      </c>
      <c r="AE451" t="s">
        <v>1013</v>
      </c>
      <c r="AF451" t="s">
        <v>90</v>
      </c>
      <c r="AG451" t="s">
        <v>1270</v>
      </c>
      <c r="AH451" t="s">
        <v>551</v>
      </c>
      <c r="AI451" s="4">
        <f ca="1">data[[#This Row],[Expiry Date]]-TODAY()</f>
        <v>40</v>
      </c>
      <c r="AJ451" s="4">
        <f ca="1">data[[#This Row],[Maturity ( Days)]]/365</f>
        <v>0.1095890410958904</v>
      </c>
      <c r="AK451" s="4" t="str">
        <f>IF(data[[#This Row],[Option Type]]="put","p","c")</f>
        <v>p</v>
      </c>
      <c r="AL451" s="4">
        <f>(data[[#This Row],[Bid]]*data[[#This Row],[Bidsize]]+data[[#This Row],[Ask]]*data[[#This Row],[Asksize]])/(data[[#This Row],[Bidsize]]+data[[#This Row],[Asksize]])</f>
        <v>197.79999999999998</v>
      </c>
      <c r="AM451" s="5">
        <f ca="1">impliedVol(data[[#This Row],[OptType]],Details!$B$4,VALUE(data[[#This Row],[Strike]]),VALUE(data[[#This Row],[Cnt Price]]),Details!$B$6,data[[#This Row],[T]],Details!$B$7)</f>
        <v>0.25268080026875095</v>
      </c>
      <c r="AN451" s="7">
        <f t="array" aca="1" ref="AN451:AR451" ca="1">bsGreeks(data[[#This Row],[OptType]],Details!$B$4,VALUE(data[[#This Row],[Strike]]),Details!$B$6,data[[#This Row],[T]],AM451,Details!$B$7)</f>
        <v>-0.60864042535051388</v>
      </c>
      <c r="AO451" s="7">
        <f ca="1"/>
        <v>1.1186126915045589E-3</v>
      </c>
      <c r="AP451" s="6">
        <f ca="1"/>
        <v>5.2127004120858809</v>
      </c>
      <c r="AQ451" s="6">
        <f ca="1"/>
        <v>-157.25690364191598</v>
      </c>
      <c r="AR451" s="6">
        <f ca="1"/>
        <v>-295.1467869284495</v>
      </c>
    </row>
    <row r="452" spans="1:44" x14ac:dyDescent="0.3">
      <c r="A452" t="s">
        <v>3653</v>
      </c>
      <c r="B452" t="s">
        <v>3654</v>
      </c>
      <c r="C452" t="s">
        <v>30</v>
      </c>
      <c r="D452" t="s">
        <v>730</v>
      </c>
      <c r="E452" t="s">
        <v>1382</v>
      </c>
      <c r="F452" t="s">
        <v>3655</v>
      </c>
      <c r="G452" t="s">
        <v>3656</v>
      </c>
      <c r="H452" t="s">
        <v>137</v>
      </c>
      <c r="I452" t="s">
        <v>137</v>
      </c>
      <c r="J452" t="s">
        <v>1502</v>
      </c>
      <c r="K452" t="s">
        <v>2927</v>
      </c>
      <c r="L452" t="s">
        <v>57</v>
      </c>
      <c r="M452" t="s">
        <v>37</v>
      </c>
      <c r="N452" t="s">
        <v>87</v>
      </c>
      <c r="O452" t="s">
        <v>87</v>
      </c>
      <c r="T452" t="s">
        <v>50</v>
      </c>
      <c r="U452" t="s">
        <v>87</v>
      </c>
      <c r="V452" t="s">
        <v>87</v>
      </c>
      <c r="W452" t="s">
        <v>137</v>
      </c>
      <c r="X452" t="s">
        <v>404</v>
      </c>
      <c r="Y452" t="s">
        <v>3656</v>
      </c>
      <c r="Z452" t="s">
        <v>87</v>
      </c>
      <c r="AA452" t="s">
        <v>87</v>
      </c>
      <c r="AB452" t="s">
        <v>37</v>
      </c>
      <c r="AC452" t="s">
        <v>1013</v>
      </c>
      <c r="AD452" t="s">
        <v>37</v>
      </c>
      <c r="AE452" t="s">
        <v>1013</v>
      </c>
      <c r="AF452" t="s">
        <v>90</v>
      </c>
      <c r="AG452" t="s">
        <v>1270</v>
      </c>
      <c r="AH452" t="s">
        <v>551</v>
      </c>
      <c r="AI452" s="4">
        <f ca="1">data[[#This Row],[Expiry Date]]-TODAY()</f>
        <v>40</v>
      </c>
      <c r="AJ452" s="4">
        <f ca="1">data[[#This Row],[Maturity ( Days)]]/365</f>
        <v>0.1095890410958904</v>
      </c>
      <c r="AK452" s="4" t="str">
        <f>IF(data[[#This Row],[Option Type]]="put","p","c")</f>
        <v>p</v>
      </c>
      <c r="AL452" s="4">
        <f>(data[[#This Row],[Bid]]*data[[#This Row],[Bidsize]]+data[[#This Row],[Ask]]*data[[#This Row],[Asksize]])/(data[[#This Row],[Bidsize]]+data[[#This Row],[Asksize]])</f>
        <v>235.30000000000004</v>
      </c>
      <c r="AM452" s="5">
        <f ca="1">impliedVol(data[[#This Row],[OptType]],Details!$B$4,VALUE(data[[#This Row],[Strike]]),VALUE(data[[#This Row],[Cnt Price]]),Details!$B$6,data[[#This Row],[T]],Details!$B$7)</f>
        <v>0.2405836175315359</v>
      </c>
      <c r="AN452" s="7">
        <f t="array" aca="1" ref="AN452:AR452" ca="1">bsGreeks(data[[#This Row],[OptType]],Details!$B$4,VALUE(data[[#This Row],[Strike]]),Details!$B$6,data[[#This Row],[T]],AM452,Details!$B$7)</f>
        <v>-0.68648052178288754</v>
      </c>
      <c r="AO452" s="7">
        <f ca="1"/>
        <v>1.0845078870582482E-3</v>
      </c>
      <c r="AP452" s="6">
        <f ca="1"/>
        <v>4.8118219073861708</v>
      </c>
      <c r="AQ452" s="6">
        <f ca="1"/>
        <v>-136.34074961767223</v>
      </c>
      <c r="AR452" s="6">
        <f ca="1"/>
        <v>-334.2311407980759</v>
      </c>
    </row>
    <row r="453" spans="1:44" x14ac:dyDescent="0.3">
      <c r="A453" t="s">
        <v>3657</v>
      </c>
      <c r="B453" t="s">
        <v>3658</v>
      </c>
      <c r="C453" t="s">
        <v>30</v>
      </c>
      <c r="D453" t="s">
        <v>733</v>
      </c>
      <c r="E453" t="s">
        <v>3659</v>
      </c>
      <c r="F453" t="s">
        <v>3660</v>
      </c>
      <c r="G453" t="s">
        <v>3661</v>
      </c>
      <c r="H453" t="s">
        <v>137</v>
      </c>
      <c r="I453" t="s">
        <v>137</v>
      </c>
      <c r="J453" t="s">
        <v>1502</v>
      </c>
      <c r="K453" t="s">
        <v>512</v>
      </c>
      <c r="L453" t="s">
        <v>57</v>
      </c>
      <c r="M453" t="s">
        <v>37</v>
      </c>
      <c r="N453" t="s">
        <v>87</v>
      </c>
      <c r="O453" t="s">
        <v>87</v>
      </c>
      <c r="T453" t="s">
        <v>50</v>
      </c>
      <c r="U453" t="s">
        <v>87</v>
      </c>
      <c r="V453" t="s">
        <v>87</v>
      </c>
      <c r="W453" t="s">
        <v>171</v>
      </c>
      <c r="X453" t="s">
        <v>347</v>
      </c>
      <c r="Y453" t="s">
        <v>3661</v>
      </c>
      <c r="Z453" t="s">
        <v>87</v>
      </c>
      <c r="AA453" t="s">
        <v>87</v>
      </c>
      <c r="AB453" t="s">
        <v>37</v>
      </c>
      <c r="AC453" t="s">
        <v>1013</v>
      </c>
      <c r="AD453" t="s">
        <v>37</v>
      </c>
      <c r="AE453" t="s">
        <v>1013</v>
      </c>
      <c r="AF453" t="s">
        <v>90</v>
      </c>
      <c r="AG453" t="s">
        <v>1270</v>
      </c>
      <c r="AH453" t="s">
        <v>551</v>
      </c>
      <c r="AI453" s="4">
        <f ca="1">data[[#This Row],[Expiry Date]]-TODAY()</f>
        <v>40</v>
      </c>
      <c r="AJ453" s="4">
        <f ca="1">data[[#This Row],[Maturity ( Days)]]/365</f>
        <v>0.1095890410958904</v>
      </c>
      <c r="AK453" s="4" t="str">
        <f>IF(data[[#This Row],[Option Type]]="put","p","c")</f>
        <v>p</v>
      </c>
      <c r="AL453" s="4">
        <f>(data[[#This Row],[Bid]]*data[[#This Row],[Bidsize]]+data[[#This Row],[Ask]]*data[[#This Row],[Asksize]])/(data[[#This Row],[Bidsize]]+data[[#This Row],[Asksize]])</f>
        <v>244.64999999999998</v>
      </c>
      <c r="AM453" s="5">
        <f ca="1">impliedVol(data[[#This Row],[OptType]],Details!$B$4,VALUE(data[[#This Row],[Strike]]),VALUE(data[[#This Row],[Cnt Price]]),Details!$B$6,data[[#This Row],[T]],Details!$B$7)</f>
        <v>0.23766600424445058</v>
      </c>
      <c r="AN453" s="7">
        <f t="array" aca="1" ref="AN453:AR453" ca="1">bsGreeks(data[[#This Row],[OptType]],Details!$B$4,VALUE(data[[#This Row],[Strike]]),Details!$B$6,data[[#This Row],[T]],AM453,Details!$B$7)</f>
        <v>-0.7044706203499328</v>
      </c>
      <c r="AO453" s="7">
        <f ca="1"/>
        <v>1.0693270882740735E-3</v>
      </c>
      <c r="AP453" s="6">
        <f ca="1"/>
        <v>4.6869294103872621</v>
      </c>
      <c r="AQ453" s="6">
        <f ca="1"/>
        <v>-130.64758550696237</v>
      </c>
      <c r="AR453" s="6">
        <f ca="1"/>
        <v>-343.3390372293249</v>
      </c>
    </row>
    <row r="454" spans="1:44" x14ac:dyDescent="0.3">
      <c r="A454" t="s">
        <v>3662</v>
      </c>
      <c r="B454" t="s">
        <v>3663</v>
      </c>
      <c r="C454" t="s">
        <v>30</v>
      </c>
      <c r="D454" t="s">
        <v>586</v>
      </c>
      <c r="E454" t="s">
        <v>3664</v>
      </c>
      <c r="F454" t="s">
        <v>3665</v>
      </c>
      <c r="G454" t="s">
        <v>3666</v>
      </c>
      <c r="H454" t="s">
        <v>137</v>
      </c>
      <c r="I454" t="s">
        <v>137</v>
      </c>
      <c r="J454" t="s">
        <v>1502</v>
      </c>
      <c r="K454" t="s">
        <v>3667</v>
      </c>
      <c r="L454" t="s">
        <v>57</v>
      </c>
      <c r="M454" t="s">
        <v>37</v>
      </c>
      <c r="N454" t="s">
        <v>87</v>
      </c>
      <c r="O454" t="s">
        <v>87</v>
      </c>
      <c r="T454" t="s">
        <v>50</v>
      </c>
      <c r="U454" t="s">
        <v>87</v>
      </c>
      <c r="V454" t="s">
        <v>87</v>
      </c>
      <c r="W454" t="s">
        <v>144</v>
      </c>
      <c r="X454" t="s">
        <v>458</v>
      </c>
      <c r="Y454" t="s">
        <v>3666</v>
      </c>
      <c r="Z454" t="s">
        <v>87</v>
      </c>
      <c r="AA454" t="s">
        <v>87</v>
      </c>
      <c r="AB454" t="s">
        <v>37</v>
      </c>
      <c r="AC454" t="s">
        <v>1013</v>
      </c>
      <c r="AD454" t="s">
        <v>37</v>
      </c>
      <c r="AE454" t="s">
        <v>1013</v>
      </c>
      <c r="AF454" t="s">
        <v>90</v>
      </c>
      <c r="AG454" t="s">
        <v>1270</v>
      </c>
      <c r="AH454" t="s">
        <v>551</v>
      </c>
      <c r="AI454" s="4">
        <f ca="1">data[[#This Row],[Expiry Date]]-TODAY()</f>
        <v>40</v>
      </c>
      <c r="AJ454" s="4">
        <f ca="1">data[[#This Row],[Maturity ( Days)]]/365</f>
        <v>0.1095890410958904</v>
      </c>
      <c r="AK454" s="4" t="str">
        <f>IF(data[[#This Row],[Option Type]]="put","p","c")</f>
        <v>p</v>
      </c>
      <c r="AL454" s="4">
        <f>(data[[#This Row],[Bid]]*data[[#This Row],[Bidsize]]+data[[#This Row],[Ask]]*data[[#This Row],[Asksize]])/(data[[#This Row],[Bidsize]]+data[[#This Row],[Asksize]])</f>
        <v>260.90000000000003</v>
      </c>
      <c r="AM454" s="5">
        <f ca="1">impliedVol(data[[#This Row],[OptType]],Details!$B$4,VALUE(data[[#This Row],[Strike]]),VALUE(data[[#This Row],[Cnt Price]]),Details!$B$6,data[[#This Row],[T]],Details!$B$7)</f>
        <v>0.23284987773496441</v>
      </c>
      <c r="AN454" s="7">
        <f t="array" aca="1" ref="AN454:AR454" ca="1">bsGreeks(data[[#This Row],[OptType]],Details!$B$4,VALUE(data[[#This Row],[Strike]]),Details!$B$6,data[[#This Row],[T]],AM454,Details!$B$7)</f>
        <v>-0.73411939246822056</v>
      </c>
      <c r="AO454" s="7">
        <f ca="1"/>
        <v>1.0370047267581253E-3</v>
      </c>
      <c r="AP454" s="6">
        <f ca="1"/>
        <v>4.4531521069604478</v>
      </c>
      <c r="AQ454" s="6">
        <f ca="1"/>
        <v>-120.64362639231354</v>
      </c>
      <c r="AR454" s="6">
        <f ca="1"/>
        <v>-358.4415345530972</v>
      </c>
    </row>
    <row r="455" spans="1:44" x14ac:dyDescent="0.3">
      <c r="A455" t="s">
        <v>3668</v>
      </c>
      <c r="B455" t="s">
        <v>3669</v>
      </c>
      <c r="C455" t="s">
        <v>30</v>
      </c>
      <c r="D455" t="s">
        <v>283</v>
      </c>
      <c r="E455" t="s">
        <v>3670</v>
      </c>
      <c r="F455" t="s">
        <v>3020</v>
      </c>
      <c r="G455" t="s">
        <v>3671</v>
      </c>
      <c r="H455" t="s">
        <v>137</v>
      </c>
      <c r="I455" t="s">
        <v>137</v>
      </c>
      <c r="J455" t="s">
        <v>1502</v>
      </c>
      <c r="K455" t="s">
        <v>3672</v>
      </c>
      <c r="L455" t="s">
        <v>57</v>
      </c>
      <c r="M455" t="s">
        <v>37</v>
      </c>
      <c r="N455" t="s">
        <v>87</v>
      </c>
      <c r="O455" t="s">
        <v>87</v>
      </c>
      <c r="T455" t="s">
        <v>50</v>
      </c>
      <c r="U455" t="s">
        <v>87</v>
      </c>
      <c r="V455" t="s">
        <v>87</v>
      </c>
      <c r="W455" t="s">
        <v>142</v>
      </c>
      <c r="X455" t="s">
        <v>387</v>
      </c>
      <c r="Y455" t="s">
        <v>3671</v>
      </c>
      <c r="Z455" t="s">
        <v>87</v>
      </c>
      <c r="AA455" t="s">
        <v>87</v>
      </c>
      <c r="AB455" t="s">
        <v>37</v>
      </c>
      <c r="AC455" t="s">
        <v>1013</v>
      </c>
      <c r="AD455" t="s">
        <v>37</v>
      </c>
      <c r="AE455" t="s">
        <v>1013</v>
      </c>
      <c r="AF455" t="s">
        <v>90</v>
      </c>
      <c r="AG455" t="s">
        <v>1270</v>
      </c>
      <c r="AH455" t="s">
        <v>551</v>
      </c>
      <c r="AI455" s="4">
        <f ca="1">data[[#This Row],[Expiry Date]]-TODAY()</f>
        <v>40</v>
      </c>
      <c r="AJ455" s="4">
        <f ca="1">data[[#This Row],[Maturity ( Days)]]/365</f>
        <v>0.1095890410958904</v>
      </c>
      <c r="AK455" s="4" t="str">
        <f>IF(data[[#This Row],[Option Type]]="put","p","c")</f>
        <v>p</v>
      </c>
      <c r="AL455" s="4">
        <f>(data[[#This Row],[Bid]]*data[[#This Row],[Bidsize]]+data[[#This Row],[Ask]]*data[[#This Row],[Asksize]])/(data[[#This Row],[Bidsize]]+data[[#This Row],[Asksize]])</f>
        <v>264.3</v>
      </c>
      <c r="AM455" s="5">
        <f ca="1">impliedVol(data[[#This Row],[OptType]],Details!$B$4,VALUE(data[[#This Row],[Strike]]),VALUE(data[[#This Row],[Cnt Price]]),Details!$B$6,data[[#This Row],[T]],Details!$B$7)</f>
        <v>0.23200635015978072</v>
      </c>
      <c r="AN455" s="7">
        <f t="array" aca="1" ref="AN455:AR455" ca="1">bsGreeks(data[[#This Row],[OptType]],Details!$B$4,VALUE(data[[#This Row],[Strike]]),Details!$B$6,data[[#This Row],[T]],AM455,Details!$B$7)</f>
        <v>-0.73986652611178572</v>
      </c>
      <c r="AO455" s="7">
        <f ca="1"/>
        <v>1.0292146602188703E-3</v>
      </c>
      <c r="AP455" s="6">
        <f ca="1"/>
        <v>4.4036887441813723</v>
      </c>
      <c r="AQ455" s="6">
        <f ca="1"/>
        <v>-118.66565190853028</v>
      </c>
      <c r="AR455" s="6">
        <f ca="1"/>
        <v>-361.39641958068574</v>
      </c>
    </row>
    <row r="456" spans="1:44" x14ac:dyDescent="0.3">
      <c r="A456" t="s">
        <v>3673</v>
      </c>
      <c r="B456" t="s">
        <v>3674</v>
      </c>
      <c r="C456" t="s">
        <v>30</v>
      </c>
      <c r="D456" t="s">
        <v>588</v>
      </c>
      <c r="E456" t="s">
        <v>3675</v>
      </c>
      <c r="F456" t="s">
        <v>3676</v>
      </c>
      <c r="G456" t="s">
        <v>3677</v>
      </c>
      <c r="H456" t="s">
        <v>137</v>
      </c>
      <c r="I456" t="s">
        <v>137</v>
      </c>
      <c r="J456" t="s">
        <v>1502</v>
      </c>
      <c r="K456" t="s">
        <v>3012</v>
      </c>
      <c r="L456" t="s">
        <v>57</v>
      </c>
      <c r="M456" t="s">
        <v>37</v>
      </c>
      <c r="N456" t="s">
        <v>87</v>
      </c>
      <c r="O456" t="s">
        <v>87</v>
      </c>
      <c r="T456" t="s">
        <v>50</v>
      </c>
      <c r="U456" t="s">
        <v>87</v>
      </c>
      <c r="V456" t="s">
        <v>87</v>
      </c>
      <c r="W456" t="s">
        <v>128</v>
      </c>
      <c r="X456" t="s">
        <v>514</v>
      </c>
      <c r="Y456" t="s">
        <v>3677</v>
      </c>
      <c r="Z456" t="s">
        <v>87</v>
      </c>
      <c r="AA456" t="s">
        <v>87</v>
      </c>
      <c r="AB456" t="s">
        <v>37</v>
      </c>
      <c r="AC456" t="s">
        <v>1013</v>
      </c>
      <c r="AD456" t="s">
        <v>37</v>
      </c>
      <c r="AE456" t="s">
        <v>1013</v>
      </c>
      <c r="AF456" t="s">
        <v>90</v>
      </c>
      <c r="AG456" t="s">
        <v>1270</v>
      </c>
      <c r="AH456" t="s">
        <v>551</v>
      </c>
      <c r="AI456" s="4">
        <f ca="1">data[[#This Row],[Expiry Date]]-TODAY()</f>
        <v>40</v>
      </c>
      <c r="AJ456" s="4">
        <f ca="1">data[[#This Row],[Maturity ( Days)]]/365</f>
        <v>0.1095890410958904</v>
      </c>
      <c r="AK456" s="4" t="str">
        <f>IF(data[[#This Row],[Option Type]]="put","p","c")</f>
        <v>p</v>
      </c>
      <c r="AL456" s="4">
        <f>(data[[#This Row],[Bid]]*data[[#This Row],[Bidsize]]+data[[#This Row],[Ask]]*data[[#This Row],[Asksize]])/(data[[#This Row],[Bidsize]]+data[[#This Row],[Asksize]])</f>
        <v>271.04999999999995</v>
      </c>
      <c r="AM456" s="5">
        <f ca="1">impliedVol(data[[#This Row],[OptType]],Details!$B$4,VALUE(data[[#This Row],[Strike]]),VALUE(data[[#This Row],[Cnt Price]]),Details!$B$6,data[[#This Row],[T]],Details!$B$7)</f>
        <v>0.2299896859969342</v>
      </c>
      <c r="AN456" s="7">
        <f t="array" aca="1" ref="AN456:AR456" ca="1">bsGreeks(data[[#This Row],[OptType]],Details!$B$4,VALUE(data[[#This Row],[Strike]]),Details!$B$6,data[[#This Row],[T]],AM456,Details!$B$7)</f>
        <v>-0.75161332813954729</v>
      </c>
      <c r="AO456" s="7">
        <f ca="1"/>
        <v>1.0133857958620626E-3</v>
      </c>
      <c r="AP456" s="6">
        <f ca="1"/>
        <v>4.2982725715682628</v>
      </c>
      <c r="AQ456" s="6">
        <f ca="1"/>
        <v>-114.37436877060118</v>
      </c>
      <c r="AR456" s="6">
        <f ca="1"/>
        <v>-367.41417811402198</v>
      </c>
    </row>
    <row r="457" spans="1:44" x14ac:dyDescent="0.3">
      <c r="A457" t="s">
        <v>3678</v>
      </c>
      <c r="B457" t="s">
        <v>3679</v>
      </c>
      <c r="C457" t="s">
        <v>30</v>
      </c>
      <c r="D457" t="s">
        <v>592</v>
      </c>
      <c r="E457" t="s">
        <v>3680</v>
      </c>
      <c r="F457" t="s">
        <v>1922</v>
      </c>
      <c r="G457" t="s">
        <v>3681</v>
      </c>
      <c r="H457" t="s">
        <v>137</v>
      </c>
      <c r="I457" t="s">
        <v>137</v>
      </c>
      <c r="J457" t="s">
        <v>1502</v>
      </c>
      <c r="K457" t="s">
        <v>2505</v>
      </c>
      <c r="L457" t="s">
        <v>57</v>
      </c>
      <c r="M457" t="s">
        <v>37</v>
      </c>
      <c r="N457" t="s">
        <v>87</v>
      </c>
      <c r="O457" t="s">
        <v>87</v>
      </c>
      <c r="T457" t="s">
        <v>50</v>
      </c>
      <c r="U457" t="s">
        <v>87</v>
      </c>
      <c r="V457" t="s">
        <v>87</v>
      </c>
      <c r="W457" t="s">
        <v>144</v>
      </c>
      <c r="X457" t="s">
        <v>458</v>
      </c>
      <c r="Y457" t="s">
        <v>3681</v>
      </c>
      <c r="Z457" t="s">
        <v>87</v>
      </c>
      <c r="AA457" t="s">
        <v>87</v>
      </c>
      <c r="AB457" t="s">
        <v>37</v>
      </c>
      <c r="AC457" t="s">
        <v>1013</v>
      </c>
      <c r="AD457" t="s">
        <v>37</v>
      </c>
      <c r="AE457" t="s">
        <v>1013</v>
      </c>
      <c r="AF457" t="s">
        <v>90</v>
      </c>
      <c r="AG457" t="s">
        <v>1270</v>
      </c>
      <c r="AH457" t="s">
        <v>551</v>
      </c>
      <c r="AI457" s="4">
        <f ca="1">data[[#This Row],[Expiry Date]]-TODAY()</f>
        <v>40</v>
      </c>
      <c r="AJ457" s="4">
        <f ca="1">data[[#This Row],[Maturity ( Days)]]/365</f>
        <v>0.1095890410958904</v>
      </c>
      <c r="AK457" s="4" t="str">
        <f>IF(data[[#This Row],[Option Type]]="put","p","c")</f>
        <v>p</v>
      </c>
      <c r="AL457" s="4">
        <f>(data[[#This Row],[Bid]]*data[[#This Row],[Bidsize]]+data[[#This Row],[Ask]]*data[[#This Row],[Asksize]])/(data[[#This Row],[Bidsize]]+data[[#This Row],[Asksize]])</f>
        <v>285.09999999999997</v>
      </c>
      <c r="AM457" s="5">
        <f ca="1">impliedVol(data[[#This Row],[OptType]],Details!$B$4,VALUE(data[[#This Row],[Strike]]),VALUE(data[[#This Row],[Cnt Price]]),Details!$B$6,data[[#This Row],[T]],Details!$B$7)</f>
        <v>0.22634050257719973</v>
      </c>
      <c r="AN457" s="7">
        <f t="array" aca="1" ref="AN457:AR457" ca="1">bsGreeks(data[[#This Row],[OptType]],Details!$B$4,VALUE(data[[#This Row],[Strike]]),Details!$B$6,data[[#This Row],[T]],AM457,Details!$B$7)</f>
        <v>-0.77432964253213277</v>
      </c>
      <c r="AO457" s="7">
        <f ca="1"/>
        <v>9.7683351687564588E-4</v>
      </c>
      <c r="AP457" s="6">
        <f ca="1"/>
        <v>4.0774966034887186</v>
      </c>
      <c r="AQ457" s="6">
        <f ca="1"/>
        <v>-105.87341698588449</v>
      </c>
      <c r="AR457" s="6">
        <f ca="1"/>
        <v>-379.16072664776095</v>
      </c>
    </row>
    <row r="458" spans="1:44" x14ac:dyDescent="0.3">
      <c r="A458" t="s">
        <v>3682</v>
      </c>
      <c r="B458" t="s">
        <v>3683</v>
      </c>
      <c r="C458" t="s">
        <v>30</v>
      </c>
      <c r="D458" t="s">
        <v>181</v>
      </c>
      <c r="E458" t="s">
        <v>3684</v>
      </c>
      <c r="F458" t="s">
        <v>2739</v>
      </c>
      <c r="G458" t="s">
        <v>473</v>
      </c>
      <c r="H458" t="s">
        <v>137</v>
      </c>
      <c r="I458" t="s">
        <v>137</v>
      </c>
      <c r="J458" t="s">
        <v>1502</v>
      </c>
      <c r="K458" t="s">
        <v>594</v>
      </c>
      <c r="L458" t="s">
        <v>57</v>
      </c>
      <c r="M458" t="s">
        <v>37</v>
      </c>
      <c r="N458" t="s">
        <v>87</v>
      </c>
      <c r="O458" t="s">
        <v>87</v>
      </c>
      <c r="T458" t="s">
        <v>50</v>
      </c>
      <c r="U458" t="s">
        <v>87</v>
      </c>
      <c r="V458" t="s">
        <v>87</v>
      </c>
      <c r="W458" t="s">
        <v>171</v>
      </c>
      <c r="X458" t="s">
        <v>387</v>
      </c>
      <c r="Y458" t="s">
        <v>473</v>
      </c>
      <c r="Z458" t="s">
        <v>87</v>
      </c>
      <c r="AA458" t="s">
        <v>87</v>
      </c>
      <c r="AB458" t="s">
        <v>37</v>
      </c>
      <c r="AC458" t="s">
        <v>1013</v>
      </c>
      <c r="AD458" t="s">
        <v>37</v>
      </c>
      <c r="AE458" t="s">
        <v>1013</v>
      </c>
      <c r="AF458" t="s">
        <v>90</v>
      </c>
      <c r="AG458" t="s">
        <v>1270</v>
      </c>
      <c r="AH458" t="s">
        <v>551</v>
      </c>
      <c r="AI458" s="4">
        <f ca="1">data[[#This Row],[Expiry Date]]-TODAY()</f>
        <v>40</v>
      </c>
      <c r="AJ458" s="4">
        <f ca="1">data[[#This Row],[Maturity ( Days)]]/365</f>
        <v>0.1095890410958904</v>
      </c>
      <c r="AK458" s="4" t="str">
        <f>IF(data[[#This Row],[Option Type]]="put","p","c")</f>
        <v>p</v>
      </c>
      <c r="AL458" s="4">
        <f>(data[[#This Row],[Bid]]*data[[#This Row],[Bidsize]]+data[[#This Row],[Ask]]*data[[#This Row],[Asksize]])/(data[[#This Row],[Bidsize]]+data[[#This Row],[Asksize]])</f>
        <v>299.65000000000003</v>
      </c>
      <c r="AM458" s="5">
        <f ca="1">impliedVol(data[[#This Row],[OptType]],Details!$B$4,VALUE(data[[#This Row],[Strike]]),VALUE(data[[#This Row],[Cnt Price]]),Details!$B$6,data[[#This Row],[T]],Details!$B$7)</f>
        <v>0.22268872899949893</v>
      </c>
      <c r="AN458" s="7">
        <f t="array" aca="1" ref="AN458:AR458" ca="1">bsGreeks(data[[#This Row],[OptType]],Details!$B$4,VALUE(data[[#This Row],[Strike]]),Details!$B$6,data[[#This Row],[T]],AM458,Details!$B$7)</f>
        <v>-0.79642091790734337</v>
      </c>
      <c r="AO458" s="7">
        <f ca="1"/>
        <v>9.351261089740688E-4</v>
      </c>
      <c r="AP458" s="6">
        <f ca="1"/>
        <v>3.8404242097524364</v>
      </c>
      <c r="AQ458" s="6">
        <f ca="1"/>
        <v>-97.124657898664452</v>
      </c>
      <c r="AR458" s="6">
        <f ca="1"/>
        <v>-390.68123599145883</v>
      </c>
    </row>
    <row r="459" spans="1:44" x14ac:dyDescent="0.3">
      <c r="A459" t="s">
        <v>3685</v>
      </c>
      <c r="B459" t="s">
        <v>3686</v>
      </c>
      <c r="C459" t="s">
        <v>30</v>
      </c>
      <c r="D459" t="s">
        <v>603</v>
      </c>
      <c r="E459" t="s">
        <v>3687</v>
      </c>
      <c r="F459" t="s">
        <v>3688</v>
      </c>
      <c r="G459" t="s">
        <v>3689</v>
      </c>
      <c r="H459" t="s">
        <v>137</v>
      </c>
      <c r="I459" t="s">
        <v>137</v>
      </c>
      <c r="J459" t="s">
        <v>1502</v>
      </c>
      <c r="K459" t="s">
        <v>2470</v>
      </c>
      <c r="L459" t="s">
        <v>57</v>
      </c>
      <c r="M459" t="s">
        <v>37</v>
      </c>
      <c r="N459" t="s">
        <v>87</v>
      </c>
      <c r="O459" t="s">
        <v>87</v>
      </c>
      <c r="T459" t="s">
        <v>50</v>
      </c>
      <c r="U459" t="s">
        <v>87</v>
      </c>
      <c r="V459" t="s">
        <v>87</v>
      </c>
      <c r="W459" t="s">
        <v>158</v>
      </c>
      <c r="X459" t="s">
        <v>458</v>
      </c>
      <c r="Y459" t="s">
        <v>3689</v>
      </c>
      <c r="Z459" t="s">
        <v>87</v>
      </c>
      <c r="AA459" t="s">
        <v>87</v>
      </c>
      <c r="AB459" t="s">
        <v>37</v>
      </c>
      <c r="AC459" t="s">
        <v>1013</v>
      </c>
      <c r="AD459" t="s">
        <v>37</v>
      </c>
      <c r="AE459" t="s">
        <v>1013</v>
      </c>
      <c r="AF459" t="s">
        <v>90</v>
      </c>
      <c r="AG459" t="s">
        <v>1270</v>
      </c>
      <c r="AH459" t="s">
        <v>551</v>
      </c>
      <c r="AI459" s="4">
        <f ca="1">data[[#This Row],[Expiry Date]]-TODAY()</f>
        <v>40</v>
      </c>
      <c r="AJ459" s="4">
        <f ca="1">data[[#This Row],[Maturity ( Days)]]/365</f>
        <v>0.1095890410958904</v>
      </c>
      <c r="AK459" s="4" t="str">
        <f>IF(data[[#This Row],[Option Type]]="put","p","c")</f>
        <v>p</v>
      </c>
      <c r="AL459" s="4">
        <f>(data[[#This Row],[Bid]]*data[[#This Row],[Bidsize]]+data[[#This Row],[Ask]]*data[[#This Row],[Asksize]])/(data[[#This Row],[Bidsize]]+data[[#This Row],[Asksize]])</f>
        <v>330.29999999999995</v>
      </c>
      <c r="AM459" s="5">
        <f ca="1">impliedVol(data[[#This Row],[OptType]],Details!$B$4,VALUE(data[[#This Row],[Strike]]),VALUE(data[[#This Row],[Cnt Price]]),Details!$B$6,data[[#This Row],[T]],Details!$B$7)</f>
        <v>0.2156309067328008</v>
      </c>
      <c r="AN459" s="7">
        <f t="array" aca="1" ref="AN459:AR459" ca="1">bsGreeks(data[[#This Row],[OptType]],Details!$B$4,VALUE(data[[#This Row],[Strike]]),Details!$B$6,data[[#This Row],[T]],AM459,Details!$B$7)</f>
        <v>-0.83791145968586789</v>
      </c>
      <c r="AO459" s="7">
        <f ca="1"/>
        <v>8.3749916467835755E-4</v>
      </c>
      <c r="AP459" s="6">
        <f ca="1"/>
        <v>3.3304749473245381</v>
      </c>
      <c r="AQ459" s="6">
        <f ca="1"/>
        <v>-79.440789689151842</v>
      </c>
      <c r="AR459" s="6">
        <f ca="1"/>
        <v>-412.68257336989626</v>
      </c>
    </row>
    <row r="460" spans="1:44" x14ac:dyDescent="0.3">
      <c r="A460" t="s">
        <v>3690</v>
      </c>
      <c r="B460" t="s">
        <v>3691</v>
      </c>
      <c r="C460" t="s">
        <v>30</v>
      </c>
      <c r="D460" t="s">
        <v>604</v>
      </c>
      <c r="E460" t="s">
        <v>3692</v>
      </c>
      <c r="F460" t="s">
        <v>3693</v>
      </c>
      <c r="G460" t="s">
        <v>3694</v>
      </c>
      <c r="H460" t="s">
        <v>137</v>
      </c>
      <c r="I460" t="s">
        <v>137</v>
      </c>
      <c r="J460" t="s">
        <v>1502</v>
      </c>
      <c r="K460" t="s">
        <v>3695</v>
      </c>
      <c r="L460" t="s">
        <v>57</v>
      </c>
      <c r="M460" t="s">
        <v>37</v>
      </c>
      <c r="N460" t="s">
        <v>87</v>
      </c>
      <c r="O460" t="s">
        <v>87</v>
      </c>
      <c r="T460" t="s">
        <v>50</v>
      </c>
      <c r="U460" t="s">
        <v>87</v>
      </c>
      <c r="V460" t="s">
        <v>87</v>
      </c>
      <c r="W460" t="s">
        <v>128</v>
      </c>
      <c r="X460" t="s">
        <v>970</v>
      </c>
      <c r="Y460" t="s">
        <v>3694</v>
      </c>
      <c r="Z460" t="s">
        <v>87</v>
      </c>
      <c r="AA460" t="s">
        <v>87</v>
      </c>
      <c r="AB460" t="s">
        <v>37</v>
      </c>
      <c r="AC460" t="s">
        <v>1013</v>
      </c>
      <c r="AD460" t="s">
        <v>37</v>
      </c>
      <c r="AE460" t="s">
        <v>1013</v>
      </c>
      <c r="AF460" t="s">
        <v>90</v>
      </c>
      <c r="AG460" t="s">
        <v>1270</v>
      </c>
      <c r="AH460" t="s">
        <v>551</v>
      </c>
      <c r="AI460" s="4">
        <f ca="1">data[[#This Row],[Expiry Date]]-TODAY()</f>
        <v>40</v>
      </c>
      <c r="AJ460" s="4">
        <f ca="1">data[[#This Row],[Maturity ( Days)]]/365</f>
        <v>0.1095890410958904</v>
      </c>
      <c r="AK460" s="4" t="str">
        <f>IF(data[[#This Row],[Option Type]]="put","p","c")</f>
        <v>p</v>
      </c>
      <c r="AL460" s="4">
        <f>(data[[#This Row],[Bid]]*data[[#This Row],[Bidsize]]+data[[#This Row],[Ask]]*data[[#This Row],[Asksize]])/(data[[#This Row],[Bidsize]]+data[[#This Row],[Asksize]])</f>
        <v>334.29999999999995</v>
      </c>
      <c r="AM460" s="5">
        <f ca="1">impliedVol(data[[#This Row],[OptType]],Details!$B$4,VALUE(data[[#This Row],[Strike]]),VALUE(data[[#This Row],[Cnt Price]]),Details!$B$6,data[[#This Row],[T]],Details!$B$7)</f>
        <v>0.21485980916906916</v>
      </c>
      <c r="AN460" s="7">
        <f t="array" aca="1" ref="AN460:AR460" ca="1">bsGreeks(data[[#This Row],[OptType]],Details!$B$4,VALUE(data[[#This Row],[Strike]]),Details!$B$6,data[[#This Row],[T]],AM460,Details!$B$7)</f>
        <v>-0.84270019928642426</v>
      </c>
      <c r="AO460" s="7">
        <f ca="1"/>
        <v>8.2417185086478006E-4</v>
      </c>
      <c r="AP460" s="6">
        <f ca="1"/>
        <v>3.2657560681654201</v>
      </c>
      <c r="AQ460" s="6">
        <f ca="1"/>
        <v>-77.316767204061136</v>
      </c>
      <c r="AR460" s="6">
        <f ca="1"/>
        <v>-415.27259711691323</v>
      </c>
    </row>
    <row r="461" spans="1:44" x14ac:dyDescent="0.3">
      <c r="A461" t="s">
        <v>3696</v>
      </c>
      <c r="B461" t="s">
        <v>3697</v>
      </c>
      <c r="C461" t="s">
        <v>30</v>
      </c>
      <c r="D461" t="s">
        <v>608</v>
      </c>
      <c r="E461" t="s">
        <v>3698</v>
      </c>
      <c r="F461" t="s">
        <v>3699</v>
      </c>
      <c r="G461" t="s">
        <v>3700</v>
      </c>
      <c r="H461" t="s">
        <v>137</v>
      </c>
      <c r="I461" t="s">
        <v>137</v>
      </c>
      <c r="J461" t="s">
        <v>1502</v>
      </c>
      <c r="K461" t="s">
        <v>3701</v>
      </c>
      <c r="L461" t="s">
        <v>57</v>
      </c>
      <c r="M461" t="s">
        <v>37</v>
      </c>
      <c r="N461" t="s">
        <v>87</v>
      </c>
      <c r="O461" t="s">
        <v>87</v>
      </c>
      <c r="T461" t="s">
        <v>50</v>
      </c>
      <c r="U461" t="s">
        <v>87</v>
      </c>
      <c r="V461" t="s">
        <v>87</v>
      </c>
      <c r="W461" t="s">
        <v>128</v>
      </c>
      <c r="X461" t="s">
        <v>165</v>
      </c>
      <c r="Y461" t="s">
        <v>3700</v>
      </c>
      <c r="Z461" t="s">
        <v>87</v>
      </c>
      <c r="AA461" t="s">
        <v>87</v>
      </c>
      <c r="AB461" t="s">
        <v>37</v>
      </c>
      <c r="AC461" t="s">
        <v>1013</v>
      </c>
      <c r="AD461" t="s">
        <v>37</v>
      </c>
      <c r="AE461" t="s">
        <v>1013</v>
      </c>
      <c r="AF461" t="s">
        <v>90</v>
      </c>
      <c r="AG461" t="s">
        <v>1270</v>
      </c>
      <c r="AH461" t="s">
        <v>551</v>
      </c>
      <c r="AI461" s="4">
        <f ca="1">data[[#This Row],[Expiry Date]]-TODAY()</f>
        <v>40</v>
      </c>
      <c r="AJ461" s="4">
        <f ca="1">data[[#This Row],[Maturity ( Days)]]/365</f>
        <v>0.1095890410958904</v>
      </c>
      <c r="AK461" s="4" t="str">
        <f>IF(data[[#This Row],[Option Type]]="put","p","c")</f>
        <v>p</v>
      </c>
      <c r="AL461" s="4">
        <f>(data[[#This Row],[Bid]]*data[[#This Row],[Bidsize]]+data[[#This Row],[Ask]]*data[[#This Row],[Asksize]])/(data[[#This Row],[Bidsize]]+data[[#This Row],[Asksize]])</f>
        <v>350.5</v>
      </c>
      <c r="AM461" s="5">
        <f ca="1">impliedVol(data[[#This Row],[OptType]],Details!$B$4,VALUE(data[[#This Row],[Strike]]),VALUE(data[[#This Row],[Cnt Price]]),Details!$B$6,data[[#This Row],[T]],Details!$B$7)</f>
        <v>0.21155433780364585</v>
      </c>
      <c r="AN461" s="7">
        <f t="array" aca="1" ref="AN461:AR461" ca="1">bsGreeks(data[[#This Row],[OptType]],Details!$B$4,VALUE(data[[#This Row],[Strike]]),Details!$B$6,data[[#This Row],[T]],AM461,Details!$B$7)</f>
        <v>-0.86145892173322758</v>
      </c>
      <c r="AO461" s="7">
        <f ca="1"/>
        <v>7.6880952884259522E-4</v>
      </c>
      <c r="AP461" s="6">
        <f ca="1"/>
        <v>2.9995179944009123</v>
      </c>
      <c r="AQ461" s="6">
        <f ca="1"/>
        <v>-68.671552662026869</v>
      </c>
      <c r="AR461" s="6">
        <f ca="1"/>
        <v>-425.47657740878884</v>
      </c>
    </row>
    <row r="462" spans="1:44" x14ac:dyDescent="0.3">
      <c r="A462" t="s">
        <v>3702</v>
      </c>
      <c r="B462" t="s">
        <v>3703</v>
      </c>
      <c r="C462" t="s">
        <v>30</v>
      </c>
      <c r="D462" t="s">
        <v>618</v>
      </c>
      <c r="E462" t="s">
        <v>1395</v>
      </c>
      <c r="F462" t="s">
        <v>3704</v>
      </c>
      <c r="G462" t="s">
        <v>3705</v>
      </c>
      <c r="H462" t="s">
        <v>137</v>
      </c>
      <c r="I462" t="s">
        <v>137</v>
      </c>
      <c r="J462" t="s">
        <v>1502</v>
      </c>
      <c r="K462" t="s">
        <v>2779</v>
      </c>
      <c r="L462" t="s">
        <v>57</v>
      </c>
      <c r="M462" t="s">
        <v>37</v>
      </c>
      <c r="N462" t="s">
        <v>87</v>
      </c>
      <c r="O462" t="s">
        <v>87</v>
      </c>
      <c r="T462" t="s">
        <v>50</v>
      </c>
      <c r="U462" t="s">
        <v>87</v>
      </c>
      <c r="V462" t="s">
        <v>87</v>
      </c>
      <c r="W462" t="s">
        <v>125</v>
      </c>
      <c r="X462" t="s">
        <v>404</v>
      </c>
      <c r="Y462" t="s">
        <v>3705</v>
      </c>
      <c r="Z462" t="s">
        <v>87</v>
      </c>
      <c r="AA462" t="s">
        <v>87</v>
      </c>
      <c r="AB462" t="s">
        <v>37</v>
      </c>
      <c r="AC462" t="s">
        <v>1013</v>
      </c>
      <c r="AD462" t="s">
        <v>37</v>
      </c>
      <c r="AE462" t="s">
        <v>1013</v>
      </c>
      <c r="AF462" t="s">
        <v>90</v>
      </c>
      <c r="AG462" t="s">
        <v>1270</v>
      </c>
      <c r="AH462" t="s">
        <v>551</v>
      </c>
      <c r="AI462" s="4">
        <f ca="1">data[[#This Row],[Expiry Date]]-TODAY()</f>
        <v>40</v>
      </c>
      <c r="AJ462" s="4">
        <f ca="1">data[[#This Row],[Maturity ( Days)]]/365</f>
        <v>0.1095890410958904</v>
      </c>
      <c r="AK462" s="4" t="str">
        <f>IF(data[[#This Row],[Option Type]]="put","p","c")</f>
        <v>p</v>
      </c>
      <c r="AL462" s="4">
        <f>(data[[#This Row],[Bid]]*data[[#This Row],[Bidsize]]+data[[#This Row],[Ask]]*data[[#This Row],[Asksize]])/(data[[#This Row],[Bidsize]]+data[[#This Row],[Asksize]])</f>
        <v>406.05</v>
      </c>
      <c r="AM462" s="5">
        <f ca="1">impliedVol(data[[#This Row],[OptType]],Details!$B$4,VALUE(data[[#This Row],[Strike]]),VALUE(data[[#This Row],[Cnt Price]]),Details!$B$6,data[[#This Row],[T]],Details!$B$7)</f>
        <v>0.20117966466520554</v>
      </c>
      <c r="AN462" s="7">
        <f t="array" aca="1" ref="AN462:AR462" ca="1">bsGreeks(data[[#This Row],[OptType]],Details!$B$4,VALUE(data[[#This Row],[Strike]]),Details!$B$6,data[[#This Row],[T]],AM462,Details!$B$7)</f>
        <v>-0.91382554699408858</v>
      </c>
      <c r="AO462" s="7">
        <f ca="1"/>
        <v>5.751342052675531E-4</v>
      </c>
      <c r="AP462" s="6">
        <f ca="1"/>
        <v>2.1338508330808832</v>
      </c>
      <c r="AQ462" s="6">
        <f ca="1"/>
        <v>-42.271109806210916</v>
      </c>
      <c r="AR462" s="6">
        <f ca="1"/>
        <v>-455.09357691040617</v>
      </c>
    </row>
    <row r="463" spans="1:44" x14ac:dyDescent="0.3">
      <c r="A463" t="s">
        <v>3706</v>
      </c>
      <c r="B463" t="s">
        <v>3707</v>
      </c>
      <c r="C463" t="s">
        <v>30</v>
      </c>
      <c r="D463" t="s">
        <v>619</v>
      </c>
      <c r="E463" t="s">
        <v>2655</v>
      </c>
      <c r="F463" t="s">
        <v>3708</v>
      </c>
      <c r="G463" t="s">
        <v>3709</v>
      </c>
      <c r="H463" t="s">
        <v>137</v>
      </c>
      <c r="I463" t="s">
        <v>137</v>
      </c>
      <c r="J463" t="s">
        <v>1502</v>
      </c>
      <c r="K463" t="s">
        <v>326</v>
      </c>
      <c r="L463" t="s">
        <v>57</v>
      </c>
      <c r="M463" t="s">
        <v>37</v>
      </c>
      <c r="N463" t="s">
        <v>87</v>
      </c>
      <c r="O463" t="s">
        <v>87</v>
      </c>
      <c r="T463" t="s">
        <v>50</v>
      </c>
      <c r="U463" t="s">
        <v>87</v>
      </c>
      <c r="V463" t="s">
        <v>87</v>
      </c>
      <c r="W463" t="s">
        <v>128</v>
      </c>
      <c r="X463" t="s">
        <v>458</v>
      </c>
      <c r="Y463" t="s">
        <v>3709</v>
      </c>
      <c r="Z463" t="s">
        <v>87</v>
      </c>
      <c r="AA463" t="s">
        <v>87</v>
      </c>
      <c r="AB463" t="s">
        <v>37</v>
      </c>
      <c r="AC463" t="s">
        <v>1013</v>
      </c>
      <c r="AD463" t="s">
        <v>37</v>
      </c>
      <c r="AE463" t="s">
        <v>1013</v>
      </c>
      <c r="AF463" t="s">
        <v>90</v>
      </c>
      <c r="AG463" t="s">
        <v>1270</v>
      </c>
      <c r="AH463" t="s">
        <v>551</v>
      </c>
      <c r="AI463" s="4">
        <f ca="1">data[[#This Row],[Expiry Date]]-TODAY()</f>
        <v>40</v>
      </c>
      <c r="AJ463" s="4">
        <f ca="1">data[[#This Row],[Maturity ( Days)]]/365</f>
        <v>0.1095890410958904</v>
      </c>
      <c r="AK463" s="4" t="str">
        <f>IF(data[[#This Row],[Option Type]]="put","p","c")</f>
        <v>p</v>
      </c>
      <c r="AL463" s="4">
        <f>(data[[#This Row],[Bid]]*data[[#This Row],[Bidsize]]+data[[#This Row],[Ask]]*data[[#This Row],[Asksize]])/(data[[#This Row],[Bidsize]]+data[[#This Row],[Asksize]])</f>
        <v>410.55</v>
      </c>
      <c r="AM463" s="5">
        <f ca="1">impliedVol(data[[#This Row],[OptType]],Details!$B$4,VALUE(data[[#This Row],[Strike]]),VALUE(data[[#This Row],[Cnt Price]]),Details!$B$6,data[[#This Row],[T]],Details!$B$7)</f>
        <v>0.20069489997933179</v>
      </c>
      <c r="AN463" s="7">
        <f t="array" aca="1" ref="AN463:AR463" ca="1">bsGreeks(data[[#This Row],[OptType]],Details!$B$4,VALUE(data[[#This Row],[Strike]]),Details!$B$6,data[[#This Row],[T]],AM463,Details!$B$7)</f>
        <v>-0.9169505488366938</v>
      </c>
      <c r="AO463" s="7">
        <f ca="1"/>
        <v>5.6076956187060443E-4</v>
      </c>
      <c r="AP463" s="6">
        <f ca="1"/>
        <v>2.0755421064677471</v>
      </c>
      <c r="AQ463" s="6">
        <f ca="1"/>
        <v>-40.631540923422797</v>
      </c>
      <c r="AR463" s="6">
        <f ca="1"/>
        <v>-456.9908539527782</v>
      </c>
    </row>
    <row r="464" spans="1:44" x14ac:dyDescent="0.3">
      <c r="A464" t="s">
        <v>3710</v>
      </c>
      <c r="B464" t="s">
        <v>3711</v>
      </c>
      <c r="C464" t="s">
        <v>30</v>
      </c>
      <c r="D464" t="s">
        <v>1992</v>
      </c>
      <c r="E464" t="s">
        <v>3712</v>
      </c>
      <c r="F464" t="s">
        <v>3713</v>
      </c>
      <c r="G464" t="s">
        <v>3714</v>
      </c>
      <c r="H464" t="s">
        <v>137</v>
      </c>
      <c r="I464" t="s">
        <v>137</v>
      </c>
      <c r="J464" t="s">
        <v>1502</v>
      </c>
      <c r="K464" t="s">
        <v>464</v>
      </c>
      <c r="L464" t="s">
        <v>57</v>
      </c>
      <c r="M464" t="s">
        <v>37</v>
      </c>
      <c r="N464" t="s">
        <v>87</v>
      </c>
      <c r="O464" t="s">
        <v>87</v>
      </c>
      <c r="T464" t="s">
        <v>50</v>
      </c>
      <c r="U464" t="s">
        <v>87</v>
      </c>
      <c r="V464" t="s">
        <v>87</v>
      </c>
      <c r="W464" t="s">
        <v>158</v>
      </c>
      <c r="X464" t="s">
        <v>1370</v>
      </c>
      <c r="Y464" t="s">
        <v>3714</v>
      </c>
      <c r="Z464" t="s">
        <v>87</v>
      </c>
      <c r="AA464" t="s">
        <v>87</v>
      </c>
      <c r="AB464" t="s">
        <v>37</v>
      </c>
      <c r="AC464" t="s">
        <v>1013</v>
      </c>
      <c r="AD464" t="s">
        <v>37</v>
      </c>
      <c r="AE464" t="s">
        <v>1013</v>
      </c>
      <c r="AF464" t="s">
        <v>90</v>
      </c>
      <c r="AG464" t="s">
        <v>1270</v>
      </c>
      <c r="AH464" t="s">
        <v>551</v>
      </c>
      <c r="AI464" s="4">
        <f ca="1">data[[#This Row],[Expiry Date]]-TODAY()</f>
        <v>40</v>
      </c>
      <c r="AJ464" s="4">
        <f ca="1">data[[#This Row],[Maturity ( Days)]]/365</f>
        <v>0.1095890410958904</v>
      </c>
      <c r="AK464" s="4" t="str">
        <f>IF(data[[#This Row],[Option Type]]="put","p","c")</f>
        <v>p</v>
      </c>
      <c r="AL464" s="4">
        <f>(data[[#This Row],[Bid]]*data[[#This Row],[Bidsize]]+data[[#This Row],[Ask]]*data[[#This Row],[Asksize]])/(data[[#This Row],[Bidsize]]+data[[#This Row],[Asksize]])</f>
        <v>442.15000000000003</v>
      </c>
      <c r="AM464" s="5">
        <f ca="1">impliedVol(data[[#This Row],[OptType]],Details!$B$4,VALUE(data[[#This Row],[Strike]]),VALUE(data[[#This Row],[Cnt Price]]),Details!$B$6,data[[#This Row],[T]],Details!$B$7)</f>
        <v>0.19521265344845976</v>
      </c>
      <c r="AN464" s="7">
        <f t="array" aca="1" ref="AN464:AR464" ca="1">bsGreeks(data[[#This Row],[OptType]],Details!$B$4,VALUE(data[[#This Row],[Strike]]),Details!$B$6,data[[#This Row],[T]],AM464,Details!$B$7)</f>
        <v>-0.93885157819300147</v>
      </c>
      <c r="AO464" s="7">
        <f ca="1"/>
        <v>4.5581197133345147E-4</v>
      </c>
      <c r="AP464" s="6">
        <f ca="1"/>
        <v>1.6409844714010517</v>
      </c>
      <c r="AQ464" s="6">
        <f ca="1"/>
        <v>-28.272363607483232</v>
      </c>
      <c r="AR464" s="6">
        <f ca="1"/>
        <v>-470.29444666651591</v>
      </c>
    </row>
    <row r="465" spans="1:44" x14ac:dyDescent="0.3">
      <c r="A465" t="s">
        <v>3715</v>
      </c>
      <c r="B465" t="s">
        <v>3716</v>
      </c>
      <c r="C465" t="s">
        <v>30</v>
      </c>
      <c r="D465" t="s">
        <v>628</v>
      </c>
      <c r="E465" t="s">
        <v>3717</v>
      </c>
      <c r="F465" t="s">
        <v>3718</v>
      </c>
      <c r="G465" t="s">
        <v>3719</v>
      </c>
      <c r="H465" t="s">
        <v>137</v>
      </c>
      <c r="I465" t="s">
        <v>137</v>
      </c>
      <c r="J465" t="s">
        <v>1502</v>
      </c>
      <c r="K465" t="s">
        <v>685</v>
      </c>
      <c r="L465" t="s">
        <v>57</v>
      </c>
      <c r="M465" t="s">
        <v>37</v>
      </c>
      <c r="N465" t="s">
        <v>87</v>
      </c>
      <c r="O465" t="s">
        <v>87</v>
      </c>
      <c r="T465" t="s">
        <v>50</v>
      </c>
      <c r="U465" t="s">
        <v>87</v>
      </c>
      <c r="V465" t="s">
        <v>87</v>
      </c>
      <c r="W465" t="s">
        <v>144</v>
      </c>
      <c r="X465" t="s">
        <v>970</v>
      </c>
      <c r="Y465" t="s">
        <v>3719</v>
      </c>
      <c r="Z465" t="s">
        <v>87</v>
      </c>
      <c r="AA465" t="s">
        <v>87</v>
      </c>
      <c r="AB465" t="s">
        <v>37</v>
      </c>
      <c r="AC465" t="s">
        <v>1013</v>
      </c>
      <c r="AD465" t="s">
        <v>37</v>
      </c>
      <c r="AE465" t="s">
        <v>1013</v>
      </c>
      <c r="AF465" t="s">
        <v>90</v>
      </c>
      <c r="AG465" t="s">
        <v>1270</v>
      </c>
      <c r="AH465" t="s">
        <v>551</v>
      </c>
      <c r="AI465" s="4">
        <f ca="1">data[[#This Row],[Expiry Date]]-TODAY()</f>
        <v>40</v>
      </c>
      <c r="AJ465" s="4">
        <f ca="1">data[[#This Row],[Maturity ( Days)]]/365</f>
        <v>0.1095890410958904</v>
      </c>
      <c r="AK465" s="4" t="str">
        <f>IF(data[[#This Row],[Option Type]]="put","p","c")</f>
        <v>p</v>
      </c>
      <c r="AL465" s="4">
        <f>(data[[#This Row],[Bid]]*data[[#This Row],[Bidsize]]+data[[#This Row],[Ask]]*data[[#This Row],[Asksize]])/(data[[#This Row],[Bidsize]]+data[[#This Row],[Asksize]])</f>
        <v>484.04999999999995</v>
      </c>
      <c r="AM465" s="5">
        <f ca="1">impliedVol(data[[#This Row],[OptType]],Details!$B$4,VALUE(data[[#This Row],[Strike]]),VALUE(data[[#This Row],[Cnt Price]]),Details!$B$6,data[[#This Row],[T]],Details!$B$7)</f>
        <v>0.18833786999790361</v>
      </c>
      <c r="AN465" s="7">
        <f t="array" aca="1" ref="AN465:AR465" ca="1">bsGreeks(data[[#This Row],[OptType]],Details!$B$4,VALUE(data[[#This Row],[Strike]]),Details!$B$6,data[[#This Row],[T]],AM465,Details!$B$7)</f>
        <v>-0.9609608664140854</v>
      </c>
      <c r="AO465" s="7">
        <f ca="1"/>
        <v>3.3014505426021942E-4</v>
      </c>
      <c r="AP465" s="6">
        <f ca="1"/>
        <v>1.1467090225584353</v>
      </c>
      <c r="AQ465" s="6">
        <f ca="1"/>
        <v>-14.862291730754656</v>
      </c>
      <c r="AR465" s="6">
        <f ca="1"/>
        <v>-484.82040358349599</v>
      </c>
    </row>
    <row r="466" spans="1:44" x14ac:dyDescent="0.3">
      <c r="A466" t="s">
        <v>3720</v>
      </c>
      <c r="B466" t="s">
        <v>3721</v>
      </c>
      <c r="C466" t="s">
        <v>30</v>
      </c>
      <c r="D466" t="s">
        <v>2025</v>
      </c>
      <c r="E466" t="s">
        <v>3722</v>
      </c>
      <c r="F466" t="s">
        <v>1730</v>
      </c>
      <c r="G466" t="s">
        <v>3723</v>
      </c>
      <c r="H466" t="s">
        <v>137</v>
      </c>
      <c r="I466" t="s">
        <v>137</v>
      </c>
      <c r="J466" t="s">
        <v>1502</v>
      </c>
      <c r="K466" t="s">
        <v>176</v>
      </c>
      <c r="L466" t="s">
        <v>57</v>
      </c>
      <c r="M466" t="s">
        <v>37</v>
      </c>
      <c r="N466" t="s">
        <v>87</v>
      </c>
      <c r="O466" t="s">
        <v>87</v>
      </c>
      <c r="T466" t="s">
        <v>50</v>
      </c>
      <c r="U466" t="s">
        <v>87</v>
      </c>
      <c r="V466" t="s">
        <v>87</v>
      </c>
      <c r="W466" t="s">
        <v>128</v>
      </c>
      <c r="X466" t="s">
        <v>970</v>
      </c>
      <c r="Y466" t="s">
        <v>3723</v>
      </c>
      <c r="Z466" t="s">
        <v>87</v>
      </c>
      <c r="AA466" t="s">
        <v>87</v>
      </c>
      <c r="AB466" t="s">
        <v>37</v>
      </c>
      <c r="AC466" t="s">
        <v>1013</v>
      </c>
      <c r="AD466" t="s">
        <v>37</v>
      </c>
      <c r="AE466" t="s">
        <v>1013</v>
      </c>
      <c r="AF466" t="s">
        <v>90</v>
      </c>
      <c r="AG466" t="s">
        <v>1270</v>
      </c>
      <c r="AH466" t="s">
        <v>551</v>
      </c>
      <c r="AI466" s="4">
        <f ca="1">data[[#This Row],[Expiry Date]]-TODAY()</f>
        <v>40</v>
      </c>
      <c r="AJ466" s="4">
        <f ca="1">data[[#This Row],[Maturity ( Days)]]/365</f>
        <v>0.1095890410958904</v>
      </c>
      <c r="AK466" s="4" t="str">
        <f>IF(data[[#This Row],[Option Type]]="put","p","c")</f>
        <v>p</v>
      </c>
      <c r="AL466" s="4">
        <f>(data[[#This Row],[Bid]]*data[[#This Row],[Bidsize]]+data[[#This Row],[Ask]]*data[[#This Row],[Asksize]])/(data[[#This Row],[Bidsize]]+data[[#This Row],[Asksize]])</f>
        <v>488.75</v>
      </c>
      <c r="AM466" s="5">
        <f ca="1">impliedVol(data[[#This Row],[OptType]],Details!$B$4,VALUE(data[[#This Row],[Strike]]),VALUE(data[[#This Row],[Cnt Price]]),Details!$B$6,data[[#This Row],[T]],Details!$B$7)</f>
        <v>0.18731949066003656</v>
      </c>
      <c r="AN466" s="7">
        <f t="array" aca="1" ref="AN466:AR466" ca="1">bsGreeks(data[[#This Row],[OptType]],Details!$B$4,VALUE(data[[#This Row],[Strike]]),Details!$B$6,data[[#This Row],[T]],AM466,Details!$B$7)</f>
        <v>-0.96322648845198355</v>
      </c>
      <c r="AO466" s="7">
        <f ca="1"/>
        <v>3.161347357542425E-4</v>
      </c>
      <c r="AP466" s="6">
        <f ca="1"/>
        <v>1.0921089466017728</v>
      </c>
      <c r="AQ466" s="6">
        <f ca="1"/>
        <v>-13.399492751672202</v>
      </c>
      <c r="AR466" s="6">
        <f ca="1"/>
        <v>-486.35346579109677</v>
      </c>
    </row>
    <row r="467" spans="1:44" x14ac:dyDescent="0.3">
      <c r="A467" t="s">
        <v>3724</v>
      </c>
      <c r="B467" t="s">
        <v>3725</v>
      </c>
      <c r="C467" t="s">
        <v>30</v>
      </c>
      <c r="D467" t="s">
        <v>2960</v>
      </c>
      <c r="E467" t="s">
        <v>3726</v>
      </c>
      <c r="F467" t="s">
        <v>3727</v>
      </c>
      <c r="G467" t="s">
        <v>3728</v>
      </c>
      <c r="H467" t="s">
        <v>137</v>
      </c>
      <c r="I467" t="s">
        <v>137</v>
      </c>
      <c r="J467" t="s">
        <v>1502</v>
      </c>
      <c r="K467" t="s">
        <v>131</v>
      </c>
      <c r="L467" t="s">
        <v>57</v>
      </c>
      <c r="M467" t="s">
        <v>37</v>
      </c>
      <c r="N467" t="s">
        <v>87</v>
      </c>
      <c r="O467" t="s">
        <v>87</v>
      </c>
      <c r="T467" t="s">
        <v>50</v>
      </c>
      <c r="U467" t="s">
        <v>87</v>
      </c>
      <c r="V467" t="s">
        <v>87</v>
      </c>
      <c r="W467" t="s">
        <v>125</v>
      </c>
      <c r="X467" t="s">
        <v>404</v>
      </c>
      <c r="Y467" t="s">
        <v>3728</v>
      </c>
      <c r="Z467" t="s">
        <v>87</v>
      </c>
      <c r="AA467" t="s">
        <v>87</v>
      </c>
      <c r="AB467" t="s">
        <v>37</v>
      </c>
      <c r="AC467" t="s">
        <v>1013</v>
      </c>
      <c r="AD467" t="s">
        <v>37</v>
      </c>
      <c r="AE467" t="s">
        <v>1013</v>
      </c>
      <c r="AF467" t="s">
        <v>90</v>
      </c>
      <c r="AG467" t="s">
        <v>1270</v>
      </c>
      <c r="AH467" t="s">
        <v>551</v>
      </c>
      <c r="AI467" s="4">
        <f ca="1">data[[#This Row],[Expiry Date]]-TODAY()</f>
        <v>40</v>
      </c>
      <c r="AJ467" s="4">
        <f ca="1">data[[#This Row],[Maturity ( Days)]]/365</f>
        <v>0.1095890410958904</v>
      </c>
      <c r="AK467" s="4" t="str">
        <f>IF(data[[#This Row],[Option Type]]="put","p","c")</f>
        <v>p</v>
      </c>
      <c r="AL467" s="4">
        <f>(data[[#This Row],[Bid]]*data[[#This Row],[Bidsize]]+data[[#This Row],[Ask]]*data[[#This Row],[Asksize]])/(data[[#This Row],[Bidsize]]+data[[#This Row],[Asksize]])</f>
        <v>498.25</v>
      </c>
      <c r="AM467" s="5">
        <f ca="1">impliedVol(data[[#This Row],[OptType]],Details!$B$4,VALUE(data[[#This Row],[Strike]]),VALUE(data[[#This Row],[Cnt Price]]),Details!$B$6,data[[#This Row],[T]],Details!$B$7)</f>
        <v>0.18580518262066281</v>
      </c>
      <c r="AN467" s="7">
        <f t="array" aca="1" ref="AN467:AR467" ca="1">bsGreeks(data[[#This Row],[OptType]],Details!$B$4,VALUE(data[[#This Row],[Strike]]),Details!$B$6,data[[#This Row],[T]],AM467,Details!$B$7)</f>
        <v>-0.96710494136383318</v>
      </c>
      <c r="AO467" s="7">
        <f ca="1"/>
        <v>2.9084007956401304E-4</v>
      </c>
      <c r="AP467" s="6">
        <f ca="1"/>
        <v>0.99660453196045407</v>
      </c>
      <c r="AQ467" s="6">
        <f ca="1"/>
        <v>-10.904946587035857</v>
      </c>
      <c r="AR467" s="6">
        <f ca="1"/>
        <v>-489.13723718983294</v>
      </c>
    </row>
    <row r="468" spans="1:44" x14ac:dyDescent="0.3">
      <c r="A468" t="s">
        <v>3729</v>
      </c>
      <c r="B468" t="s">
        <v>3730</v>
      </c>
      <c r="C468" t="s">
        <v>58</v>
      </c>
      <c r="D468" t="s">
        <v>3731</v>
      </c>
      <c r="E468" t="s">
        <v>491</v>
      </c>
      <c r="F468" t="s">
        <v>809</v>
      </c>
      <c r="G468" t="s">
        <v>3732</v>
      </c>
      <c r="H468" t="s">
        <v>424</v>
      </c>
      <c r="I468" t="s">
        <v>135</v>
      </c>
      <c r="J468" t="s">
        <v>1502</v>
      </c>
      <c r="K468" t="s">
        <v>290</v>
      </c>
      <c r="L468" t="s">
        <v>57</v>
      </c>
      <c r="M468" t="s">
        <v>37</v>
      </c>
      <c r="N468" t="s">
        <v>87</v>
      </c>
      <c r="O468" t="s">
        <v>87</v>
      </c>
      <c r="T468" t="s">
        <v>50</v>
      </c>
      <c r="U468" t="s">
        <v>87</v>
      </c>
      <c r="V468" t="s">
        <v>87</v>
      </c>
      <c r="W468" t="s">
        <v>158</v>
      </c>
      <c r="X468" t="s">
        <v>411</v>
      </c>
      <c r="Y468" t="s">
        <v>3732</v>
      </c>
      <c r="Z468" t="s">
        <v>87</v>
      </c>
      <c r="AA468" t="s">
        <v>87</v>
      </c>
      <c r="AB468" t="s">
        <v>37</v>
      </c>
      <c r="AC468" t="s">
        <v>1013</v>
      </c>
      <c r="AD468" t="s">
        <v>37</v>
      </c>
      <c r="AE468" t="s">
        <v>1013</v>
      </c>
      <c r="AF468" t="s">
        <v>90</v>
      </c>
      <c r="AG468" t="s">
        <v>1270</v>
      </c>
      <c r="AH468" t="s">
        <v>551</v>
      </c>
      <c r="AI468" s="4">
        <f ca="1">data[[#This Row],[Expiry Date]]-TODAY()</f>
        <v>40</v>
      </c>
      <c r="AJ468" s="4">
        <f ca="1">data[[#This Row],[Maturity ( Days)]]/365</f>
        <v>0.1095890410958904</v>
      </c>
      <c r="AK468" s="4" t="str">
        <f>IF(data[[#This Row],[Option Type]]="put","p","c")</f>
        <v>c</v>
      </c>
      <c r="AL468" s="4">
        <f>(data[[#This Row],[Bid]]*data[[#This Row],[Bidsize]]+data[[#This Row],[Ask]]*data[[#This Row],[Asksize]])/(data[[#This Row],[Bidsize]]+data[[#This Row],[Asksize]])</f>
        <v>2.5806930693069305</v>
      </c>
      <c r="AM468" s="5">
        <f ca="1">impliedVol(data[[#This Row],[OptType]],Details!$B$4,VALUE(data[[#This Row],[Strike]]),VALUE(data[[#This Row],[Cnt Price]]),Details!$B$6,data[[#This Row],[T]],Details!$B$7)</f>
        <v>0.19451744986284486</v>
      </c>
      <c r="AN468" s="7">
        <f t="array" aca="1" ref="AN468:AR468" ca="1">bsGreeks(data[[#This Row],[OptType]],Details!$B$4,VALUE(data[[#This Row],[Strike]]),Details!$B$6,data[[#This Row],[T]],AM468,Details!$B$7)</f>
        <v>2.5252713572563174E-2</v>
      </c>
      <c r="AO468" s="7">
        <f ca="1"/>
        <v>2.2300108972121401E-4</v>
      </c>
      <c r="AP468" s="6">
        <f ca="1"/>
        <v>0.79997484707542721</v>
      </c>
      <c r="AQ468" s="6">
        <f ca="1"/>
        <v>-19.728033153327097</v>
      </c>
      <c r="AR468" s="6">
        <f ca="1"/>
        <v>11.063858672658483</v>
      </c>
    </row>
    <row r="469" spans="1:44" x14ac:dyDescent="0.3">
      <c r="A469" t="s">
        <v>3733</v>
      </c>
      <c r="B469" t="s">
        <v>3734</v>
      </c>
      <c r="C469" t="s">
        <v>30</v>
      </c>
      <c r="D469" t="s">
        <v>636</v>
      </c>
      <c r="E469" t="s">
        <v>3735</v>
      </c>
      <c r="F469" t="s">
        <v>3736</v>
      </c>
      <c r="G469" t="s">
        <v>3737</v>
      </c>
      <c r="H469" t="s">
        <v>87</v>
      </c>
      <c r="I469" t="s">
        <v>87</v>
      </c>
      <c r="J469" t="s">
        <v>1502</v>
      </c>
      <c r="K469" t="s">
        <v>163</v>
      </c>
      <c r="L469" t="s">
        <v>57</v>
      </c>
      <c r="M469" t="s">
        <v>37</v>
      </c>
      <c r="N469" t="s">
        <v>87</v>
      </c>
      <c r="O469" t="s">
        <v>87</v>
      </c>
      <c r="T469" t="s">
        <v>50</v>
      </c>
      <c r="U469" t="s">
        <v>87</v>
      </c>
      <c r="V469" t="s">
        <v>87</v>
      </c>
      <c r="W469" t="s">
        <v>171</v>
      </c>
      <c r="X469" t="s">
        <v>2157</v>
      </c>
      <c r="Y469" t="s">
        <v>3737</v>
      </c>
      <c r="Z469" t="s">
        <v>87</v>
      </c>
      <c r="AA469" t="s">
        <v>87</v>
      </c>
      <c r="AB469" t="s">
        <v>37</v>
      </c>
      <c r="AC469" t="s">
        <v>1013</v>
      </c>
      <c r="AD469" t="s">
        <v>37</v>
      </c>
      <c r="AE469" t="s">
        <v>1013</v>
      </c>
      <c r="AF469" t="s">
        <v>90</v>
      </c>
      <c r="AG469" t="s">
        <v>1270</v>
      </c>
      <c r="AH469" t="s">
        <v>551</v>
      </c>
      <c r="AI469" s="4">
        <f ca="1">data[[#This Row],[Expiry Date]]-TODAY()</f>
        <v>40</v>
      </c>
      <c r="AJ469" s="4">
        <f ca="1">data[[#This Row],[Maturity ( Days)]]/365</f>
        <v>0.1095890410958904</v>
      </c>
      <c r="AK469" s="4" t="str">
        <f>IF(data[[#This Row],[Option Type]]="put","p","c")</f>
        <v>p</v>
      </c>
      <c r="AL469" s="4" t="e">
        <f>(data[[#This Row],[Bid]]*data[[#This Row],[Bidsize]]+data[[#This Row],[Ask]]*data[[#This Row],[Asksize]])/(data[[#This Row],[Bidsize]]+data[[#This Row],[Asksize]])</f>
        <v>#DIV/0!</v>
      </c>
      <c r="AM469" s="5" t="str">
        <f ca="1">impliedVol(data[[#This Row],[OptType]],Details!$B$4,VALUE(data[[#This Row],[Strike]]),VALUE(data[[#This Row],[Cnt Price]]),Details!$B$6,data[[#This Row],[T]],Details!$B$7)</f>
        <v>TypeError: unsupported operand type(s) for -: 'float' and 'NoneType'
    diffPrice = (priceCall(S, K, r, T, vol) - C ) if (opt == 'c') else (pricePut(S, K, r, T, vol) - C )
  File "c:\work\freelance\excel\greekcalculator\blackscholes.py", line 76, in impliedVol
    return bs.impliedVol(opt, S, K, C, r, T, div)
  File "c:\work\freelance\excel\greekcalculator\GreekCalculator.py", line 57, in impliedVol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N469" s="7" t="str">
        <f t="array" aca="1" ref="AN469:AR469" ca="1">bsGreeks(data[[#This Row],[OptType]],Details!$B$4,VALUE(data[[#This Row],[Strike]]),Details!$B$6,data[[#This Row],[T]],AM469,Details!$B$7)</f>
        <v>TypeError: can't multiply sequence by non-int of type 'numpy.float64'
    d1 = (1 / (sigma * sqrt(T))) * (log(S/K) + (r + sigma**2/2)* T)
  File "c:\work\freelance\excel\greekcalculator\blackscholes.py", line 19, in d1d2
    d1, d2 = d1d2(sigma, S, K, r - div, T)
  File "c:\work\freelance\excel\greekcalculator\blackscholes.py", line 100, in getGreeks
    return bs.getGreeks(optType, S, K, r, T, sigma, div, cntSize)
  File "c:\work\freelance\excel\greekcalculator\GreekCalculator.py", line 49,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O469" s="7" t="str">
        <f ca="1"/>
        <v>TypeError: can't multiply sequence by non-int of type 'numpy.float64'
    d1 = (1 / (sigma * sqrt(T))) * (log(S/K) + (r + sigma**2/2)* T)
  File "c:\work\freelance\excel\greekcalculator\blackscholes.py", line 19, in d1d2
    d1, d2 = d1d2(sigma, S, K, r - div, T)
  File "c:\work\freelance\excel\greekcalculator\blackscholes.py", line 100, in getGreeks
    return bs.getGreeks(optType, S, K, r, T, sigma, div, cntSize)
  File "c:\work\freelance\excel\greekcalculator\GreekCalculator.py", line 49,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P469" s="6" t="str">
        <f ca="1"/>
        <v>TypeError: can't multiply sequence by non-int of type 'numpy.float64'
    d1 = (1 / (sigma * sqrt(T))) * (log(S/K) + (r + sigma**2/2)* T)
  File "c:\work\freelance\excel\greekcalculator\blackscholes.py", line 19, in d1d2
    d1, d2 = d1d2(sigma, S, K, r - div, T)
  File "c:\work\freelance\excel\greekcalculator\blackscholes.py", line 100, in getGreeks
    return bs.getGreeks(optType, S, K, r, T, sigma, div, cntSize)
  File "c:\work\freelance\excel\greekcalculator\GreekCalculator.py", line 49,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Q469" s="6" t="str">
        <f ca="1"/>
        <v>TypeError: can't multiply sequence by non-int of type 'numpy.float64'
    d1 = (1 / (sigma * sqrt(T))) * (log(S/K) + (r + sigma**2/2)* T)
  File "c:\work\freelance\excel\greekcalculator\blackscholes.py", line 19, in d1d2
    d1, d2 = d1d2(sigma, S, K, r - div, T)
  File "c:\work\freelance\excel\greekcalculator\blackscholes.py", line 100, in getGreeks
    return bs.getGreeks(optType, S, K, r, T, sigma, div, cntSize)
  File "c:\work\freelance\excel\greekcalculator\GreekCalculator.py", line 49,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R469" s="6" t="str">
        <f ca="1"/>
        <v>TypeError: can't multiply sequence by non-int of type 'numpy.float64'
    d1 = (1 / (sigma * sqrt(T))) * (log(S/K) + (r + sigma**2/2)* T)
  File "c:\work\freelance\excel\greekcalculator\blackscholes.py", line 19, in d1d2
    d1, d2 = d1d2(sigma, S, K, r - div, T)
  File "c:\work\freelance\excel\greekcalculator\blackscholes.py", line 100, in getGreeks
    return bs.getGreeks(optType, S, K, r, T, sigma, div, cntSize)
  File "c:\work\freelance\excel\greekcalculator\GreekCalculator.py", line 49,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</row>
    <row r="470" spans="1:44" x14ac:dyDescent="0.3">
      <c r="A470" t="s">
        <v>3738</v>
      </c>
      <c r="B470" t="s">
        <v>3739</v>
      </c>
      <c r="C470" t="s">
        <v>30</v>
      </c>
      <c r="D470" t="s">
        <v>2093</v>
      </c>
      <c r="E470" t="s">
        <v>3740</v>
      </c>
      <c r="F470" t="s">
        <v>3741</v>
      </c>
      <c r="G470" t="s">
        <v>3742</v>
      </c>
      <c r="H470" t="s">
        <v>87</v>
      </c>
      <c r="I470" t="s">
        <v>87</v>
      </c>
      <c r="J470" t="s">
        <v>1502</v>
      </c>
      <c r="K470" t="s">
        <v>137</v>
      </c>
      <c r="L470" t="s">
        <v>57</v>
      </c>
      <c r="M470" t="s">
        <v>37</v>
      </c>
      <c r="N470" t="s">
        <v>87</v>
      </c>
      <c r="O470" t="s">
        <v>87</v>
      </c>
      <c r="T470" t="s">
        <v>50</v>
      </c>
      <c r="U470" t="s">
        <v>87</v>
      </c>
      <c r="V470" t="s">
        <v>87</v>
      </c>
      <c r="W470" t="s">
        <v>144</v>
      </c>
      <c r="X470" t="s">
        <v>2157</v>
      </c>
      <c r="Y470" t="s">
        <v>3742</v>
      </c>
      <c r="Z470" t="s">
        <v>87</v>
      </c>
      <c r="AA470" t="s">
        <v>87</v>
      </c>
      <c r="AB470" t="s">
        <v>37</v>
      </c>
      <c r="AC470" t="s">
        <v>1013</v>
      </c>
      <c r="AD470" t="s">
        <v>37</v>
      </c>
      <c r="AE470" t="s">
        <v>1013</v>
      </c>
      <c r="AF470" t="s">
        <v>90</v>
      </c>
      <c r="AG470" t="s">
        <v>1270</v>
      </c>
      <c r="AH470" t="s">
        <v>551</v>
      </c>
      <c r="AI470" s="4">
        <f ca="1">data[[#This Row],[Expiry Date]]-TODAY()</f>
        <v>40</v>
      </c>
      <c r="AJ470" s="4">
        <f ca="1">data[[#This Row],[Maturity ( Days)]]/365</f>
        <v>0.1095890410958904</v>
      </c>
      <c r="AK470" s="4" t="str">
        <f>IF(data[[#This Row],[Option Type]]="put","p","c")</f>
        <v>p</v>
      </c>
      <c r="AL470" s="4" t="e">
        <f>(data[[#This Row],[Bid]]*data[[#This Row],[Bidsize]]+data[[#This Row],[Ask]]*data[[#This Row],[Asksize]])/(data[[#This Row],[Bidsize]]+data[[#This Row],[Asksize]])</f>
        <v>#DIV/0!</v>
      </c>
      <c r="AM470" s="5" t="str">
        <f ca="1">impliedVol(data[[#This Row],[OptType]],Details!$B$4,VALUE(data[[#This Row],[Strike]]),VALUE(data[[#This Row],[Cnt Price]]),Details!$B$6,data[[#This Row],[T]],Details!$B$7)</f>
        <v>TypeError: unsupported operand type(s) for -: 'float' and 'NoneType'
    diffPrice = (priceCall(S, K, r, T, vol) - C ) if (opt == 'c') else (pricePut(S, K, r, T, vol) - C )
  File "c:\work\freelance\excel\greekcalculator\blackscholes.py", line 76, in impliedVol
    return bs.impliedVol(opt, S, K, C, r, T, div)
  File "c:\work\freelance\excel\greekcalculator\GreekCalculator.py", line 57, in impliedVol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N470" s="7" t="str">
        <f t="array" aca="1" ref="AN470:AR470" ca="1">bsGreeks(data[[#This Row],[OptType]],Details!$B$4,VALUE(data[[#This Row],[Strike]]),Details!$B$6,data[[#This Row],[T]],AM470,Details!$B$7)</f>
        <v>TypeError: can't multiply sequence by non-int of type 'numpy.float64'
    d1 = (1 / (sigma * sqrt(T))) * (log(S/K) + (r + sigma**2/2)* T)
  File "c:\work\freelance\excel\greekcalculator\blackscholes.py", line 19, in d1d2
    d1, d2 = d1d2(sigma, S, K, r - div, T)
  File "c:\work\freelance\excel\greekcalculator\blackscholes.py", line 100, in getGreeks
    return bs.getGreeks(optType, S, K, r, T, sigma, div, cntSize)
  File "c:\work\freelance\excel\greekcalculator\GreekCalculator.py", line 49,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O470" s="7" t="str">
        <f ca="1"/>
        <v>TypeError: can't multiply sequence by non-int of type 'numpy.float64'
    d1 = (1 / (sigma * sqrt(T))) * (log(S/K) + (r + sigma**2/2)* T)
  File "c:\work\freelance\excel\greekcalculator\blackscholes.py", line 19, in d1d2
    d1, d2 = d1d2(sigma, S, K, r - div, T)
  File "c:\work\freelance\excel\greekcalculator\blackscholes.py", line 100, in getGreeks
    return bs.getGreeks(optType, S, K, r, T, sigma, div, cntSize)
  File "c:\work\freelance\excel\greekcalculator\GreekCalculator.py", line 49,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P470" s="6" t="str">
        <f ca="1"/>
        <v>TypeError: can't multiply sequence by non-int of type 'numpy.float64'
    d1 = (1 / (sigma * sqrt(T))) * (log(S/K) + (r + sigma**2/2)* T)
  File "c:\work\freelance\excel\greekcalculator\blackscholes.py", line 19, in d1d2
    d1, d2 = d1d2(sigma, S, K, r - div, T)
  File "c:\work\freelance\excel\greekcalculator\blackscholes.py", line 100, in getGreeks
    return bs.getGreeks(optType, S, K, r, T, sigma, div, cntSize)
  File "c:\work\freelance\excel\greekcalculator\GreekCalculator.py", line 49,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Q470" s="6" t="str">
        <f ca="1"/>
        <v>TypeError: can't multiply sequence by non-int of type 'numpy.float64'
    d1 = (1 / (sigma * sqrt(T))) * (log(S/K) + (r + sigma**2/2)* T)
  File "c:\work\freelance\excel\greekcalculator\blackscholes.py", line 19, in d1d2
    d1, d2 = d1d2(sigma, S, K, r - div, T)
  File "c:\work\freelance\excel\greekcalculator\blackscholes.py", line 100, in getGreeks
    return bs.getGreeks(optType, S, K, r, T, sigma, div, cntSize)
  File "c:\work\freelance\excel\greekcalculator\GreekCalculator.py", line 49,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R470" s="6" t="str">
        <f ca="1"/>
        <v>TypeError: can't multiply sequence by non-int of type 'numpy.float64'
    d1 = (1 / (sigma * sqrt(T))) * (log(S/K) + (r + sigma**2/2)* T)
  File "c:\work\freelance\excel\greekcalculator\blackscholes.py", line 19, in d1d2
    d1, d2 = d1d2(sigma, S, K, r - div, T)
  File "c:\work\freelance\excel\greekcalculator\blackscholes.py", line 100, in getGreeks
    return bs.getGreeks(optType, S, K, r, T, sigma, div, cntSize)
  File "c:\work\freelance\excel\greekcalculator\GreekCalculator.py", line 49,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</row>
    <row r="471" spans="1:44" x14ac:dyDescent="0.3">
      <c r="A471" t="s">
        <v>3743</v>
      </c>
      <c r="B471" t="s">
        <v>3744</v>
      </c>
      <c r="C471" t="s">
        <v>58</v>
      </c>
      <c r="D471" t="s">
        <v>3745</v>
      </c>
      <c r="E471" t="s">
        <v>370</v>
      </c>
      <c r="F471" t="s">
        <v>3526</v>
      </c>
      <c r="G471" t="s">
        <v>3746</v>
      </c>
      <c r="H471" t="s">
        <v>236</v>
      </c>
      <c r="I471" t="s">
        <v>253</v>
      </c>
      <c r="J471" t="s">
        <v>1502</v>
      </c>
      <c r="K471" t="s">
        <v>176</v>
      </c>
      <c r="L471" t="s">
        <v>57</v>
      </c>
      <c r="M471" t="s">
        <v>37</v>
      </c>
      <c r="N471" t="s">
        <v>87</v>
      </c>
      <c r="O471" t="s">
        <v>87</v>
      </c>
      <c r="T471" t="s">
        <v>50</v>
      </c>
      <c r="U471" t="s">
        <v>87</v>
      </c>
      <c r="V471" t="s">
        <v>87</v>
      </c>
      <c r="W471" t="s">
        <v>144</v>
      </c>
      <c r="X471" t="s">
        <v>387</v>
      </c>
      <c r="Y471" t="s">
        <v>3746</v>
      </c>
      <c r="Z471" t="s">
        <v>87</v>
      </c>
      <c r="AA471" t="s">
        <v>87</v>
      </c>
      <c r="AB471" t="s">
        <v>37</v>
      </c>
      <c r="AC471" t="s">
        <v>1013</v>
      </c>
      <c r="AD471" t="s">
        <v>37</v>
      </c>
      <c r="AE471" t="s">
        <v>1013</v>
      </c>
      <c r="AF471" t="s">
        <v>90</v>
      </c>
      <c r="AG471" t="s">
        <v>1270</v>
      </c>
      <c r="AH471" t="s">
        <v>551</v>
      </c>
      <c r="AI471" s="4">
        <f ca="1">data[[#This Row],[Expiry Date]]-TODAY()</f>
        <v>40</v>
      </c>
      <c r="AJ471" s="4">
        <f ca="1">data[[#This Row],[Maturity ( Days)]]/365</f>
        <v>0.1095890410958904</v>
      </c>
      <c r="AK471" s="4" t="str">
        <f>IF(data[[#This Row],[Option Type]]="put","p","c")</f>
        <v>c</v>
      </c>
      <c r="AL471" s="4">
        <f>(data[[#This Row],[Bid]]*data[[#This Row],[Bidsize]]+data[[#This Row],[Ask]]*data[[#This Row],[Asksize]])/(data[[#This Row],[Bidsize]]+data[[#This Row],[Asksize]])</f>
        <v>1.5958333333333334</v>
      </c>
      <c r="AM471" s="5">
        <f ca="1">impliedVol(data[[#This Row],[OptType]],Details!$B$4,VALUE(data[[#This Row],[Strike]]),VALUE(data[[#This Row],[Cnt Price]]),Details!$B$6,data[[#This Row],[T]],Details!$B$7)</f>
        <v>0.19354405014487502</v>
      </c>
      <c r="AN471" s="7">
        <f t="array" aca="1" ref="AN471:AR471" ca="1">bsGreeks(data[[#This Row],[OptType]],Details!$B$4,VALUE(data[[#This Row],[Strike]]),Details!$B$6,data[[#This Row],[T]],AM471,Details!$B$7)</f>
        <v>1.6494750133247412E-2</v>
      </c>
      <c r="AO471" s="7">
        <f ca="1"/>
        <v>1.5623026680832935E-4</v>
      </c>
      <c r="AP471" s="6">
        <f ca="1"/>
        <v>0.55764238870813287</v>
      </c>
      <c r="AQ471" s="6">
        <f ca="1"/>
        <v>-13.672159902688623</v>
      </c>
      <c r="AR471" s="6">
        <f ca="1"/>
        <v>7.2366289929541683</v>
      </c>
    </row>
    <row r="472" spans="1:44" x14ac:dyDescent="0.3">
      <c r="A472" t="s">
        <v>3747</v>
      </c>
      <c r="B472" t="s">
        <v>3748</v>
      </c>
      <c r="C472" t="s">
        <v>30</v>
      </c>
      <c r="D472" t="s">
        <v>293</v>
      </c>
      <c r="E472" t="s">
        <v>3749</v>
      </c>
      <c r="F472" t="s">
        <v>3750</v>
      </c>
      <c r="G472" t="s">
        <v>3751</v>
      </c>
      <c r="H472" t="s">
        <v>87</v>
      </c>
      <c r="I472" t="s">
        <v>87</v>
      </c>
      <c r="J472" t="s">
        <v>1502</v>
      </c>
      <c r="K472" t="s">
        <v>146</v>
      </c>
      <c r="L472" t="s">
        <v>57</v>
      </c>
      <c r="M472" t="s">
        <v>37</v>
      </c>
      <c r="N472" t="s">
        <v>87</v>
      </c>
      <c r="O472" t="s">
        <v>87</v>
      </c>
      <c r="T472" t="s">
        <v>50</v>
      </c>
      <c r="U472" t="s">
        <v>87</v>
      </c>
      <c r="V472" t="s">
        <v>87</v>
      </c>
      <c r="W472" t="s">
        <v>128</v>
      </c>
      <c r="X472" t="s">
        <v>387</v>
      </c>
      <c r="Y472" t="s">
        <v>3751</v>
      </c>
      <c r="Z472" t="s">
        <v>87</v>
      </c>
      <c r="AA472" t="s">
        <v>87</v>
      </c>
      <c r="AB472" t="s">
        <v>37</v>
      </c>
      <c r="AC472" t="s">
        <v>1013</v>
      </c>
      <c r="AD472" t="s">
        <v>37</v>
      </c>
      <c r="AE472" t="s">
        <v>1013</v>
      </c>
      <c r="AF472" t="s">
        <v>90</v>
      </c>
      <c r="AG472" t="s">
        <v>1270</v>
      </c>
      <c r="AH472" t="s">
        <v>551</v>
      </c>
      <c r="AI472" s="4">
        <f ca="1">data[[#This Row],[Expiry Date]]-TODAY()</f>
        <v>40</v>
      </c>
      <c r="AJ472" s="4">
        <f ca="1">data[[#This Row],[Maturity ( Days)]]/365</f>
        <v>0.1095890410958904</v>
      </c>
      <c r="AK472" s="4" t="str">
        <f>IF(data[[#This Row],[Option Type]]="put","p","c")</f>
        <v>p</v>
      </c>
      <c r="AL472" s="4" t="e">
        <f>(data[[#This Row],[Bid]]*data[[#This Row],[Bidsize]]+data[[#This Row],[Ask]]*data[[#This Row],[Asksize]])/(data[[#This Row],[Bidsize]]+data[[#This Row],[Asksize]])</f>
        <v>#DIV/0!</v>
      </c>
      <c r="AM472" s="5" t="str">
        <f ca="1">impliedVol(data[[#This Row],[OptType]],Details!$B$4,VALUE(data[[#This Row],[Strike]]),VALUE(data[[#This Row],[Cnt Price]]),Details!$B$6,data[[#This Row],[T]],Details!$B$7)</f>
        <v>TypeError: unsupported operand type(s) for -: 'float' and 'NoneType'
    diffPrice = (priceCall(S, K, r, T, vol) - C ) if (opt == 'c') else (pricePut(S, K, r, T, vol) - C )
  File "c:\work\freelance\excel\greekcalculator\blackscholes.py", line 76, in impliedVol
    return bs.impliedVol(opt, S, K, C, r, T, div)
  File "c:\work\freelance\excel\greekcalculator\GreekCalculator.py", line 57, in impliedVol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N472" s="7" t="str">
        <f t="array" aca="1" ref="AN472:AR472" ca="1">bsGreeks(data[[#This Row],[OptType]],Details!$B$4,VALUE(data[[#This Row],[Strike]]),Details!$B$6,data[[#This Row],[T]],AM472,Details!$B$7)</f>
        <v>TypeError: can't multiply sequence by non-int of type 'numpy.float64'
    d1 = (1 / (sigma * sqrt(T))) * (log(S/K) + (r + sigma**2/2)* T)
  File "c:\work\freelance\excel\greekcalculator\blackscholes.py", line 19, in d1d2
    d1, d2 = d1d2(sigma, S, K, r - div, T)
  File "c:\work\freelance\excel\greekcalculator\blackscholes.py", line 100, in getGreeks
    return bs.getGreeks(optType, S, K, r, T, sigma, div, cntSize)
  File "c:\work\freelance\excel\greekcalculator\GreekCalculator.py", line 49,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O472" s="7" t="str">
        <f ca="1"/>
        <v>TypeError: can't multiply sequence by non-int of type 'numpy.float64'
    d1 = (1 / (sigma * sqrt(T))) * (log(S/K) + (r + sigma**2/2)* T)
  File "c:\work\freelance\excel\greekcalculator\blackscholes.py", line 19, in d1d2
    d1, d2 = d1d2(sigma, S, K, r - div, T)
  File "c:\work\freelance\excel\greekcalculator\blackscholes.py", line 100, in getGreeks
    return bs.getGreeks(optType, S, K, r, T, sigma, div, cntSize)
  File "c:\work\freelance\excel\greekcalculator\GreekCalculator.py", line 49,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P472" s="6" t="str">
        <f ca="1"/>
        <v>TypeError: can't multiply sequence by non-int of type 'numpy.float64'
    d1 = (1 / (sigma * sqrt(T))) * (log(S/K) + (r + sigma**2/2)* T)
  File "c:\work\freelance\excel\greekcalculator\blackscholes.py", line 19, in d1d2
    d1, d2 = d1d2(sigma, S, K, r - div, T)
  File "c:\work\freelance\excel\greekcalculator\blackscholes.py", line 100, in getGreeks
    return bs.getGreeks(optType, S, K, r, T, sigma, div, cntSize)
  File "c:\work\freelance\excel\greekcalculator\GreekCalculator.py", line 49,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Q472" s="6" t="str">
        <f ca="1"/>
        <v>TypeError: can't multiply sequence by non-int of type 'numpy.float64'
    d1 = (1 / (sigma * sqrt(T))) * (log(S/K) + (r + sigma**2/2)* T)
  File "c:\work\freelance\excel\greekcalculator\blackscholes.py", line 19, in d1d2
    d1, d2 = d1d2(sigma, S, K, r - div, T)
  File "c:\work\freelance\excel\greekcalculator\blackscholes.py", line 100, in getGreeks
    return bs.getGreeks(optType, S, K, r, T, sigma, div, cntSize)
  File "c:\work\freelance\excel\greekcalculator\GreekCalculator.py", line 49,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R472" s="6" t="str">
        <f ca="1"/>
        <v>TypeError: can't multiply sequence by non-int of type 'numpy.float64'
    d1 = (1 / (sigma * sqrt(T))) * (log(S/K) + (r + sigma**2/2)* T)
  File "c:\work\freelance\excel\greekcalculator\blackscholes.py", line 19, in d1d2
    d1, d2 = d1d2(sigma, S, K, r - div, T)
  File "c:\work\freelance\excel\greekcalculator\blackscholes.py", line 100, in getGreeks
    return bs.getGreeks(optType, S, K, r, T, sigma, div, cntSize)
  File "c:\work\freelance\excel\greekcalculator\GreekCalculator.py", line 49,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</row>
    <row r="473" spans="1:44" x14ac:dyDescent="0.3">
      <c r="A473" t="s">
        <v>3752</v>
      </c>
      <c r="B473" t="s">
        <v>3753</v>
      </c>
      <c r="C473" t="s">
        <v>30</v>
      </c>
      <c r="D473" t="s">
        <v>2113</v>
      </c>
      <c r="E473" t="s">
        <v>3754</v>
      </c>
      <c r="F473" t="s">
        <v>3755</v>
      </c>
      <c r="G473" t="s">
        <v>3756</v>
      </c>
      <c r="H473" t="s">
        <v>87</v>
      </c>
      <c r="I473" t="s">
        <v>87</v>
      </c>
      <c r="J473" t="s">
        <v>1502</v>
      </c>
      <c r="K473" t="s">
        <v>3757</v>
      </c>
      <c r="L473" t="s">
        <v>57</v>
      </c>
      <c r="M473" t="s">
        <v>37</v>
      </c>
      <c r="N473" t="s">
        <v>87</v>
      </c>
      <c r="O473" t="s">
        <v>87</v>
      </c>
      <c r="T473" t="s">
        <v>50</v>
      </c>
      <c r="U473" t="s">
        <v>87</v>
      </c>
      <c r="V473" t="s">
        <v>87</v>
      </c>
      <c r="W473" t="s">
        <v>1453</v>
      </c>
      <c r="X473" t="s">
        <v>2196</v>
      </c>
      <c r="Y473" t="s">
        <v>3756</v>
      </c>
      <c r="Z473" t="s">
        <v>87</v>
      </c>
      <c r="AA473" t="s">
        <v>87</v>
      </c>
      <c r="AB473" t="s">
        <v>37</v>
      </c>
      <c r="AC473" t="s">
        <v>1013</v>
      </c>
      <c r="AD473" t="s">
        <v>37</v>
      </c>
      <c r="AE473" t="s">
        <v>1013</v>
      </c>
      <c r="AF473" t="s">
        <v>90</v>
      </c>
      <c r="AG473" t="s">
        <v>1270</v>
      </c>
      <c r="AH473" t="s">
        <v>551</v>
      </c>
      <c r="AI473" s="4">
        <f ca="1">data[[#This Row],[Expiry Date]]-TODAY()</f>
        <v>40</v>
      </c>
      <c r="AJ473" s="4">
        <f ca="1">data[[#This Row],[Maturity ( Days)]]/365</f>
        <v>0.1095890410958904</v>
      </c>
      <c r="AK473" s="4" t="str">
        <f>IF(data[[#This Row],[Option Type]]="put","p","c")</f>
        <v>p</v>
      </c>
      <c r="AL473" s="4" t="e">
        <f>(data[[#This Row],[Bid]]*data[[#This Row],[Bidsize]]+data[[#This Row],[Ask]]*data[[#This Row],[Asksize]])/(data[[#This Row],[Bidsize]]+data[[#This Row],[Asksize]])</f>
        <v>#DIV/0!</v>
      </c>
      <c r="AM473" s="5" t="str">
        <f ca="1">impliedVol(data[[#This Row],[OptType]],Details!$B$4,VALUE(data[[#This Row],[Strike]]),VALUE(data[[#This Row],[Cnt Price]]),Details!$B$6,data[[#This Row],[T]],Details!$B$7)</f>
        <v>TypeError: unsupported operand type(s) for -: 'float' and 'NoneType'
    diffPrice = (priceCall(S, K, r, T, vol) - C ) if (opt == 'c') else (pricePut(S, K, r, T, vol) - C )
  File "c:\work\freelance\excel\greekcalculator\blackscholes.py", line 76, in impliedVol
    return bs.impliedVol(opt, S, K, C, r, T, div)
  File "c:\work\freelance\excel\greekcalculator\GreekCalculator.py", line 57, in impliedVol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N473" s="7" t="str">
        <f t="array" aca="1" ref="AN473:AR473" ca="1">bsGreeks(data[[#This Row],[OptType]],Details!$B$4,VALUE(data[[#This Row],[Strike]]),Details!$B$6,data[[#This Row],[T]],AM473,Details!$B$7)</f>
        <v>TypeError: can't multiply sequence by non-int of type 'numpy.float64'
    d1 = (1 / (sigma * sqrt(T))) * (log(S/K) + (r + sigma**2/2)* T)
  File "c:\work\freelance\excel\greekcalculator\blackscholes.py", line 19, in d1d2
    d1, d2 = d1d2(sigma, S, K, r - div, T)
  File "c:\work\freelance\excel\greekcalculator\blackscholes.py", line 100, in getGreeks
    return bs.getGreeks(optType, S, K, r, T, sigma, div, cntSize)
  File "c:\work\freelance\excel\greekcalculator\GreekCalculator.py", line 49,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O473" s="7" t="str">
        <f ca="1"/>
        <v>TypeError: can't multiply sequence by non-int of type 'numpy.float64'
    d1 = (1 / (sigma * sqrt(T))) * (log(S/K) + (r + sigma**2/2)* T)
  File "c:\work\freelance\excel\greekcalculator\blackscholes.py", line 19, in d1d2
    d1, d2 = d1d2(sigma, S, K, r - div, T)
  File "c:\work\freelance\excel\greekcalculator\blackscholes.py", line 100, in getGreeks
    return bs.getGreeks(optType, S, K, r, T, sigma, div, cntSize)
  File "c:\work\freelance\excel\greekcalculator\GreekCalculator.py", line 49,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P473" s="6" t="str">
        <f ca="1"/>
        <v>TypeError: can't multiply sequence by non-int of type 'numpy.float64'
    d1 = (1 / (sigma * sqrt(T))) * (log(S/K) + (r + sigma**2/2)* T)
  File "c:\work\freelance\excel\greekcalculator\blackscholes.py", line 19, in d1d2
    d1, d2 = d1d2(sigma, S, K, r - div, T)
  File "c:\work\freelance\excel\greekcalculator\blackscholes.py", line 100, in getGreeks
    return bs.getGreeks(optType, S, K, r, T, sigma, div, cntSize)
  File "c:\work\freelance\excel\greekcalculator\GreekCalculator.py", line 49,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Q473" s="6" t="str">
        <f ca="1"/>
        <v>TypeError: can't multiply sequence by non-int of type 'numpy.float64'
    d1 = (1 / (sigma * sqrt(T))) * (log(S/K) + (r + sigma**2/2)* T)
  File "c:\work\freelance\excel\greekcalculator\blackscholes.py", line 19, in d1d2
    d1, d2 = d1d2(sigma, S, K, r - div, T)
  File "c:\work\freelance\excel\greekcalculator\blackscholes.py", line 100, in getGreeks
    return bs.getGreeks(optType, S, K, r, T, sigma, div, cntSize)
  File "c:\work\freelance\excel\greekcalculator\GreekCalculator.py", line 49,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R473" s="6" t="str">
        <f ca="1"/>
        <v>TypeError: can't multiply sequence by non-int of type 'numpy.float64'
    d1 = (1 / (sigma * sqrt(T))) * (log(S/K) + (r + sigma**2/2)* T)
  File "c:\work\freelance\excel\greekcalculator\blackscholes.py", line 19, in d1d2
    d1, d2 = d1d2(sigma, S, K, r - div, T)
  File "c:\work\freelance\excel\greekcalculator\blackscholes.py", line 100, in getGreeks
    return bs.getGreeks(optType, S, K, r, T, sigma, div, cntSize)
  File "c:\work\freelance\excel\greekcalculator\GreekCalculator.py", line 49,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</row>
    <row r="474" spans="1:44" x14ac:dyDescent="0.3">
      <c r="A474" t="s">
        <v>3758</v>
      </c>
      <c r="B474" t="s">
        <v>3759</v>
      </c>
      <c r="C474" t="s">
        <v>30</v>
      </c>
      <c r="D474" t="s">
        <v>197</v>
      </c>
      <c r="E474" t="s">
        <v>3760</v>
      </c>
      <c r="F474" t="s">
        <v>3761</v>
      </c>
      <c r="G474" t="s">
        <v>3762</v>
      </c>
      <c r="H474" t="s">
        <v>87</v>
      </c>
      <c r="I474" t="s">
        <v>87</v>
      </c>
      <c r="J474" t="s">
        <v>1502</v>
      </c>
      <c r="K474" t="s">
        <v>287</v>
      </c>
      <c r="L474" t="s">
        <v>57</v>
      </c>
      <c r="M474" t="s">
        <v>37</v>
      </c>
      <c r="N474" t="s">
        <v>87</v>
      </c>
      <c r="O474" t="s">
        <v>87</v>
      </c>
      <c r="T474" t="s">
        <v>50</v>
      </c>
      <c r="U474" t="s">
        <v>87</v>
      </c>
      <c r="V474" t="s">
        <v>87</v>
      </c>
      <c r="W474" t="s">
        <v>128</v>
      </c>
      <c r="X474" t="s">
        <v>1374</v>
      </c>
      <c r="Y474" t="s">
        <v>3762</v>
      </c>
      <c r="Z474" t="s">
        <v>87</v>
      </c>
      <c r="AA474" t="s">
        <v>87</v>
      </c>
      <c r="AB474" t="s">
        <v>37</v>
      </c>
      <c r="AC474" t="s">
        <v>1013</v>
      </c>
      <c r="AD474" t="s">
        <v>37</v>
      </c>
      <c r="AE474" t="s">
        <v>1013</v>
      </c>
      <c r="AF474" t="s">
        <v>90</v>
      </c>
      <c r="AG474" t="s">
        <v>1270</v>
      </c>
      <c r="AH474" t="s">
        <v>551</v>
      </c>
      <c r="AI474" s="4">
        <f ca="1">data[[#This Row],[Expiry Date]]-TODAY()</f>
        <v>40</v>
      </c>
      <c r="AJ474" s="4">
        <f ca="1">data[[#This Row],[Maturity ( Days)]]/365</f>
        <v>0.1095890410958904</v>
      </c>
      <c r="AK474" s="4" t="str">
        <f>IF(data[[#This Row],[Option Type]]="put","p","c")</f>
        <v>p</v>
      </c>
      <c r="AL474" s="4" t="e">
        <f>(data[[#This Row],[Bid]]*data[[#This Row],[Bidsize]]+data[[#This Row],[Ask]]*data[[#This Row],[Asksize]])/(data[[#This Row],[Bidsize]]+data[[#This Row],[Asksize]])</f>
        <v>#DIV/0!</v>
      </c>
      <c r="AM474" s="5" t="str">
        <f ca="1">impliedVol(data[[#This Row],[OptType]],Details!$B$4,VALUE(data[[#This Row],[Strike]]),VALUE(data[[#This Row],[Cnt Price]]),Details!$B$6,data[[#This Row],[T]],Details!$B$7)</f>
        <v>TypeError: unsupported operand type(s) for -: 'float' and 'NoneType'
    diffPrice = (priceCall(S, K, r, T, vol) - C ) if (opt == 'c') else (pricePut(S, K, r, T, vol) - C )
  File "c:\work\freelance\excel\greekcalculator\blackscholes.py", line 76, in impliedVol
    return bs.impliedVol(opt, S, K, C, r, T, div)
  File "c:\work\freelance\excel\greekcalculator\GreekCalculator.py", line 57, in impliedVol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N474" s="7" t="str">
        <f t="array" aca="1" ref="AN474:AR474" ca="1">bsGreeks(data[[#This Row],[OptType]],Details!$B$4,VALUE(data[[#This Row],[Strike]]),Details!$B$6,data[[#This Row],[T]],AM474,Details!$B$7)</f>
        <v>TypeError: can't multiply sequence by non-int of type 'numpy.float64'
    d1 = (1 / (sigma * sqrt(T))) * (log(S/K) + (r + sigma**2/2)* T)
  File "c:\work\freelance\excel\greekcalculator\blackscholes.py", line 19, in d1d2
    d1, d2 = d1d2(sigma, S, K, r - div, T)
  File "c:\work\freelance\excel\greekcalculator\blackscholes.py", line 100, in getGreeks
    return bs.getGreeks(optType, S, K, r, T, sigma, div, cntSize)
  File "c:\work\freelance\excel\greekcalculator\GreekCalculator.py", line 49,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O474" s="7" t="str">
        <f ca="1"/>
        <v>TypeError: can't multiply sequence by non-int of type 'numpy.float64'
    d1 = (1 / (sigma * sqrt(T))) * (log(S/K) + (r + sigma**2/2)* T)
  File "c:\work\freelance\excel\greekcalculator\blackscholes.py", line 19, in d1d2
    d1, d2 = d1d2(sigma, S, K, r - div, T)
  File "c:\work\freelance\excel\greekcalculator\blackscholes.py", line 100, in getGreeks
    return bs.getGreeks(optType, S, K, r, T, sigma, div, cntSize)
  File "c:\work\freelance\excel\greekcalculator\GreekCalculator.py", line 49,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P474" s="6" t="str">
        <f ca="1"/>
        <v>TypeError: can't multiply sequence by non-int of type 'numpy.float64'
    d1 = (1 / (sigma * sqrt(T))) * (log(S/K) + (r + sigma**2/2)* T)
  File "c:\work\freelance\excel\greekcalculator\blackscholes.py", line 19, in d1d2
    d1, d2 = d1d2(sigma, S, K, r - div, T)
  File "c:\work\freelance\excel\greekcalculator\blackscholes.py", line 100, in getGreeks
    return bs.getGreeks(optType, S, K, r, T, sigma, div, cntSize)
  File "c:\work\freelance\excel\greekcalculator\GreekCalculator.py", line 49,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Q474" s="6" t="str">
        <f ca="1"/>
        <v>TypeError: can't multiply sequence by non-int of type 'numpy.float64'
    d1 = (1 / (sigma * sqrt(T))) * (log(S/K) + (r + sigma**2/2)* T)
  File "c:\work\freelance\excel\greekcalculator\blackscholes.py", line 19, in d1d2
    d1, d2 = d1d2(sigma, S, K, r - div, T)
  File "c:\work\freelance\excel\greekcalculator\blackscholes.py", line 100, in getGreeks
    return bs.getGreeks(optType, S, K, r, T, sigma, div, cntSize)
  File "c:\work\freelance\excel\greekcalculator\GreekCalculator.py", line 49,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R474" s="6" t="str">
        <f ca="1"/>
        <v>TypeError: can't multiply sequence by non-int of type 'numpy.float64'
    d1 = (1 / (sigma * sqrt(T))) * (log(S/K) + (r + sigma**2/2)* T)
  File "c:\work\freelance\excel\greekcalculator\blackscholes.py", line 19, in d1d2
    d1, d2 = d1d2(sigma, S, K, r - div, T)
  File "c:\work\freelance\excel\greekcalculator\blackscholes.py", line 100, in getGreeks
    return bs.getGreeks(optType, S, K, r, T, sigma, div, cntSize)
  File "c:\work\freelance\excel\greekcalculator\GreekCalculator.py", line 49,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</row>
    <row r="475" spans="1:44" x14ac:dyDescent="0.3">
      <c r="A475" t="s">
        <v>3763</v>
      </c>
      <c r="B475" t="s">
        <v>3764</v>
      </c>
      <c r="C475" t="s">
        <v>30</v>
      </c>
      <c r="D475" t="s">
        <v>3069</v>
      </c>
      <c r="E475" t="s">
        <v>3765</v>
      </c>
      <c r="F475" t="s">
        <v>3766</v>
      </c>
      <c r="G475" t="s">
        <v>3765</v>
      </c>
      <c r="H475" t="s">
        <v>87</v>
      </c>
      <c r="I475" t="s">
        <v>87</v>
      </c>
      <c r="J475" t="s">
        <v>1502</v>
      </c>
      <c r="K475" t="s">
        <v>754</v>
      </c>
      <c r="L475" t="s">
        <v>57</v>
      </c>
      <c r="M475" t="s">
        <v>37</v>
      </c>
      <c r="N475" t="s">
        <v>87</v>
      </c>
      <c r="O475" t="s">
        <v>87</v>
      </c>
      <c r="T475" t="s">
        <v>50</v>
      </c>
      <c r="U475" t="s">
        <v>87</v>
      </c>
      <c r="V475" t="s">
        <v>87</v>
      </c>
      <c r="W475" t="s">
        <v>144</v>
      </c>
      <c r="X475" t="s">
        <v>1361</v>
      </c>
      <c r="Y475" t="s">
        <v>3765</v>
      </c>
      <c r="Z475" t="s">
        <v>87</v>
      </c>
      <c r="AA475" t="s">
        <v>87</v>
      </c>
      <c r="AB475" t="s">
        <v>37</v>
      </c>
      <c r="AC475" t="s">
        <v>1013</v>
      </c>
      <c r="AD475" t="s">
        <v>37</v>
      </c>
      <c r="AE475" t="s">
        <v>1013</v>
      </c>
      <c r="AF475" t="s">
        <v>90</v>
      </c>
      <c r="AG475" t="s">
        <v>1270</v>
      </c>
      <c r="AH475" t="s">
        <v>551</v>
      </c>
      <c r="AI475" s="4">
        <f ca="1">data[[#This Row],[Expiry Date]]-TODAY()</f>
        <v>40</v>
      </c>
      <c r="AJ475" s="4">
        <f ca="1">data[[#This Row],[Maturity ( Days)]]/365</f>
        <v>0.1095890410958904</v>
      </c>
      <c r="AK475" s="4" t="str">
        <f>IF(data[[#This Row],[Option Type]]="put","p","c")</f>
        <v>p</v>
      </c>
      <c r="AL475" s="4" t="e">
        <f>(data[[#This Row],[Bid]]*data[[#This Row],[Bidsize]]+data[[#This Row],[Ask]]*data[[#This Row],[Asksize]])/(data[[#This Row],[Bidsize]]+data[[#This Row],[Asksize]])</f>
        <v>#DIV/0!</v>
      </c>
      <c r="AM475" s="5" t="str">
        <f ca="1">impliedVol(data[[#This Row],[OptType]],Details!$B$4,VALUE(data[[#This Row],[Strike]]),VALUE(data[[#This Row],[Cnt Price]]),Details!$B$6,data[[#This Row],[T]],Details!$B$7)</f>
        <v>TypeError: unsupported operand type(s) for -: 'float' and 'NoneType'
    diffPrice = (priceCall(S, K, r, T, vol) - C ) if (opt == 'c') else (pricePut(S, K, r, T, vol) - C )
  File "c:\work\freelance\excel\greekcalculator\blackscholes.py", line 76, in impliedVol
    return bs.impliedVol(opt, S, K, C, r, T, div)
  File "c:\work\freelance\excel\greekcalculator\GreekCalculator.py", line 57, in impliedVol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N475" s="7" t="str">
        <f t="array" aca="1" ref="AN475:AR475" ca="1">bsGreeks(data[[#This Row],[OptType]],Details!$B$4,VALUE(data[[#This Row],[Strike]]),Details!$B$6,data[[#This Row],[T]],AM475,Details!$B$7)</f>
        <v>TypeError: can't multiply sequence by non-int of type 'numpy.float64'
    d1 = (1 / (sigma * sqrt(T))) * (log(S/K) + (r + sigma**2/2)* T)
  File "c:\work\freelance\excel\greekcalculator\blackscholes.py", line 19, in d1d2
    d1, d2 = d1d2(sigma, S, K, r - div, T)
  File "c:\work\freelance\excel\greekcalculator\blackscholes.py", line 100, in getGreeks
    return bs.getGreeks(optType, S, K, r, T, sigma, div, cntSize)
  File "c:\work\freelance\excel\greekcalculator\GreekCalculator.py", line 49,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O475" s="7" t="str">
        <f ca="1"/>
        <v>TypeError: can't multiply sequence by non-int of type 'numpy.float64'
    d1 = (1 / (sigma * sqrt(T))) * (log(S/K) + (r + sigma**2/2)* T)
  File "c:\work\freelance\excel\greekcalculator\blackscholes.py", line 19, in d1d2
    d1, d2 = d1d2(sigma, S, K, r - div, T)
  File "c:\work\freelance\excel\greekcalculator\blackscholes.py", line 100, in getGreeks
    return bs.getGreeks(optType, S, K, r, T, sigma, div, cntSize)
  File "c:\work\freelance\excel\greekcalculator\GreekCalculator.py", line 49,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P475" s="6" t="str">
        <f ca="1"/>
        <v>TypeError: can't multiply sequence by non-int of type 'numpy.float64'
    d1 = (1 / (sigma * sqrt(T))) * (log(S/K) + (r + sigma**2/2)* T)
  File "c:\work\freelance\excel\greekcalculator\blackscholes.py", line 19, in d1d2
    d1, d2 = d1d2(sigma, S, K, r - div, T)
  File "c:\work\freelance\excel\greekcalculator\blackscholes.py", line 100, in getGreeks
    return bs.getGreeks(optType, S, K, r, T, sigma, div, cntSize)
  File "c:\work\freelance\excel\greekcalculator\GreekCalculator.py", line 49,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Q475" s="6" t="str">
        <f ca="1"/>
        <v>TypeError: can't multiply sequence by non-int of type 'numpy.float64'
    d1 = (1 / (sigma * sqrt(T))) * (log(S/K) + (r + sigma**2/2)* T)
  File "c:\work\freelance\excel\greekcalculator\blackscholes.py", line 19, in d1d2
    d1, d2 = d1d2(sigma, S, K, r - div, T)
  File "c:\work\freelance\excel\greekcalculator\blackscholes.py", line 100, in getGreeks
    return bs.getGreeks(optType, S, K, r, T, sigma, div, cntSize)
  File "c:\work\freelance\excel\greekcalculator\GreekCalculator.py", line 49,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R475" s="6" t="str">
        <f ca="1"/>
        <v>TypeError: can't multiply sequence by non-int of type 'numpy.float64'
    d1 = (1 / (sigma * sqrt(T))) * (log(S/K) + (r + sigma**2/2)* T)
  File "c:\work\freelance\excel\greekcalculator\blackscholes.py", line 19, in d1d2
    d1, d2 = d1d2(sigma, S, K, r - div, T)
  File "c:\work\freelance\excel\greekcalculator\blackscholes.py", line 100, in getGreeks
    return bs.getGreeks(optType, S, K, r, T, sigma, div, cntSize)
  File "c:\work\freelance\excel\greekcalculator\GreekCalculator.py", line 49,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</row>
    <row r="476" spans="1:44" x14ac:dyDescent="0.3">
      <c r="A476" t="s">
        <v>3767</v>
      </c>
      <c r="B476" t="s">
        <v>3768</v>
      </c>
      <c r="C476" t="s">
        <v>30</v>
      </c>
      <c r="D476" t="s">
        <v>1412</v>
      </c>
      <c r="E476" t="s">
        <v>3769</v>
      </c>
      <c r="F476" t="s">
        <v>1705</v>
      </c>
      <c r="G476" t="s">
        <v>3770</v>
      </c>
      <c r="H476" t="s">
        <v>87</v>
      </c>
      <c r="I476" t="s">
        <v>87</v>
      </c>
      <c r="J476" t="s">
        <v>1502</v>
      </c>
      <c r="K476" t="s">
        <v>171</v>
      </c>
      <c r="L476" t="s">
        <v>57</v>
      </c>
      <c r="M476" t="s">
        <v>37</v>
      </c>
      <c r="N476" t="s">
        <v>87</v>
      </c>
      <c r="O476" t="s">
        <v>87</v>
      </c>
      <c r="T476" t="s">
        <v>50</v>
      </c>
      <c r="U476" t="s">
        <v>87</v>
      </c>
      <c r="V476" t="s">
        <v>87</v>
      </c>
      <c r="W476" t="s">
        <v>128</v>
      </c>
      <c r="X476" t="s">
        <v>450</v>
      </c>
      <c r="Y476" t="s">
        <v>3770</v>
      </c>
      <c r="Z476" t="s">
        <v>87</v>
      </c>
      <c r="AA476" t="s">
        <v>87</v>
      </c>
      <c r="AB476" t="s">
        <v>37</v>
      </c>
      <c r="AC476" t="s">
        <v>1013</v>
      </c>
      <c r="AD476" t="s">
        <v>37</v>
      </c>
      <c r="AE476" t="s">
        <v>1013</v>
      </c>
      <c r="AF476" t="s">
        <v>90</v>
      </c>
      <c r="AG476" t="s">
        <v>1270</v>
      </c>
      <c r="AH476" t="s">
        <v>551</v>
      </c>
      <c r="AI476" s="4">
        <f ca="1">data[[#This Row],[Expiry Date]]-TODAY()</f>
        <v>40</v>
      </c>
      <c r="AJ476" s="4">
        <f ca="1">data[[#This Row],[Maturity ( Days)]]/365</f>
        <v>0.1095890410958904</v>
      </c>
      <c r="AK476" s="4" t="str">
        <f>IF(data[[#This Row],[Option Type]]="put","p","c")</f>
        <v>p</v>
      </c>
      <c r="AL476" s="4" t="e">
        <f>(data[[#This Row],[Bid]]*data[[#This Row],[Bidsize]]+data[[#This Row],[Ask]]*data[[#This Row],[Asksize]])/(data[[#This Row],[Bidsize]]+data[[#This Row],[Asksize]])</f>
        <v>#DIV/0!</v>
      </c>
      <c r="AM476" s="5" t="str">
        <f ca="1">impliedVol(data[[#This Row],[OptType]],Details!$B$4,VALUE(data[[#This Row],[Strike]]),VALUE(data[[#This Row],[Cnt Price]]),Details!$B$6,data[[#This Row],[T]],Details!$B$7)</f>
        <v>TypeError: unsupported operand type(s) for -: 'float' and 'NoneType'
    diffPrice = (priceCall(S, K, r, T, vol) - C ) if (opt == 'c') else (pricePut(S, K, r, T, vol) - C )
  File "c:\work\freelance\excel\greekcalculator\blackscholes.py", line 76, in impliedVol
    return bs.impliedVol(opt, S, K, C, r, T, div)
  File "c:\work\freelance\excel\greekcalculator\GreekCalculator.py", line 57, in impliedVol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N476" s="7" t="str">
        <f t="array" aca="1" ref="AN476:AR476" ca="1">bsGreeks(data[[#This Row],[OptType]],Details!$B$4,VALUE(data[[#This Row],[Strike]]),Details!$B$6,data[[#This Row],[T]],AM476,Details!$B$7)</f>
        <v>TypeError: can't multiply sequence by non-int of type 'numpy.float64'
    d1 = (1 / (sigma * sqrt(T))) * (log(S/K) + (r + sigma**2/2)* T)
  File "c:\work\freelance\excel\greekcalculator\blackscholes.py", line 19, in d1d2
    d1, d2 = d1d2(sigma, S, K, r - div, T)
  File "c:\work\freelance\excel\greekcalculator\blackscholes.py", line 100, in getGreeks
    return bs.getGreeks(optType, S, K, r, T, sigma, div, cntSize)
  File "c:\work\freelance\excel\greekcalculator\GreekCalculator.py", line 49,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O476" s="7" t="str">
        <f ca="1"/>
        <v>TypeError: can't multiply sequence by non-int of type 'numpy.float64'
    d1 = (1 / (sigma * sqrt(T))) * (log(S/K) + (r + sigma**2/2)* T)
  File "c:\work\freelance\excel\greekcalculator\blackscholes.py", line 19, in d1d2
    d1, d2 = d1d2(sigma, S, K, r - div, T)
  File "c:\work\freelance\excel\greekcalculator\blackscholes.py", line 100, in getGreeks
    return bs.getGreeks(optType, S, K, r, T, sigma, div, cntSize)
  File "c:\work\freelance\excel\greekcalculator\GreekCalculator.py", line 49,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P476" s="6" t="str">
        <f ca="1"/>
        <v>TypeError: can't multiply sequence by non-int of type 'numpy.float64'
    d1 = (1 / (sigma * sqrt(T))) * (log(S/K) + (r + sigma**2/2)* T)
  File "c:\work\freelance\excel\greekcalculator\blackscholes.py", line 19, in d1d2
    d1, d2 = d1d2(sigma, S, K, r - div, T)
  File "c:\work\freelance\excel\greekcalculator\blackscholes.py", line 100, in getGreeks
    return bs.getGreeks(optType, S, K, r, T, sigma, div, cntSize)
  File "c:\work\freelance\excel\greekcalculator\GreekCalculator.py", line 49,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Q476" s="6" t="str">
        <f ca="1"/>
        <v>TypeError: can't multiply sequence by non-int of type 'numpy.float64'
    d1 = (1 / (sigma * sqrt(T))) * (log(S/K) + (r + sigma**2/2)* T)
  File "c:\work\freelance\excel\greekcalculator\blackscholes.py", line 19, in d1d2
    d1, d2 = d1d2(sigma, S, K, r - div, T)
  File "c:\work\freelance\excel\greekcalculator\blackscholes.py", line 100, in getGreeks
    return bs.getGreeks(optType, S, K, r, T, sigma, div, cntSize)
  File "c:\work\freelance\excel\greekcalculator\GreekCalculator.py", line 49,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R476" s="6" t="str">
        <f ca="1"/>
        <v>TypeError: can't multiply sequence by non-int of type 'numpy.float64'
    d1 = (1 / (sigma * sqrt(T))) * (log(S/K) + (r + sigma**2/2)* T)
  File "c:\work\freelance\excel\greekcalculator\blackscholes.py", line 19, in d1d2
    d1, d2 = d1d2(sigma, S, K, r - div, T)
  File "c:\work\freelance\excel\greekcalculator\blackscholes.py", line 100, in getGreeks
    return bs.getGreeks(optType, S, K, r, T, sigma, div, cntSize)
  File "c:\work\freelance\excel\greekcalculator\GreekCalculator.py", line 49,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</row>
    <row r="477" spans="1:44" x14ac:dyDescent="0.3">
      <c r="A477" t="s">
        <v>3771</v>
      </c>
      <c r="B477" t="s">
        <v>3772</v>
      </c>
      <c r="C477" t="s">
        <v>58</v>
      </c>
      <c r="D477" t="s">
        <v>233</v>
      </c>
      <c r="E477" t="s">
        <v>344</v>
      </c>
      <c r="F477" t="s">
        <v>254</v>
      </c>
      <c r="G477" t="s">
        <v>870</v>
      </c>
      <c r="H477" t="s">
        <v>1473</v>
      </c>
      <c r="I477" t="s">
        <v>1473</v>
      </c>
      <c r="J477" t="s">
        <v>1502</v>
      </c>
      <c r="K477" t="s">
        <v>2144</v>
      </c>
      <c r="L477" t="s">
        <v>57</v>
      </c>
      <c r="M477" t="s">
        <v>37</v>
      </c>
      <c r="N477" t="s">
        <v>87</v>
      </c>
      <c r="O477" t="s">
        <v>87</v>
      </c>
      <c r="T477" t="s">
        <v>50</v>
      </c>
      <c r="U477" t="s">
        <v>87</v>
      </c>
      <c r="V477" t="s">
        <v>87</v>
      </c>
      <c r="W477" t="s">
        <v>128</v>
      </c>
      <c r="X477" t="s">
        <v>458</v>
      </c>
      <c r="Y477" t="s">
        <v>870</v>
      </c>
      <c r="Z477" t="s">
        <v>87</v>
      </c>
      <c r="AA477" t="s">
        <v>87</v>
      </c>
      <c r="AB477" t="s">
        <v>37</v>
      </c>
      <c r="AC477" t="s">
        <v>1013</v>
      </c>
      <c r="AD477" t="s">
        <v>37</v>
      </c>
      <c r="AE477" t="s">
        <v>1013</v>
      </c>
      <c r="AF477" t="s">
        <v>90</v>
      </c>
      <c r="AG477" t="s">
        <v>1270</v>
      </c>
      <c r="AH477" t="s">
        <v>551</v>
      </c>
      <c r="AI477" s="4">
        <f ca="1">data[[#This Row],[Expiry Date]]-TODAY()</f>
        <v>40</v>
      </c>
      <c r="AJ477" s="4">
        <f ca="1">data[[#This Row],[Maturity ( Days)]]/365</f>
        <v>0.1095890410958904</v>
      </c>
      <c r="AK477" s="4" t="str">
        <f>IF(data[[#This Row],[Option Type]]="put","p","c")</f>
        <v>c</v>
      </c>
      <c r="AL477" s="4">
        <f>(data[[#This Row],[Bid]]*data[[#This Row],[Bidsize]]+data[[#This Row],[Ask]]*data[[#This Row],[Asksize]])/(data[[#This Row],[Bidsize]]+data[[#This Row],[Asksize]])</f>
        <v>0.67500000000000004</v>
      </c>
      <c r="AM477" s="5">
        <f ca="1">impliedVol(data[[#This Row],[OptType]],Details!$B$4,VALUE(data[[#This Row],[Strike]]),VALUE(data[[#This Row],[Cnt Price]]),Details!$B$6,data[[#This Row],[T]],Details!$B$7)</f>
        <v>0.19226519653816151</v>
      </c>
      <c r="AN477" s="7">
        <f t="array" aca="1" ref="AN477:AR477" ca="1">bsGreeks(data[[#This Row],[OptType]],Details!$B$4,VALUE(data[[#This Row],[Strike]]),Details!$B$6,data[[#This Row],[T]],AM477,Details!$B$7)</f>
        <v>7.6009222785976133E-3</v>
      </c>
      <c r="AO477" s="7">
        <f ca="1"/>
        <v>8.021101066265527E-5</v>
      </c>
      <c r="AP477" s="6">
        <f ca="1"/>
        <v>0.28441038105304184</v>
      </c>
      <c r="AQ477" s="6">
        <f ca="1"/>
        <v>-6.9189019785684733</v>
      </c>
      <c r="AR477" s="6">
        <f ca="1"/>
        <v>3.3413263547851839</v>
      </c>
    </row>
    <row r="478" spans="1:44" x14ac:dyDescent="0.3">
      <c r="A478" t="s">
        <v>3773</v>
      </c>
      <c r="B478" t="s">
        <v>3774</v>
      </c>
      <c r="C478" t="s">
        <v>58</v>
      </c>
      <c r="D478" t="s">
        <v>3377</v>
      </c>
      <c r="E478" t="s">
        <v>756</v>
      </c>
      <c r="F478" t="s">
        <v>418</v>
      </c>
      <c r="G478" t="s">
        <v>3775</v>
      </c>
      <c r="H478" t="s">
        <v>186</v>
      </c>
      <c r="I478" t="s">
        <v>98</v>
      </c>
      <c r="J478" t="s">
        <v>1502</v>
      </c>
      <c r="K478" t="s">
        <v>468</v>
      </c>
      <c r="L478" t="s">
        <v>57</v>
      </c>
      <c r="M478" t="s">
        <v>37</v>
      </c>
      <c r="N478" t="s">
        <v>87</v>
      </c>
      <c r="O478" t="s">
        <v>87</v>
      </c>
      <c r="T478" t="s">
        <v>50</v>
      </c>
      <c r="U478" t="s">
        <v>87</v>
      </c>
      <c r="V478" t="s">
        <v>87</v>
      </c>
      <c r="W478" t="s">
        <v>129</v>
      </c>
      <c r="X478" t="s">
        <v>92</v>
      </c>
      <c r="Y478" t="s">
        <v>3775</v>
      </c>
      <c r="Z478" t="s">
        <v>87</v>
      </c>
      <c r="AA478" t="s">
        <v>87</v>
      </c>
      <c r="AB478" t="s">
        <v>37</v>
      </c>
      <c r="AC478" t="s">
        <v>1013</v>
      </c>
      <c r="AD478" t="s">
        <v>37</v>
      </c>
      <c r="AE478" t="s">
        <v>1013</v>
      </c>
      <c r="AF478" t="s">
        <v>90</v>
      </c>
      <c r="AG478" t="s">
        <v>1270</v>
      </c>
      <c r="AH478" t="s">
        <v>551</v>
      </c>
      <c r="AI478" s="4">
        <f ca="1">data[[#This Row],[Expiry Date]]-TODAY()</f>
        <v>40</v>
      </c>
      <c r="AJ478" s="4">
        <f ca="1">data[[#This Row],[Maturity ( Days)]]/365</f>
        <v>0.1095890410958904</v>
      </c>
      <c r="AK478" s="4" t="str">
        <f>IF(data[[#This Row],[Option Type]]="put","p","c")</f>
        <v>c</v>
      </c>
      <c r="AL478" s="4">
        <f>(data[[#This Row],[Bid]]*data[[#This Row],[Bidsize]]+data[[#This Row],[Ask]]*data[[#This Row],[Asksize]])/(data[[#This Row],[Bidsize]]+data[[#This Row],[Asksize]])</f>
        <v>0.57319587628865976</v>
      </c>
      <c r="AM478" s="5">
        <f ca="1">impliedVol(data[[#This Row],[OptType]],Details!$B$4,VALUE(data[[#This Row],[Strike]]),VALUE(data[[#This Row],[Cnt Price]]),Details!$B$6,data[[#This Row],[T]],Details!$B$7)</f>
        <v>0.19084174414493302</v>
      </c>
      <c r="AN478" s="7">
        <f t="array" aca="1" ref="AN478:AR478" ca="1">bsGreeks(data[[#This Row],[OptType]],Details!$B$4,VALUE(data[[#This Row],[Strike]]),Details!$B$6,data[[#This Row],[T]],AM478,Details!$B$7)</f>
        <v>6.5865329174751965E-3</v>
      </c>
      <c r="AO478" s="7">
        <f ca="1"/>
        <v>7.1214361694428219E-5</v>
      </c>
      <c r="AP478" s="6">
        <f ca="1"/>
        <v>0.25064078523395361</v>
      </c>
      <c r="AQ478" s="6">
        <f ca="1"/>
        <v>-6.0515872928799919</v>
      </c>
      <c r="AR478" s="6">
        <f ca="1"/>
        <v>2.8966924781086871</v>
      </c>
    </row>
    <row r="479" spans="1:44" x14ac:dyDescent="0.3">
      <c r="A479" t="s">
        <v>3776</v>
      </c>
      <c r="B479" t="s">
        <v>3777</v>
      </c>
      <c r="C479" t="s">
        <v>30</v>
      </c>
      <c r="D479" t="s">
        <v>3377</v>
      </c>
      <c r="E479" t="s">
        <v>3778</v>
      </c>
      <c r="F479" t="s">
        <v>3779</v>
      </c>
      <c r="G479" t="s">
        <v>3780</v>
      </c>
      <c r="H479" t="s">
        <v>87</v>
      </c>
      <c r="I479" t="s">
        <v>87</v>
      </c>
      <c r="J479" t="s">
        <v>1502</v>
      </c>
      <c r="K479" t="s">
        <v>106</v>
      </c>
      <c r="L479" t="s">
        <v>57</v>
      </c>
      <c r="M479" t="s">
        <v>37</v>
      </c>
      <c r="N479" t="s">
        <v>87</v>
      </c>
      <c r="O479" t="s">
        <v>87</v>
      </c>
      <c r="T479" t="s">
        <v>50</v>
      </c>
      <c r="U479" t="s">
        <v>87</v>
      </c>
      <c r="V479" t="s">
        <v>87</v>
      </c>
      <c r="W479" t="s">
        <v>128</v>
      </c>
      <c r="X479" t="s">
        <v>3781</v>
      </c>
      <c r="Y479" t="s">
        <v>3780</v>
      </c>
      <c r="Z479" t="s">
        <v>87</v>
      </c>
      <c r="AA479" t="s">
        <v>87</v>
      </c>
      <c r="AB479" t="s">
        <v>37</v>
      </c>
      <c r="AC479" t="s">
        <v>1013</v>
      </c>
      <c r="AD479" t="s">
        <v>37</v>
      </c>
      <c r="AE479" t="s">
        <v>1013</v>
      </c>
      <c r="AF479" t="s">
        <v>90</v>
      </c>
      <c r="AG479" t="s">
        <v>1270</v>
      </c>
      <c r="AH479" t="s">
        <v>551</v>
      </c>
      <c r="AI479" s="4">
        <f ca="1">data[[#This Row],[Expiry Date]]-TODAY()</f>
        <v>40</v>
      </c>
      <c r="AJ479" s="4">
        <f ca="1">data[[#This Row],[Maturity ( Days)]]/365</f>
        <v>0.1095890410958904</v>
      </c>
      <c r="AK479" s="4" t="str">
        <f>IF(data[[#This Row],[Option Type]]="put","p","c")</f>
        <v>p</v>
      </c>
      <c r="AL479" s="4" t="e">
        <f>(data[[#This Row],[Bid]]*data[[#This Row],[Bidsize]]+data[[#This Row],[Ask]]*data[[#This Row],[Asksize]])/(data[[#This Row],[Bidsize]]+data[[#This Row],[Asksize]])</f>
        <v>#DIV/0!</v>
      </c>
      <c r="AM479" s="5" t="str">
        <f ca="1">impliedVol(data[[#This Row],[OptType]],Details!$B$4,VALUE(data[[#This Row],[Strike]]),VALUE(data[[#This Row],[Cnt Price]]),Details!$B$6,data[[#This Row],[T]],Details!$B$7)</f>
        <v>TypeError: unsupported operand type(s) for -: 'float' and 'NoneType'
    diffPrice = (priceCall(S, K, r, T, vol) - C ) if (opt == 'c') else (pricePut(S, K, r, T, vol) - C )
  File "c:\work\freelance\excel\greekcalculator\blackscholes.py", line 76, in impliedVol
    return bs.impliedVol(opt, S, K, C, r, T, div)
  File "c:\work\freelance\excel\greekcalculator\GreekCalculator.py", line 57, in impliedVol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N479" s="7" t="str">
        <f t="array" aca="1" ref="AN479:AR479" ca="1">bsGreeks(data[[#This Row],[OptType]],Details!$B$4,VALUE(data[[#This Row],[Strike]]),Details!$B$6,data[[#This Row],[T]],AM479,Details!$B$7)</f>
        <v>TypeError: can't multiply sequence by non-int of type 'numpy.float64'
    d1 = (1 / (sigma * sqrt(T))) * (log(S/K) + (r + sigma**2/2)* T)
  File "c:\work\freelance\excel\greekcalculator\blackscholes.py", line 19, in d1d2
    d1, d2 = d1d2(sigma, S, K, r - div, T)
  File "c:\work\freelance\excel\greekcalculator\blackscholes.py", line 100, in getGreeks
    return bs.getGreeks(optType, S, K, r, T, sigma, div, cntSize)
  File "c:\work\freelance\excel\greekcalculator\GreekCalculator.py", line 49,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O479" s="7" t="str">
        <f ca="1"/>
        <v>TypeError: can't multiply sequence by non-int of type 'numpy.float64'
    d1 = (1 / (sigma * sqrt(T))) * (log(S/K) + (r + sigma**2/2)* T)
  File "c:\work\freelance\excel\greekcalculator\blackscholes.py", line 19, in d1d2
    d1, d2 = d1d2(sigma, S, K, r - div, T)
  File "c:\work\freelance\excel\greekcalculator\blackscholes.py", line 100, in getGreeks
    return bs.getGreeks(optType, S, K, r, T, sigma, div, cntSize)
  File "c:\work\freelance\excel\greekcalculator\GreekCalculator.py", line 49,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P479" s="6" t="str">
        <f ca="1"/>
        <v>TypeError: can't multiply sequence by non-int of type 'numpy.float64'
    d1 = (1 / (sigma * sqrt(T))) * (log(S/K) + (r + sigma**2/2)* T)
  File "c:\work\freelance\excel\greekcalculator\blackscholes.py", line 19, in d1d2
    d1, d2 = d1d2(sigma, S, K, r - div, T)
  File "c:\work\freelance\excel\greekcalculator\blackscholes.py", line 100, in getGreeks
    return bs.getGreeks(optType, S, K, r, T, sigma, div, cntSize)
  File "c:\work\freelance\excel\greekcalculator\GreekCalculator.py", line 49,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Q479" s="6" t="str">
        <f ca="1"/>
        <v>TypeError: can't multiply sequence by non-int of type 'numpy.float64'
    d1 = (1 / (sigma * sqrt(T))) * (log(S/K) + (r + sigma**2/2)* T)
  File "c:\work\freelance\excel\greekcalculator\blackscholes.py", line 19, in d1d2
    d1, d2 = d1d2(sigma, S, K, r - div, T)
  File "c:\work\freelance\excel\greekcalculator\blackscholes.py", line 100, in getGreeks
    return bs.getGreeks(optType, S, K, r, T, sigma, div, cntSize)
  File "c:\work\freelance\excel\greekcalculator\GreekCalculator.py", line 49,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R479" s="6" t="str">
        <f ca="1"/>
        <v>TypeError: can't multiply sequence by non-int of type 'numpy.float64'
    d1 = (1 / (sigma * sqrt(T))) * (log(S/K) + (r + sigma**2/2)* T)
  File "c:\work\freelance\excel\greekcalculator\blackscholes.py", line 19, in d1d2
    d1, d2 = d1d2(sigma, S, K, r - div, T)
  File "c:\work\freelance\excel\greekcalculator\blackscholes.py", line 100, in getGreeks
    return bs.getGreeks(optType, S, K, r, T, sigma, div, cntSize)
  File "c:\work\freelance\excel\greekcalculator\GreekCalculator.py", line 49,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</row>
    <row r="480" spans="1:44" x14ac:dyDescent="0.3">
      <c r="A480" t="s">
        <v>3782</v>
      </c>
      <c r="B480" t="s">
        <v>3783</v>
      </c>
      <c r="C480" t="s">
        <v>30</v>
      </c>
      <c r="D480" t="s">
        <v>3082</v>
      </c>
      <c r="E480" t="s">
        <v>3784</v>
      </c>
      <c r="F480" t="s">
        <v>3785</v>
      </c>
      <c r="G480" t="s">
        <v>3786</v>
      </c>
      <c r="H480" t="s">
        <v>87</v>
      </c>
      <c r="I480" t="s">
        <v>87</v>
      </c>
      <c r="J480" t="s">
        <v>1502</v>
      </c>
      <c r="K480" t="s">
        <v>128</v>
      </c>
      <c r="L480" t="s">
        <v>57</v>
      </c>
      <c r="M480" t="s">
        <v>37</v>
      </c>
      <c r="N480" t="s">
        <v>87</v>
      </c>
      <c r="O480" t="s">
        <v>87</v>
      </c>
      <c r="T480" t="s">
        <v>50</v>
      </c>
      <c r="U480" t="s">
        <v>87</v>
      </c>
      <c r="V480" t="s">
        <v>87</v>
      </c>
      <c r="W480" t="s">
        <v>128</v>
      </c>
      <c r="X480" t="s">
        <v>1538</v>
      </c>
      <c r="Y480" t="s">
        <v>3786</v>
      </c>
      <c r="Z480" t="s">
        <v>87</v>
      </c>
      <c r="AA480" t="s">
        <v>87</v>
      </c>
      <c r="AB480" t="s">
        <v>37</v>
      </c>
      <c r="AC480" t="s">
        <v>1013</v>
      </c>
      <c r="AD480" t="s">
        <v>37</v>
      </c>
      <c r="AE480" t="s">
        <v>1013</v>
      </c>
      <c r="AF480" t="s">
        <v>90</v>
      </c>
      <c r="AG480" t="s">
        <v>1270</v>
      </c>
      <c r="AH480" t="s">
        <v>551</v>
      </c>
      <c r="AI480" s="4">
        <f ca="1">data[[#This Row],[Expiry Date]]-TODAY()</f>
        <v>40</v>
      </c>
      <c r="AJ480" s="4">
        <f ca="1">data[[#This Row],[Maturity ( Days)]]/365</f>
        <v>0.1095890410958904</v>
      </c>
      <c r="AK480" s="4" t="str">
        <f>IF(data[[#This Row],[Option Type]]="put","p","c")</f>
        <v>p</v>
      </c>
      <c r="AL480" s="4" t="e">
        <f>(data[[#This Row],[Bid]]*data[[#This Row],[Bidsize]]+data[[#This Row],[Ask]]*data[[#This Row],[Asksize]])/(data[[#This Row],[Bidsize]]+data[[#This Row],[Asksize]])</f>
        <v>#DIV/0!</v>
      </c>
      <c r="AM480" s="5" t="str">
        <f ca="1">impliedVol(data[[#This Row],[OptType]],Details!$B$4,VALUE(data[[#This Row],[Strike]]),VALUE(data[[#This Row],[Cnt Price]]),Details!$B$6,data[[#This Row],[T]],Details!$B$7)</f>
        <v>TypeError: unsupported operand type(s) for -: 'float' and 'NoneType'
    diffPrice = (priceCall(S, K, r, T, vol) - C ) if (opt == 'c') else (pricePut(S, K, r, T, vol) - C )
  File "c:\work\freelance\excel\greekcalculator\blackscholes.py", line 76, in impliedVol
    return bs.impliedVol(opt, S, K, C, r, T, div)
  File "c:\work\freelance\excel\greekcalculator\GreekCalculator.py", line 57, in impliedVol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N480" s="7" t="str">
        <f t="array" aca="1" ref="AN480:AR480" ca="1">bsGreeks(data[[#This Row],[OptType]],Details!$B$4,VALUE(data[[#This Row],[Strike]]),Details!$B$6,data[[#This Row],[T]],AM480,Details!$B$7)</f>
        <v>TypeError: can't multiply sequence by non-int of type 'numpy.float64'
    d1 = (1 / (sigma * sqrt(T))) * (log(S/K) + (r + sigma**2/2)* T)
  File "c:\work\freelance\excel\greekcalculator\blackscholes.py", line 19, in d1d2
    d1, d2 = d1d2(sigma, S, K, r - div, T)
  File "c:\work\freelance\excel\greekcalculator\blackscholes.py", line 100, in getGreeks
    return bs.getGreeks(optType, S, K, r, T, sigma, div, cntSize)
  File "c:\work\freelance\excel\greekcalculator\GreekCalculator.py", line 49,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O480" s="7" t="str">
        <f ca="1"/>
        <v>TypeError: can't multiply sequence by non-int of type 'numpy.float64'
    d1 = (1 / (sigma * sqrt(T))) * (log(S/K) + (r + sigma**2/2)* T)
  File "c:\work\freelance\excel\greekcalculator\blackscholes.py", line 19, in d1d2
    d1, d2 = d1d2(sigma, S, K, r - div, T)
  File "c:\work\freelance\excel\greekcalculator\blackscholes.py", line 100, in getGreeks
    return bs.getGreeks(optType, S, K, r, T, sigma, div, cntSize)
  File "c:\work\freelance\excel\greekcalculator\GreekCalculator.py", line 49,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P480" s="6" t="str">
        <f ca="1"/>
        <v>TypeError: can't multiply sequence by non-int of type 'numpy.float64'
    d1 = (1 / (sigma * sqrt(T))) * (log(S/K) + (r + sigma**2/2)* T)
  File "c:\work\freelance\excel\greekcalculator\blackscholes.py", line 19, in d1d2
    d1, d2 = d1d2(sigma, S, K, r - div, T)
  File "c:\work\freelance\excel\greekcalculator\blackscholes.py", line 100, in getGreeks
    return bs.getGreeks(optType, S, K, r, T, sigma, div, cntSize)
  File "c:\work\freelance\excel\greekcalculator\GreekCalculator.py", line 49,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Q480" s="6" t="str">
        <f ca="1"/>
        <v>TypeError: can't multiply sequence by non-int of type 'numpy.float64'
    d1 = (1 / (sigma * sqrt(T))) * (log(S/K) + (r + sigma**2/2)* T)
  File "c:\work\freelance\excel\greekcalculator\blackscholes.py", line 19, in d1d2
    d1, d2 = d1d2(sigma, S, K, r - div, T)
  File "c:\work\freelance\excel\greekcalculator\blackscholes.py", line 100, in getGreeks
    return bs.getGreeks(optType, S, K, r, T, sigma, div, cntSize)
  File "c:\work\freelance\excel\greekcalculator\GreekCalculator.py", line 49,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R480" s="6" t="str">
        <f ca="1"/>
        <v>TypeError: can't multiply sequence by non-int of type 'numpy.float64'
    d1 = (1 / (sigma * sqrt(T))) * (log(S/K) + (r + sigma**2/2)* T)
  File "c:\work\freelance\excel\greekcalculator\blackscholes.py", line 19, in d1d2
    d1, d2 = d1d2(sigma, S, K, r - div, T)
  File "c:\work\freelance\excel\greekcalculator\blackscholes.py", line 100, in getGreeks
    return bs.getGreeks(optType, S, K, r, T, sigma, div, cntSize)
  File "c:\work\freelance\excel\greekcalculator\GreekCalculator.py", line 49,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</row>
    <row r="481" spans="1:44" x14ac:dyDescent="0.3">
      <c r="A481" t="s">
        <v>3787</v>
      </c>
      <c r="B481" t="s">
        <v>3788</v>
      </c>
      <c r="C481" t="s">
        <v>30</v>
      </c>
      <c r="D481" t="s">
        <v>1334</v>
      </c>
      <c r="E481" t="s">
        <v>3789</v>
      </c>
      <c r="F481" t="s">
        <v>3790</v>
      </c>
      <c r="G481" t="s">
        <v>3791</v>
      </c>
      <c r="H481" t="s">
        <v>87</v>
      </c>
      <c r="I481" t="s">
        <v>87</v>
      </c>
      <c r="J481" t="s">
        <v>1502</v>
      </c>
      <c r="K481" t="s">
        <v>430</v>
      </c>
      <c r="L481" t="s">
        <v>57</v>
      </c>
      <c r="M481" t="s">
        <v>37</v>
      </c>
      <c r="N481" t="s">
        <v>87</v>
      </c>
      <c r="O481" t="s">
        <v>87</v>
      </c>
      <c r="T481" t="s">
        <v>50</v>
      </c>
      <c r="U481" t="s">
        <v>87</v>
      </c>
      <c r="V481" t="s">
        <v>87</v>
      </c>
      <c r="W481" t="s">
        <v>128</v>
      </c>
      <c r="X481" t="s">
        <v>94</v>
      </c>
      <c r="Y481" t="s">
        <v>3791</v>
      </c>
      <c r="Z481" t="s">
        <v>87</v>
      </c>
      <c r="AA481" t="s">
        <v>87</v>
      </c>
      <c r="AB481" t="s">
        <v>37</v>
      </c>
      <c r="AC481" t="s">
        <v>1013</v>
      </c>
      <c r="AD481" t="s">
        <v>37</v>
      </c>
      <c r="AE481" t="s">
        <v>1013</v>
      </c>
      <c r="AF481" t="s">
        <v>90</v>
      </c>
      <c r="AG481" t="s">
        <v>1270</v>
      </c>
      <c r="AH481" t="s">
        <v>551</v>
      </c>
      <c r="AI481" s="4">
        <f ca="1">data[[#This Row],[Expiry Date]]-TODAY()</f>
        <v>40</v>
      </c>
      <c r="AJ481" s="4">
        <f ca="1">data[[#This Row],[Maturity ( Days)]]/365</f>
        <v>0.1095890410958904</v>
      </c>
      <c r="AK481" s="4" t="str">
        <f>IF(data[[#This Row],[Option Type]]="put","p","c")</f>
        <v>p</v>
      </c>
      <c r="AL481" s="4" t="e">
        <f>(data[[#This Row],[Bid]]*data[[#This Row],[Bidsize]]+data[[#This Row],[Ask]]*data[[#This Row],[Asksize]])/(data[[#This Row],[Bidsize]]+data[[#This Row],[Asksize]])</f>
        <v>#DIV/0!</v>
      </c>
      <c r="AM481" s="5" t="str">
        <f ca="1">impliedVol(data[[#This Row],[OptType]],Details!$B$4,VALUE(data[[#This Row],[Strike]]),VALUE(data[[#This Row],[Cnt Price]]),Details!$B$6,data[[#This Row],[T]],Details!$B$7)</f>
        <v>TypeError: unsupported operand type(s) for -: 'float' and 'NoneType'
    diffPrice = (priceCall(S, K, r, T, vol) - C ) if (opt == 'c') else (pricePut(S, K, r, T, vol) - C )
  File "c:\work\freelance\excel\greekcalculator\blackscholes.py", line 76, in impliedVol
    return bs.impliedVol(opt, S, K, C, r, T, div)
  File "c:\work\freelance\excel\greekcalculator\GreekCalculator.py", line 57, in impliedVol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N481" s="7" t="str">
        <f t="array" aca="1" ref="AN481:AR481" ca="1">bsGreeks(data[[#This Row],[OptType]],Details!$B$4,VALUE(data[[#This Row],[Strike]]),Details!$B$6,data[[#This Row],[T]],AM481,Details!$B$7)</f>
        <v>TypeError: can't multiply sequence by non-int of type 'numpy.float64'
    d1 = (1 / (sigma * sqrt(T))) * (log(S/K) + (r + sigma**2/2)* T)
  File "c:\work\freelance\excel\greekcalculator\blackscholes.py", line 19, in d1d2
    d1, d2 = d1d2(sigma, S, K, r - div, T)
  File "c:\work\freelance\excel\greekcalculator\blackscholes.py", line 100, in getGreeks
    return bs.getGreeks(optType, S, K, r, T, sigma, div, cntSize)
  File "c:\work\freelance\excel\greekcalculator\GreekCalculator.py", line 49,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O481" s="7" t="str">
        <f ca="1"/>
        <v>TypeError: can't multiply sequence by non-int of type 'numpy.float64'
    d1 = (1 / (sigma * sqrt(T))) * (log(S/K) + (r + sigma**2/2)* T)
  File "c:\work\freelance\excel\greekcalculator\blackscholes.py", line 19, in d1d2
    d1, d2 = d1d2(sigma, S, K, r - div, T)
  File "c:\work\freelance\excel\greekcalculator\blackscholes.py", line 100, in getGreeks
    return bs.getGreeks(optType, S, K, r, T, sigma, div, cntSize)
  File "c:\work\freelance\excel\greekcalculator\GreekCalculator.py", line 49,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P481" s="6" t="str">
        <f ca="1"/>
        <v>TypeError: can't multiply sequence by non-int of type 'numpy.float64'
    d1 = (1 / (sigma * sqrt(T))) * (log(S/K) + (r + sigma**2/2)* T)
  File "c:\work\freelance\excel\greekcalculator\blackscholes.py", line 19, in d1d2
    d1, d2 = d1d2(sigma, S, K, r - div, T)
  File "c:\work\freelance\excel\greekcalculator\blackscholes.py", line 100, in getGreeks
    return bs.getGreeks(optType, S, K, r, T, sigma, div, cntSize)
  File "c:\work\freelance\excel\greekcalculator\GreekCalculator.py", line 49,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Q481" s="6" t="str">
        <f ca="1"/>
        <v>TypeError: can't multiply sequence by non-int of type 'numpy.float64'
    d1 = (1 / (sigma * sqrt(T))) * (log(S/K) + (r + sigma**2/2)* T)
  File "c:\work\freelance\excel\greekcalculator\blackscholes.py", line 19, in d1d2
    d1, d2 = d1d2(sigma, S, K, r - div, T)
  File "c:\work\freelance\excel\greekcalculator\blackscholes.py", line 100, in getGreeks
    return bs.getGreeks(optType, S, K, r, T, sigma, div, cntSize)
  File "c:\work\freelance\excel\greekcalculator\GreekCalculator.py", line 49,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R481" s="6" t="str">
        <f ca="1"/>
        <v>TypeError: can't multiply sequence by non-int of type 'numpy.float64'
    d1 = (1 / (sigma * sqrt(T))) * (log(S/K) + (r + sigma**2/2)* T)
  File "c:\work\freelance\excel\greekcalculator\blackscholes.py", line 19, in d1d2
    d1, d2 = d1d2(sigma, S, K, r - div, T)
  File "c:\work\freelance\excel\greekcalculator\blackscholes.py", line 100, in getGreeks
    return bs.getGreeks(optType, S, K, r, T, sigma, div, cntSize)
  File "c:\work\freelance\excel\greekcalculator\GreekCalculator.py", line 49,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</row>
    <row r="482" spans="1:44" x14ac:dyDescent="0.3">
      <c r="A482" t="s">
        <v>3792</v>
      </c>
      <c r="B482" t="s">
        <v>3793</v>
      </c>
      <c r="C482" t="s">
        <v>30</v>
      </c>
      <c r="D482" t="s">
        <v>2136</v>
      </c>
      <c r="E482" t="s">
        <v>3794</v>
      </c>
      <c r="F482" t="s">
        <v>3795</v>
      </c>
      <c r="G482" t="s">
        <v>3796</v>
      </c>
      <c r="H482" t="s">
        <v>87</v>
      </c>
      <c r="I482" t="s">
        <v>87</v>
      </c>
      <c r="J482" t="s">
        <v>1502</v>
      </c>
      <c r="K482" t="s">
        <v>155</v>
      </c>
      <c r="L482" t="s">
        <v>57</v>
      </c>
      <c r="M482" t="s">
        <v>37</v>
      </c>
      <c r="N482" t="s">
        <v>87</v>
      </c>
      <c r="O482" t="s">
        <v>87</v>
      </c>
      <c r="T482" t="s">
        <v>50</v>
      </c>
      <c r="U482" t="s">
        <v>87</v>
      </c>
      <c r="V482" t="s">
        <v>87</v>
      </c>
      <c r="W482" t="s">
        <v>144</v>
      </c>
      <c r="X482" t="s">
        <v>3797</v>
      </c>
      <c r="Y482" t="s">
        <v>3796</v>
      </c>
      <c r="Z482" t="s">
        <v>87</v>
      </c>
      <c r="AA482" t="s">
        <v>87</v>
      </c>
      <c r="AB482" t="s">
        <v>37</v>
      </c>
      <c r="AC482" t="s">
        <v>1013</v>
      </c>
      <c r="AD482" t="s">
        <v>37</v>
      </c>
      <c r="AE482" t="s">
        <v>1013</v>
      </c>
      <c r="AF482" t="s">
        <v>90</v>
      </c>
      <c r="AG482" t="s">
        <v>1270</v>
      </c>
      <c r="AH482" t="s">
        <v>551</v>
      </c>
      <c r="AI482" s="4">
        <f ca="1">data[[#This Row],[Expiry Date]]-TODAY()</f>
        <v>40</v>
      </c>
      <c r="AJ482" s="4">
        <f ca="1">data[[#This Row],[Maturity ( Days)]]/365</f>
        <v>0.1095890410958904</v>
      </c>
      <c r="AK482" s="4" t="str">
        <f>IF(data[[#This Row],[Option Type]]="put","p","c")</f>
        <v>p</v>
      </c>
      <c r="AL482" s="4" t="e">
        <f>(data[[#This Row],[Bid]]*data[[#This Row],[Bidsize]]+data[[#This Row],[Ask]]*data[[#This Row],[Asksize]])/(data[[#This Row],[Bidsize]]+data[[#This Row],[Asksize]])</f>
        <v>#DIV/0!</v>
      </c>
      <c r="AM482" s="5" t="str">
        <f ca="1">impliedVol(data[[#This Row],[OptType]],Details!$B$4,VALUE(data[[#This Row],[Strike]]),VALUE(data[[#This Row],[Cnt Price]]),Details!$B$6,data[[#This Row],[T]],Details!$B$7)</f>
        <v>TypeError: unsupported operand type(s) for -: 'float' and 'NoneType'
    diffPrice = (priceCall(S, K, r, T, vol) - C ) if (opt == 'c') else (pricePut(S, K, r, T, vol) - C )
  File "c:\work\freelance\excel\greekcalculator\blackscholes.py", line 76, in impliedVol
    return bs.impliedVol(opt, S, K, C, r, T, div)
  File "c:\work\freelance\excel\greekcalculator\GreekCalculator.py", line 57, in impliedVol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N482" s="7" t="str">
        <f t="array" aca="1" ref="AN482:AR482" ca="1">bsGreeks(data[[#This Row],[OptType]],Details!$B$4,VALUE(data[[#This Row],[Strike]]),Details!$B$6,data[[#This Row],[T]],AM482,Details!$B$7)</f>
        <v>TypeError: can't multiply sequence by non-int of type 'numpy.float64'
    d1 = (1 / (sigma * sqrt(T))) * (log(S/K) + (r + sigma**2/2)* T)
  File "c:\work\freelance\excel\greekcalculator\blackscholes.py", line 19, in d1d2
    d1, d2 = d1d2(sigma, S, K, r - div, T)
  File "c:\work\freelance\excel\greekcalculator\blackscholes.py", line 100, in getGreeks
    return bs.getGreeks(optType, S, K, r, T, sigma, div, cntSize)
  File "c:\work\freelance\excel\greekcalculator\GreekCalculator.py", line 49,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O482" s="7" t="str">
        <f ca="1"/>
        <v>TypeError: can't multiply sequence by non-int of type 'numpy.float64'
    d1 = (1 / (sigma * sqrt(T))) * (log(S/K) + (r + sigma**2/2)* T)
  File "c:\work\freelance\excel\greekcalculator\blackscholes.py", line 19, in d1d2
    d1, d2 = d1d2(sigma, S, K, r - div, T)
  File "c:\work\freelance\excel\greekcalculator\blackscholes.py", line 100, in getGreeks
    return bs.getGreeks(optType, S, K, r, T, sigma, div, cntSize)
  File "c:\work\freelance\excel\greekcalculator\GreekCalculator.py", line 49,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P482" s="6" t="str">
        <f ca="1"/>
        <v>TypeError: can't multiply sequence by non-int of type 'numpy.float64'
    d1 = (1 / (sigma * sqrt(T))) * (log(S/K) + (r + sigma**2/2)* T)
  File "c:\work\freelance\excel\greekcalculator\blackscholes.py", line 19, in d1d2
    d1, d2 = d1d2(sigma, S, K, r - div, T)
  File "c:\work\freelance\excel\greekcalculator\blackscholes.py", line 100, in getGreeks
    return bs.getGreeks(optType, S, K, r, T, sigma, div, cntSize)
  File "c:\work\freelance\excel\greekcalculator\GreekCalculator.py", line 49,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Q482" s="6" t="str">
        <f ca="1"/>
        <v>TypeError: can't multiply sequence by non-int of type 'numpy.float64'
    d1 = (1 / (sigma * sqrt(T))) * (log(S/K) + (r + sigma**2/2)* T)
  File "c:\work\freelance\excel\greekcalculator\blackscholes.py", line 19, in d1d2
    d1, d2 = d1d2(sigma, S, K, r - div, T)
  File "c:\work\freelance\excel\greekcalculator\blackscholes.py", line 100, in getGreeks
    return bs.getGreeks(optType, S, K, r, T, sigma, div, cntSize)
  File "c:\work\freelance\excel\greekcalculator\GreekCalculator.py", line 49,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R482" s="6" t="str">
        <f ca="1"/>
        <v>TypeError: can't multiply sequence by non-int of type 'numpy.float64'
    d1 = (1 / (sigma * sqrt(T))) * (log(S/K) + (r + sigma**2/2)* T)
  File "c:\work\freelance\excel\greekcalculator\blackscholes.py", line 19, in d1d2
    d1, d2 = d1d2(sigma, S, K, r - div, T)
  File "c:\work\freelance\excel\greekcalculator\blackscholes.py", line 100, in getGreeks
    return bs.getGreeks(optType, S, K, r, T, sigma, div, cntSize)
  File "c:\work\freelance\excel\greekcalculator\GreekCalculator.py", line 49,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</row>
    <row r="483" spans="1:44" x14ac:dyDescent="0.3">
      <c r="A483" t="s">
        <v>3798</v>
      </c>
      <c r="B483" t="s">
        <v>3799</v>
      </c>
      <c r="C483" t="s">
        <v>58</v>
      </c>
      <c r="D483" t="s">
        <v>2136</v>
      </c>
      <c r="E483" t="s">
        <v>261</v>
      </c>
      <c r="F483" t="s">
        <v>757</v>
      </c>
      <c r="G483" t="s">
        <v>3303</v>
      </c>
      <c r="H483" t="s">
        <v>3800</v>
      </c>
      <c r="I483" t="s">
        <v>479</v>
      </c>
      <c r="J483" t="s">
        <v>1502</v>
      </c>
      <c r="K483" t="s">
        <v>1702</v>
      </c>
      <c r="L483" t="s">
        <v>57</v>
      </c>
      <c r="M483" t="s">
        <v>37</v>
      </c>
      <c r="N483" t="s">
        <v>87</v>
      </c>
      <c r="O483" t="s">
        <v>87</v>
      </c>
      <c r="T483" t="s">
        <v>50</v>
      </c>
      <c r="U483" t="s">
        <v>87</v>
      </c>
      <c r="V483" t="s">
        <v>87</v>
      </c>
      <c r="W483" t="s">
        <v>158</v>
      </c>
      <c r="X483" t="s">
        <v>387</v>
      </c>
      <c r="Y483" t="s">
        <v>3303</v>
      </c>
      <c r="Z483" t="s">
        <v>87</v>
      </c>
      <c r="AA483" t="s">
        <v>87</v>
      </c>
      <c r="AB483" t="s">
        <v>37</v>
      </c>
      <c r="AC483" t="s">
        <v>1013</v>
      </c>
      <c r="AD483" t="s">
        <v>37</v>
      </c>
      <c r="AE483" t="s">
        <v>1013</v>
      </c>
      <c r="AF483" t="s">
        <v>90</v>
      </c>
      <c r="AG483" t="s">
        <v>1270</v>
      </c>
      <c r="AH483" t="s">
        <v>551</v>
      </c>
      <c r="AI483" s="4">
        <f ca="1">data[[#This Row],[Expiry Date]]-TODAY()</f>
        <v>40</v>
      </c>
      <c r="AJ483" s="4">
        <f ca="1">data[[#This Row],[Maturity ( Days)]]/365</f>
        <v>0.1095890410958904</v>
      </c>
      <c r="AK483" s="4" t="str">
        <f>IF(data[[#This Row],[Option Type]]="put","p","c")</f>
        <v>c</v>
      </c>
      <c r="AL483" s="4">
        <f>(data[[#This Row],[Bid]]*data[[#This Row],[Bidsize]]+data[[#This Row],[Ask]]*data[[#This Row],[Asksize]])/(data[[#This Row],[Bidsize]]+data[[#This Row],[Asksize]])</f>
        <v>0.47536231884057972</v>
      </c>
      <c r="AM483" s="5">
        <f ca="1">impliedVol(data[[#This Row],[OptType]],Details!$B$4,VALUE(data[[#This Row],[Strike]]),VALUE(data[[#This Row],[Cnt Price]]),Details!$B$6,data[[#This Row],[T]],Details!$B$7)</f>
        <v>0.19117427800610057</v>
      </c>
      <c r="AN483" s="7">
        <f t="array" aca="1" ref="AN483:AR483" ca="1">bsGreeks(data[[#This Row],[OptType]],Details!$B$4,VALUE(data[[#This Row],[Strike]]),Details!$B$6,data[[#This Row],[T]],AM483,Details!$B$7)</f>
        <v>5.5394777186028761E-3</v>
      </c>
      <c r="AO483" s="7">
        <f ca="1"/>
        <v>6.0977705539041953E-5</v>
      </c>
      <c r="AP483" s="6">
        <f ca="1"/>
        <v>0.21498656312617453</v>
      </c>
      <c r="AQ483" s="6">
        <f ca="1"/>
        <v>-5.1984780457637552</v>
      </c>
      <c r="AR483" s="6">
        <f ca="1"/>
        <v>2.4369448089146415</v>
      </c>
    </row>
    <row r="484" spans="1:44" x14ac:dyDescent="0.3">
      <c r="A484" t="s">
        <v>3801</v>
      </c>
      <c r="B484" t="s">
        <v>3802</v>
      </c>
      <c r="C484" t="s">
        <v>30</v>
      </c>
      <c r="D484" t="s">
        <v>199</v>
      </c>
      <c r="E484" t="s">
        <v>3803</v>
      </c>
      <c r="F484" t="s">
        <v>3804</v>
      </c>
      <c r="G484" t="s">
        <v>3805</v>
      </c>
      <c r="H484" t="s">
        <v>87</v>
      </c>
      <c r="I484" t="s">
        <v>87</v>
      </c>
      <c r="J484" t="s">
        <v>1502</v>
      </c>
      <c r="K484" t="s">
        <v>168</v>
      </c>
      <c r="L484" t="s">
        <v>57</v>
      </c>
      <c r="M484" t="s">
        <v>37</v>
      </c>
      <c r="N484" t="s">
        <v>87</v>
      </c>
      <c r="O484" t="s">
        <v>87</v>
      </c>
      <c r="T484" t="s">
        <v>50</v>
      </c>
      <c r="U484" t="s">
        <v>87</v>
      </c>
      <c r="V484" t="s">
        <v>87</v>
      </c>
      <c r="W484" t="s">
        <v>128</v>
      </c>
      <c r="X484" t="s">
        <v>94</v>
      </c>
      <c r="Y484" t="s">
        <v>3805</v>
      </c>
      <c r="Z484" t="s">
        <v>87</v>
      </c>
      <c r="AA484" t="s">
        <v>87</v>
      </c>
      <c r="AB484" t="s">
        <v>37</v>
      </c>
      <c r="AC484" t="s">
        <v>1013</v>
      </c>
      <c r="AD484" t="s">
        <v>37</v>
      </c>
      <c r="AE484" t="s">
        <v>1013</v>
      </c>
      <c r="AF484" t="s">
        <v>90</v>
      </c>
      <c r="AG484" t="s">
        <v>1270</v>
      </c>
      <c r="AH484" t="s">
        <v>551</v>
      </c>
      <c r="AI484" s="4">
        <f ca="1">data[[#This Row],[Expiry Date]]-TODAY()</f>
        <v>40</v>
      </c>
      <c r="AJ484" s="4">
        <f ca="1">data[[#This Row],[Maturity ( Days)]]/365</f>
        <v>0.1095890410958904</v>
      </c>
      <c r="AK484" s="4" t="str">
        <f>IF(data[[#This Row],[Option Type]]="put","p","c")</f>
        <v>p</v>
      </c>
      <c r="AL484" s="4" t="e">
        <f>(data[[#This Row],[Bid]]*data[[#This Row],[Bidsize]]+data[[#This Row],[Ask]]*data[[#This Row],[Asksize]])/(data[[#This Row],[Bidsize]]+data[[#This Row],[Asksize]])</f>
        <v>#DIV/0!</v>
      </c>
      <c r="AM484" s="5" t="str">
        <f ca="1">impliedVol(data[[#This Row],[OptType]],Details!$B$4,VALUE(data[[#This Row],[Strike]]),VALUE(data[[#This Row],[Cnt Price]]),Details!$B$6,data[[#This Row],[T]],Details!$B$7)</f>
        <v>TypeError: unsupported operand type(s) for -: 'float' and 'NoneType'
    diffPrice = (priceCall(S, K, r, T, vol) - C ) if (opt == 'c') else (pricePut(S, K, r, T, vol) - C )
  File "c:\work\freelance\excel\greekcalculator\blackscholes.py", line 76, in impliedVol
    return bs.impliedVol(opt, S, K, C, r, T, div)
  File "c:\work\freelance\excel\greekcalculator\GreekCalculator.py", line 57, in impliedVol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N484" s="7" t="str">
        <f t="array" aca="1" ref="AN484:AR484" ca="1">bsGreeks(data[[#This Row],[OptType]],Details!$B$4,VALUE(data[[#This Row],[Strike]]),Details!$B$6,data[[#This Row],[T]],AM484,Details!$B$7)</f>
        <v>TypeError: can't multiply sequence by non-int of type 'numpy.float64'
    d1 = (1 / (sigma * sqrt(T))) * (log(S/K) + (r + sigma**2/2)* T)
  File "c:\work\freelance\excel\greekcalculator\blackscholes.py", line 19, in d1d2
    d1, d2 = d1d2(sigma, S, K, r - div, T)
  File "c:\work\freelance\excel\greekcalculator\blackscholes.py", line 100, in getGreeks
    return bs.getGreeks(optType, S, K, r, T, sigma, div, cntSize)
  File "c:\work\freelance\excel\greekcalculator\GreekCalculator.py", line 49,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O484" s="7" t="str">
        <f ca="1"/>
        <v>TypeError: can't multiply sequence by non-int of type 'numpy.float64'
    d1 = (1 / (sigma * sqrt(T))) * (log(S/K) + (r + sigma**2/2)* T)
  File "c:\work\freelance\excel\greekcalculator\blackscholes.py", line 19, in d1d2
    d1, d2 = d1d2(sigma, S, K, r - div, T)
  File "c:\work\freelance\excel\greekcalculator\blackscholes.py", line 100, in getGreeks
    return bs.getGreeks(optType, S, K, r, T, sigma, div, cntSize)
  File "c:\work\freelance\excel\greekcalculator\GreekCalculator.py", line 49,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P484" s="6" t="str">
        <f ca="1"/>
        <v>TypeError: can't multiply sequence by non-int of type 'numpy.float64'
    d1 = (1 / (sigma * sqrt(T))) * (log(S/K) + (r + sigma**2/2)* T)
  File "c:\work\freelance\excel\greekcalculator\blackscholes.py", line 19, in d1d2
    d1, d2 = d1d2(sigma, S, K, r - div, T)
  File "c:\work\freelance\excel\greekcalculator\blackscholes.py", line 100, in getGreeks
    return bs.getGreeks(optType, S, K, r, T, sigma, div, cntSize)
  File "c:\work\freelance\excel\greekcalculator\GreekCalculator.py", line 49,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Q484" s="6" t="str">
        <f ca="1"/>
        <v>TypeError: can't multiply sequence by non-int of type 'numpy.float64'
    d1 = (1 / (sigma * sqrt(T))) * (log(S/K) + (r + sigma**2/2)* T)
  File "c:\work\freelance\excel\greekcalculator\blackscholes.py", line 19, in d1d2
    d1, d2 = d1d2(sigma, S, K, r - div, T)
  File "c:\work\freelance\excel\greekcalculator\blackscholes.py", line 100, in getGreeks
    return bs.getGreeks(optType, S, K, r, T, sigma, div, cntSize)
  File "c:\work\freelance\excel\greekcalculator\GreekCalculator.py", line 49,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R484" s="6" t="str">
        <f ca="1"/>
        <v>TypeError: can't multiply sequence by non-int of type 'numpy.float64'
    d1 = (1 / (sigma * sqrt(T))) * (log(S/K) + (r + sigma**2/2)* T)
  File "c:\work\freelance\excel\greekcalculator\blackscholes.py", line 19, in d1d2
    d1, d2 = d1d2(sigma, S, K, r - div, T)
  File "c:\work\freelance\excel\greekcalculator\blackscholes.py", line 100, in getGreeks
    return bs.getGreeks(optType, S, K, r, T, sigma, div, cntSize)
  File "c:\work\freelance\excel\greekcalculator\GreekCalculator.py", line 49,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</row>
    <row r="485" spans="1:44" x14ac:dyDescent="0.3">
      <c r="A485" t="s">
        <v>3806</v>
      </c>
      <c r="B485" t="s">
        <v>3807</v>
      </c>
      <c r="C485" t="s">
        <v>30</v>
      </c>
      <c r="D485" t="s">
        <v>3094</v>
      </c>
      <c r="E485" t="s">
        <v>3808</v>
      </c>
      <c r="F485" t="s">
        <v>3809</v>
      </c>
      <c r="G485" t="s">
        <v>3810</v>
      </c>
      <c r="H485" t="s">
        <v>87</v>
      </c>
      <c r="I485" t="s">
        <v>87</v>
      </c>
      <c r="J485" t="s">
        <v>1502</v>
      </c>
      <c r="K485" t="s">
        <v>128</v>
      </c>
      <c r="L485" t="s">
        <v>57</v>
      </c>
      <c r="M485" t="s">
        <v>37</v>
      </c>
      <c r="N485" t="s">
        <v>87</v>
      </c>
      <c r="O485" t="s">
        <v>87</v>
      </c>
      <c r="T485" t="s">
        <v>50</v>
      </c>
      <c r="U485" t="s">
        <v>87</v>
      </c>
      <c r="V485" t="s">
        <v>87</v>
      </c>
      <c r="W485" t="s">
        <v>128</v>
      </c>
      <c r="X485" t="s">
        <v>1538</v>
      </c>
      <c r="Y485" t="s">
        <v>3810</v>
      </c>
      <c r="Z485" t="s">
        <v>87</v>
      </c>
      <c r="AA485" t="s">
        <v>87</v>
      </c>
      <c r="AB485" t="s">
        <v>37</v>
      </c>
      <c r="AC485" t="s">
        <v>1013</v>
      </c>
      <c r="AD485" t="s">
        <v>37</v>
      </c>
      <c r="AE485" t="s">
        <v>1013</v>
      </c>
      <c r="AF485" t="s">
        <v>90</v>
      </c>
      <c r="AG485" t="s">
        <v>1270</v>
      </c>
      <c r="AH485" t="s">
        <v>551</v>
      </c>
      <c r="AI485" s="4">
        <f ca="1">data[[#This Row],[Expiry Date]]-TODAY()</f>
        <v>40</v>
      </c>
      <c r="AJ485" s="4">
        <f ca="1">data[[#This Row],[Maturity ( Days)]]/365</f>
        <v>0.1095890410958904</v>
      </c>
      <c r="AK485" s="4" t="str">
        <f>IF(data[[#This Row],[Option Type]]="put","p","c")</f>
        <v>p</v>
      </c>
      <c r="AL485" s="4" t="e">
        <f>(data[[#This Row],[Bid]]*data[[#This Row],[Bidsize]]+data[[#This Row],[Ask]]*data[[#This Row],[Asksize]])/(data[[#This Row],[Bidsize]]+data[[#This Row],[Asksize]])</f>
        <v>#DIV/0!</v>
      </c>
      <c r="AM485" s="5" t="str">
        <f ca="1">impliedVol(data[[#This Row],[OptType]],Details!$B$4,VALUE(data[[#This Row],[Strike]]),VALUE(data[[#This Row],[Cnt Price]]),Details!$B$6,data[[#This Row],[T]],Details!$B$7)</f>
        <v>TypeError: unsupported operand type(s) for -: 'float' and 'NoneType'
    diffPrice = (priceCall(S, K, r, T, vol) - C ) if (opt == 'c') else (pricePut(S, K, r, T, vol) - C )
  File "c:\work\freelance\excel\greekcalculator\blackscholes.py", line 76, in impliedVol
    return bs.impliedVol(opt, S, K, C, r, T, div)
  File "c:\work\freelance\excel\greekcalculator\GreekCalculator.py", line 57, in impliedVol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N485" s="7" t="str">
        <f t="array" aca="1" ref="AN485:AR485" ca="1">bsGreeks(data[[#This Row],[OptType]],Details!$B$4,VALUE(data[[#This Row],[Strike]]),Details!$B$6,data[[#This Row],[T]],AM485,Details!$B$7)</f>
        <v>TypeError: can't multiply sequence by non-int of type 'numpy.float64'
    d1 = (1 / (sigma * sqrt(T))) * (log(S/K) + (r + sigma**2/2)* T)
  File "c:\work\freelance\excel\greekcalculator\blackscholes.py", line 19, in d1d2
    d1, d2 = d1d2(sigma, S, K, r - div, T)
  File "c:\work\freelance\excel\greekcalculator\blackscholes.py", line 100, in getGreeks
    return bs.getGreeks(optType, S, K, r, T, sigma, div, cntSize)
  File "c:\work\freelance\excel\greekcalculator\GreekCalculator.py", line 49,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O485" s="7" t="str">
        <f ca="1"/>
        <v>TypeError: can't multiply sequence by non-int of type 'numpy.float64'
    d1 = (1 / (sigma * sqrt(T))) * (log(S/K) + (r + sigma**2/2)* T)
  File "c:\work\freelance\excel\greekcalculator\blackscholes.py", line 19, in d1d2
    d1, d2 = d1d2(sigma, S, K, r - div, T)
  File "c:\work\freelance\excel\greekcalculator\blackscholes.py", line 100, in getGreeks
    return bs.getGreeks(optType, S, K, r, T, sigma, div, cntSize)
  File "c:\work\freelance\excel\greekcalculator\GreekCalculator.py", line 49,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P485" s="6" t="str">
        <f ca="1"/>
        <v>TypeError: can't multiply sequence by non-int of type 'numpy.float64'
    d1 = (1 / (sigma * sqrt(T))) * (log(S/K) + (r + sigma**2/2)* T)
  File "c:\work\freelance\excel\greekcalculator\blackscholes.py", line 19, in d1d2
    d1, d2 = d1d2(sigma, S, K, r - div, T)
  File "c:\work\freelance\excel\greekcalculator\blackscholes.py", line 100, in getGreeks
    return bs.getGreeks(optType, S, K, r, T, sigma, div, cntSize)
  File "c:\work\freelance\excel\greekcalculator\GreekCalculator.py", line 49,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Q485" s="6" t="str">
        <f ca="1"/>
        <v>TypeError: can't multiply sequence by non-int of type 'numpy.float64'
    d1 = (1 / (sigma * sqrt(T))) * (log(S/K) + (r + sigma**2/2)* T)
  File "c:\work\freelance\excel\greekcalculator\blackscholes.py", line 19, in d1d2
    d1, d2 = d1d2(sigma, S, K, r - div, T)
  File "c:\work\freelance\excel\greekcalculator\blackscholes.py", line 100, in getGreeks
    return bs.getGreeks(optType, S, K, r, T, sigma, div, cntSize)
  File "c:\work\freelance\excel\greekcalculator\GreekCalculator.py", line 49,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R485" s="6" t="str">
        <f ca="1"/>
        <v>TypeError: can't multiply sequence by non-int of type 'numpy.float64'
    d1 = (1 / (sigma * sqrt(T))) * (log(S/K) + (r + sigma**2/2)* T)
  File "c:\work\freelance\excel\greekcalculator\blackscholes.py", line 19, in d1d2
    d1, d2 = d1d2(sigma, S, K, r - div, T)
  File "c:\work\freelance\excel\greekcalculator\blackscholes.py", line 100, in getGreeks
    return bs.getGreeks(optType, S, K, r, T, sigma, div, cntSize)
  File "c:\work\freelance\excel\greekcalculator\GreekCalculator.py", line 49,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</row>
    <row r="486" spans="1:44" x14ac:dyDescent="0.3">
      <c r="A486" t="s">
        <v>3811</v>
      </c>
      <c r="B486" t="s">
        <v>3812</v>
      </c>
      <c r="C486" t="s">
        <v>30</v>
      </c>
      <c r="D486" t="s">
        <v>3098</v>
      </c>
      <c r="E486" t="s">
        <v>3813</v>
      </c>
      <c r="F486" t="s">
        <v>3814</v>
      </c>
      <c r="G486" t="s">
        <v>3815</v>
      </c>
      <c r="H486" t="s">
        <v>87</v>
      </c>
      <c r="I486" t="s">
        <v>87</v>
      </c>
      <c r="J486" t="s">
        <v>1502</v>
      </c>
      <c r="K486" t="s">
        <v>129</v>
      </c>
      <c r="L486" t="s">
        <v>57</v>
      </c>
      <c r="M486" t="s">
        <v>37</v>
      </c>
      <c r="N486" t="s">
        <v>87</v>
      </c>
      <c r="O486" t="s">
        <v>87</v>
      </c>
      <c r="T486" t="s">
        <v>50</v>
      </c>
      <c r="U486" t="s">
        <v>87</v>
      </c>
      <c r="V486" t="s">
        <v>87</v>
      </c>
      <c r="W486" t="s">
        <v>128</v>
      </c>
      <c r="X486" t="s">
        <v>2039</v>
      </c>
      <c r="Y486" t="s">
        <v>3815</v>
      </c>
      <c r="Z486" t="s">
        <v>87</v>
      </c>
      <c r="AA486" t="s">
        <v>87</v>
      </c>
      <c r="AB486" t="s">
        <v>37</v>
      </c>
      <c r="AC486" t="s">
        <v>1013</v>
      </c>
      <c r="AD486" t="s">
        <v>37</v>
      </c>
      <c r="AE486" t="s">
        <v>1013</v>
      </c>
      <c r="AF486" t="s">
        <v>90</v>
      </c>
      <c r="AG486" t="s">
        <v>1270</v>
      </c>
      <c r="AH486" t="s">
        <v>551</v>
      </c>
      <c r="AI486" s="4">
        <f ca="1">data[[#This Row],[Expiry Date]]-TODAY()</f>
        <v>40</v>
      </c>
      <c r="AJ486" s="4">
        <f ca="1">data[[#This Row],[Maturity ( Days)]]/365</f>
        <v>0.1095890410958904</v>
      </c>
      <c r="AK486" s="4" t="str">
        <f>IF(data[[#This Row],[Option Type]]="put","p","c")</f>
        <v>p</v>
      </c>
      <c r="AL486" s="4" t="e">
        <f>(data[[#This Row],[Bid]]*data[[#This Row],[Bidsize]]+data[[#This Row],[Ask]]*data[[#This Row],[Asksize]])/(data[[#This Row],[Bidsize]]+data[[#This Row],[Asksize]])</f>
        <v>#DIV/0!</v>
      </c>
      <c r="AM486" s="5" t="str">
        <f ca="1">impliedVol(data[[#This Row],[OptType]],Details!$B$4,VALUE(data[[#This Row],[Strike]]),VALUE(data[[#This Row],[Cnt Price]]),Details!$B$6,data[[#This Row],[T]],Details!$B$7)</f>
        <v>TypeError: unsupported operand type(s) for -: 'float' and 'NoneType'
    diffPrice = (priceCall(S, K, r, T, vol) - C ) if (opt == 'c') else (pricePut(S, K, r, T, vol) - C )
  File "c:\work\freelance\excel\greekcalculator\blackscholes.py", line 76, in impliedVol
    return bs.impliedVol(opt, S, K, C, r, T, div)
  File "c:\work\freelance\excel\greekcalculator\GreekCalculator.py", line 57, in impliedVol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N486" s="7" t="str">
        <f t="array" aca="1" ref="AN486:AR486" ca="1">bsGreeks(data[[#This Row],[OptType]],Details!$B$4,VALUE(data[[#This Row],[Strike]]),Details!$B$6,data[[#This Row],[T]],AM486,Details!$B$7)</f>
        <v>TypeError: can't multiply sequence by non-int of type 'numpy.float64'
    d1 = (1 / (sigma * sqrt(T))) * (log(S/K) + (r + sigma**2/2)* T)
  File "c:\work\freelance\excel\greekcalculator\blackscholes.py", line 19, in d1d2
    d1, d2 = d1d2(sigma, S, K, r - div, T)
  File "c:\work\freelance\excel\greekcalculator\blackscholes.py", line 100, in getGreeks
    return bs.getGreeks(optType, S, K, r, T, sigma, div, cntSize)
  File "c:\work\freelance\excel\greekcalculator\GreekCalculator.py", line 49,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O486" s="7" t="str">
        <f ca="1"/>
        <v>TypeError: can't multiply sequence by non-int of type 'numpy.float64'
    d1 = (1 / (sigma * sqrt(T))) * (log(S/K) + (r + sigma**2/2)* T)
  File "c:\work\freelance\excel\greekcalculator\blackscholes.py", line 19, in d1d2
    d1, d2 = d1d2(sigma, S, K, r - div, T)
  File "c:\work\freelance\excel\greekcalculator\blackscholes.py", line 100, in getGreeks
    return bs.getGreeks(optType, S, K, r, T, sigma, div, cntSize)
  File "c:\work\freelance\excel\greekcalculator\GreekCalculator.py", line 49,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P486" s="6" t="str">
        <f ca="1"/>
        <v>TypeError: can't multiply sequence by non-int of type 'numpy.float64'
    d1 = (1 / (sigma * sqrt(T))) * (log(S/K) + (r + sigma**2/2)* T)
  File "c:\work\freelance\excel\greekcalculator\blackscholes.py", line 19, in d1d2
    d1, d2 = d1d2(sigma, S, K, r - div, T)
  File "c:\work\freelance\excel\greekcalculator\blackscholes.py", line 100, in getGreeks
    return bs.getGreeks(optType, S, K, r, T, sigma, div, cntSize)
  File "c:\work\freelance\excel\greekcalculator\GreekCalculator.py", line 49,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Q486" s="6" t="str">
        <f ca="1"/>
        <v>TypeError: can't multiply sequence by non-int of type 'numpy.float64'
    d1 = (1 / (sigma * sqrt(T))) * (log(S/K) + (r + sigma**2/2)* T)
  File "c:\work\freelance\excel\greekcalculator\blackscholes.py", line 19, in d1d2
    d1, d2 = d1d2(sigma, S, K, r - div, T)
  File "c:\work\freelance\excel\greekcalculator\blackscholes.py", line 100, in getGreeks
    return bs.getGreeks(optType, S, K, r, T, sigma, div, cntSize)
  File "c:\work\freelance\excel\greekcalculator\GreekCalculator.py", line 49,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R486" s="6" t="str">
        <f ca="1"/>
        <v>TypeError: can't multiply sequence by non-int of type 'numpy.float64'
    d1 = (1 / (sigma * sqrt(T))) * (log(S/K) + (r + sigma**2/2)* T)
  File "c:\work\freelance\excel\greekcalculator\blackscholes.py", line 19, in d1d2
    d1, d2 = d1d2(sigma, S, K, r - div, T)
  File "c:\work\freelance\excel\greekcalculator\blackscholes.py", line 100, in getGreeks
    return bs.getGreeks(optType, S, K, r, T, sigma, div, cntSize)
  File "c:\work\freelance\excel\greekcalculator\GreekCalculator.py", line 49,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</row>
    <row r="487" spans="1:44" x14ac:dyDescent="0.3">
      <c r="A487" t="s">
        <v>3816</v>
      </c>
      <c r="B487" t="s">
        <v>3817</v>
      </c>
      <c r="C487" t="s">
        <v>30</v>
      </c>
      <c r="D487" t="s">
        <v>1336</v>
      </c>
      <c r="E487" t="s">
        <v>3818</v>
      </c>
      <c r="F487" t="s">
        <v>3819</v>
      </c>
      <c r="G487" t="s">
        <v>3820</v>
      </c>
      <c r="H487" t="s">
        <v>87</v>
      </c>
      <c r="I487" t="s">
        <v>87</v>
      </c>
      <c r="J487" t="s">
        <v>1502</v>
      </c>
      <c r="K487" t="s">
        <v>144</v>
      </c>
      <c r="L487" t="s">
        <v>57</v>
      </c>
      <c r="M487" t="s">
        <v>37</v>
      </c>
      <c r="N487" t="s">
        <v>87</v>
      </c>
      <c r="O487" t="s">
        <v>87</v>
      </c>
      <c r="T487" t="s">
        <v>50</v>
      </c>
      <c r="U487" t="s">
        <v>87</v>
      </c>
      <c r="V487" t="s">
        <v>87</v>
      </c>
      <c r="W487" t="s">
        <v>180</v>
      </c>
      <c r="X487" t="s">
        <v>1632</v>
      </c>
      <c r="Y487" t="s">
        <v>3820</v>
      </c>
      <c r="Z487" t="s">
        <v>87</v>
      </c>
      <c r="AA487" t="s">
        <v>87</v>
      </c>
      <c r="AB487" t="s">
        <v>37</v>
      </c>
      <c r="AC487" t="s">
        <v>1013</v>
      </c>
      <c r="AD487" t="s">
        <v>37</v>
      </c>
      <c r="AE487" t="s">
        <v>1013</v>
      </c>
      <c r="AF487" t="s">
        <v>90</v>
      </c>
      <c r="AG487" t="s">
        <v>1270</v>
      </c>
      <c r="AH487" t="s">
        <v>551</v>
      </c>
      <c r="AI487" s="4">
        <f ca="1">data[[#This Row],[Expiry Date]]-TODAY()</f>
        <v>40</v>
      </c>
      <c r="AJ487" s="4">
        <f ca="1">data[[#This Row],[Maturity ( Days)]]/365</f>
        <v>0.1095890410958904</v>
      </c>
      <c r="AK487" s="4" t="str">
        <f>IF(data[[#This Row],[Option Type]]="put","p","c")</f>
        <v>p</v>
      </c>
      <c r="AL487" s="4" t="e">
        <f>(data[[#This Row],[Bid]]*data[[#This Row],[Bidsize]]+data[[#This Row],[Ask]]*data[[#This Row],[Asksize]])/(data[[#This Row],[Bidsize]]+data[[#This Row],[Asksize]])</f>
        <v>#DIV/0!</v>
      </c>
      <c r="AM487" s="5" t="str">
        <f ca="1">impliedVol(data[[#This Row],[OptType]],Details!$B$4,VALUE(data[[#This Row],[Strike]]),VALUE(data[[#This Row],[Cnt Price]]),Details!$B$6,data[[#This Row],[T]],Details!$B$7)</f>
        <v>TypeError: unsupported operand type(s) for -: 'float' and 'NoneType'
    diffPrice = (priceCall(S, K, r, T, vol) - C ) if (opt == 'c') else (pricePut(S, K, r, T, vol) - C )
  File "c:\work\freelance\excel\greekcalculator\blackscholes.py", line 76, in impliedVol
    return bs.impliedVol(opt, S, K, C, r, T, div)
  File "c:\work\freelance\excel\greekcalculator\GreekCalculator.py", line 57, in impliedVol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N487" s="7" t="str">
        <f t="array" aca="1" ref="AN487:AR487" ca="1">bsGreeks(data[[#This Row],[OptType]],Details!$B$4,VALUE(data[[#This Row],[Strike]]),Details!$B$6,data[[#This Row],[T]],AM487,Details!$B$7)</f>
        <v>TypeError: can't multiply sequence by non-int of type 'numpy.float64'
    d1 = (1 / (sigma * sqrt(T))) * (log(S/K) + (r + sigma**2/2)* T)
  File "c:\work\freelance\excel\greekcalculator\blackscholes.py", line 19, in d1d2
    d1, d2 = d1d2(sigma, S, K, r - div, T)
  File "c:\work\freelance\excel\greekcalculator\blackscholes.py", line 100, in getGreeks
    return bs.getGreeks(optType, S, K, r, T, sigma, div, cntSize)
  File "c:\work\freelance\excel\greekcalculator\GreekCalculator.py", line 49,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O487" s="7" t="str">
        <f ca="1"/>
        <v>TypeError: can't multiply sequence by non-int of type 'numpy.float64'
    d1 = (1 / (sigma * sqrt(T))) * (log(S/K) + (r + sigma**2/2)* T)
  File "c:\work\freelance\excel\greekcalculator\blackscholes.py", line 19, in d1d2
    d1, d2 = d1d2(sigma, S, K, r - div, T)
  File "c:\work\freelance\excel\greekcalculator\blackscholes.py", line 100, in getGreeks
    return bs.getGreeks(optType, S, K, r, T, sigma, div, cntSize)
  File "c:\work\freelance\excel\greekcalculator\GreekCalculator.py", line 49,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P487" s="6" t="str">
        <f ca="1"/>
        <v>TypeError: can't multiply sequence by non-int of type 'numpy.float64'
    d1 = (1 / (sigma * sqrt(T))) * (log(S/K) + (r + sigma**2/2)* T)
  File "c:\work\freelance\excel\greekcalculator\blackscholes.py", line 19, in d1d2
    d1, d2 = d1d2(sigma, S, K, r - div, T)
  File "c:\work\freelance\excel\greekcalculator\blackscholes.py", line 100, in getGreeks
    return bs.getGreeks(optType, S, K, r, T, sigma, div, cntSize)
  File "c:\work\freelance\excel\greekcalculator\GreekCalculator.py", line 49,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Q487" s="6" t="str">
        <f ca="1"/>
        <v>TypeError: can't multiply sequence by non-int of type 'numpy.float64'
    d1 = (1 / (sigma * sqrt(T))) * (log(S/K) + (r + sigma**2/2)* T)
  File "c:\work\freelance\excel\greekcalculator\blackscholes.py", line 19, in d1d2
    d1, d2 = d1d2(sigma, S, K, r - div, T)
  File "c:\work\freelance\excel\greekcalculator\blackscholes.py", line 100, in getGreeks
    return bs.getGreeks(optType, S, K, r, T, sigma, div, cntSize)
  File "c:\work\freelance\excel\greekcalculator\GreekCalculator.py", line 49,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R487" s="6" t="str">
        <f ca="1"/>
        <v>TypeError: can't multiply sequence by non-int of type 'numpy.float64'
    d1 = (1 / (sigma * sqrt(T))) * (log(S/K) + (r + sigma**2/2)* T)
  File "c:\work\freelance\excel\greekcalculator\blackscholes.py", line 19, in d1d2
    d1, d2 = d1d2(sigma, S, K, r - div, T)
  File "c:\work\freelance\excel\greekcalculator\blackscholes.py", line 100, in getGreeks
    return bs.getGreeks(optType, S, K, r, T, sigma, div, cntSize)
  File "c:\work\freelance\excel\greekcalculator\GreekCalculator.py", line 49,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</row>
    <row r="488" spans="1:44" x14ac:dyDescent="0.3">
      <c r="A488" t="s">
        <v>3821</v>
      </c>
      <c r="B488" t="s">
        <v>3822</v>
      </c>
      <c r="C488" t="s">
        <v>58</v>
      </c>
      <c r="D488" t="s">
        <v>2160</v>
      </c>
      <c r="E488" t="s">
        <v>264</v>
      </c>
      <c r="F488" t="s">
        <v>652</v>
      </c>
      <c r="G488" t="s">
        <v>3823</v>
      </c>
      <c r="H488" t="s">
        <v>156</v>
      </c>
      <c r="I488" t="s">
        <v>638</v>
      </c>
      <c r="J488" t="s">
        <v>1502</v>
      </c>
      <c r="K488" t="s">
        <v>89</v>
      </c>
      <c r="L488" t="s">
        <v>57</v>
      </c>
      <c r="M488" t="s">
        <v>37</v>
      </c>
      <c r="N488" t="s">
        <v>87</v>
      </c>
      <c r="O488" t="s">
        <v>87</v>
      </c>
      <c r="T488" t="s">
        <v>50</v>
      </c>
      <c r="U488" t="s">
        <v>87</v>
      </c>
      <c r="V488" t="s">
        <v>87</v>
      </c>
      <c r="W488" t="s">
        <v>158</v>
      </c>
      <c r="X488" t="s">
        <v>387</v>
      </c>
      <c r="Y488" t="s">
        <v>3823</v>
      </c>
      <c r="Z488" t="s">
        <v>87</v>
      </c>
      <c r="AA488" t="s">
        <v>87</v>
      </c>
      <c r="AB488" t="s">
        <v>37</v>
      </c>
      <c r="AC488" t="s">
        <v>1013</v>
      </c>
      <c r="AD488" t="s">
        <v>37</v>
      </c>
      <c r="AE488" t="s">
        <v>1013</v>
      </c>
      <c r="AF488" t="s">
        <v>90</v>
      </c>
      <c r="AG488" t="s">
        <v>1270</v>
      </c>
      <c r="AH488" t="s">
        <v>551</v>
      </c>
      <c r="AI488" s="4">
        <f ca="1">data[[#This Row],[Expiry Date]]-TODAY()</f>
        <v>40</v>
      </c>
      <c r="AJ488" s="4">
        <f ca="1">data[[#This Row],[Maturity ( Days)]]/365</f>
        <v>0.1095890410958904</v>
      </c>
      <c r="AK488" s="4" t="str">
        <f>IF(data[[#This Row],[Option Type]]="put","p","c")</f>
        <v>c</v>
      </c>
      <c r="AL488" s="4">
        <f>(data[[#This Row],[Bid]]*data[[#This Row],[Bidsize]]+data[[#This Row],[Ask]]*data[[#This Row],[Asksize]])/(data[[#This Row],[Bidsize]]+data[[#This Row],[Asksize]])</f>
        <v>0.34850746268656718</v>
      </c>
      <c r="AM488" s="5">
        <f ca="1">impliedVol(data[[#This Row],[OptType]],Details!$B$4,VALUE(data[[#This Row],[Strike]]),VALUE(data[[#This Row],[Cnt Price]]),Details!$B$6,data[[#This Row],[T]],Details!$B$7)</f>
        <v>0.19528252382586128</v>
      </c>
      <c r="AN488" s="7">
        <f t="array" aca="1" ref="AN488:AR488" ca="1">bsGreeks(data[[#This Row],[OptType]],Details!$B$4,VALUE(data[[#This Row],[Strike]]),Details!$B$6,data[[#This Row],[T]],AM488,Details!$B$7)</f>
        <v>4.0879078052377541E-3</v>
      </c>
      <c r="AO488" s="7">
        <f ca="1"/>
        <v>4.5525591728523529E-5</v>
      </c>
      <c r="AP488" s="6">
        <f ca="1"/>
        <v>0.16395692254704575</v>
      </c>
      <c r="AQ488" s="6">
        <f ca="1"/>
        <v>-4.0472549367868238</v>
      </c>
      <c r="AR488" s="6">
        <f ca="1"/>
        <v>1.7986171352172939</v>
      </c>
    </row>
    <row r="489" spans="1:44" x14ac:dyDescent="0.3">
      <c r="A489" t="s">
        <v>3824</v>
      </c>
      <c r="B489" t="s">
        <v>3825</v>
      </c>
      <c r="C489" t="s">
        <v>30</v>
      </c>
      <c r="D489" t="s">
        <v>2160</v>
      </c>
      <c r="E489" t="s">
        <v>3826</v>
      </c>
      <c r="F489" t="s">
        <v>3827</v>
      </c>
      <c r="G489" t="s">
        <v>3828</v>
      </c>
      <c r="H489" t="s">
        <v>87</v>
      </c>
      <c r="I489" t="s">
        <v>87</v>
      </c>
      <c r="J489" t="s">
        <v>1502</v>
      </c>
      <c r="K489" t="s">
        <v>129</v>
      </c>
      <c r="L489" t="s">
        <v>57</v>
      </c>
      <c r="M489" t="s">
        <v>37</v>
      </c>
      <c r="N489" t="s">
        <v>87</v>
      </c>
      <c r="O489" t="s">
        <v>87</v>
      </c>
      <c r="T489" t="s">
        <v>50</v>
      </c>
      <c r="U489" t="s">
        <v>87</v>
      </c>
      <c r="V489" t="s">
        <v>87</v>
      </c>
      <c r="W489" t="s">
        <v>128</v>
      </c>
      <c r="X489" t="s">
        <v>214</v>
      </c>
      <c r="Y489" t="s">
        <v>3828</v>
      </c>
      <c r="Z489" t="s">
        <v>87</v>
      </c>
      <c r="AA489" t="s">
        <v>87</v>
      </c>
      <c r="AB489" t="s">
        <v>37</v>
      </c>
      <c r="AC489" t="s">
        <v>1013</v>
      </c>
      <c r="AD489" t="s">
        <v>37</v>
      </c>
      <c r="AE489" t="s">
        <v>1013</v>
      </c>
      <c r="AF489" t="s">
        <v>90</v>
      </c>
      <c r="AG489" t="s">
        <v>1270</v>
      </c>
      <c r="AH489" t="s">
        <v>551</v>
      </c>
      <c r="AI489" s="4">
        <f ca="1">data[[#This Row],[Expiry Date]]-TODAY()</f>
        <v>40</v>
      </c>
      <c r="AJ489" s="4">
        <f ca="1">data[[#This Row],[Maturity ( Days)]]/365</f>
        <v>0.1095890410958904</v>
      </c>
      <c r="AK489" s="4" t="str">
        <f>IF(data[[#This Row],[Option Type]]="put","p","c")</f>
        <v>p</v>
      </c>
      <c r="AL489" s="4" t="e">
        <f>(data[[#This Row],[Bid]]*data[[#This Row],[Bidsize]]+data[[#This Row],[Ask]]*data[[#This Row],[Asksize]])/(data[[#This Row],[Bidsize]]+data[[#This Row],[Asksize]])</f>
        <v>#DIV/0!</v>
      </c>
      <c r="AM489" s="5" t="str">
        <f ca="1">impliedVol(data[[#This Row],[OptType]],Details!$B$4,VALUE(data[[#This Row],[Strike]]),VALUE(data[[#This Row],[Cnt Price]]),Details!$B$6,data[[#This Row],[T]],Details!$B$7)</f>
        <v>TypeError: unsupported operand type(s) for -: 'float' and 'NoneType'
    diffPrice = (priceCall(S, K, r, T, vol) - C ) if (opt == 'c') else (pricePut(S, K, r, T, vol) - C )
  File "c:\work\freelance\excel\greekcalculator\blackscholes.py", line 76, in impliedVol
    return bs.impliedVol(opt, S, K, C, r, T, div)
  File "c:\work\freelance\excel\greekcalculator\GreekCalculator.py", line 57, in impliedVol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N489" s="7" t="str">
        <f t="array" aca="1" ref="AN489:AR489" ca="1">bsGreeks(data[[#This Row],[OptType]],Details!$B$4,VALUE(data[[#This Row],[Strike]]),Details!$B$6,data[[#This Row],[T]],AM489,Details!$B$7)</f>
        <v>TypeError: can't multiply sequence by non-int of type 'numpy.float64'
    d1 = (1 / (sigma * sqrt(T))) * (log(S/K) + (r + sigma**2/2)* T)
  File "c:\work\freelance\excel\greekcalculator\blackscholes.py", line 19, in d1d2
    d1, d2 = d1d2(sigma, S, K, r - div, T)
  File "c:\work\freelance\excel\greekcalculator\blackscholes.py", line 100, in getGreeks
    return bs.getGreeks(optType, S, K, r, T, sigma, div, cntSize)
  File "c:\work\freelance\excel\greekcalculator\GreekCalculator.py", line 49,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O489" s="7" t="str">
        <f ca="1"/>
        <v>TypeError: can't multiply sequence by non-int of type 'numpy.float64'
    d1 = (1 / (sigma * sqrt(T))) * (log(S/K) + (r + sigma**2/2)* T)
  File "c:\work\freelance\excel\greekcalculator\blackscholes.py", line 19, in d1d2
    d1, d2 = d1d2(sigma, S, K, r - div, T)
  File "c:\work\freelance\excel\greekcalculator\blackscholes.py", line 100, in getGreeks
    return bs.getGreeks(optType, S, K, r, T, sigma, div, cntSize)
  File "c:\work\freelance\excel\greekcalculator\GreekCalculator.py", line 49,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P489" s="6" t="str">
        <f ca="1"/>
        <v>TypeError: can't multiply sequence by non-int of type 'numpy.float64'
    d1 = (1 / (sigma * sqrt(T))) * (log(S/K) + (r + sigma**2/2)* T)
  File "c:\work\freelance\excel\greekcalculator\blackscholes.py", line 19, in d1d2
    d1, d2 = d1d2(sigma, S, K, r - div, T)
  File "c:\work\freelance\excel\greekcalculator\blackscholes.py", line 100, in getGreeks
    return bs.getGreeks(optType, S, K, r, T, sigma, div, cntSize)
  File "c:\work\freelance\excel\greekcalculator\GreekCalculator.py", line 49,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Q489" s="6" t="str">
        <f ca="1"/>
        <v>TypeError: can't multiply sequence by non-int of type 'numpy.float64'
    d1 = (1 / (sigma * sqrt(T))) * (log(S/K) + (r + sigma**2/2)* T)
  File "c:\work\freelance\excel\greekcalculator\blackscholes.py", line 19, in d1d2
    d1, d2 = d1d2(sigma, S, K, r - div, T)
  File "c:\work\freelance\excel\greekcalculator\blackscholes.py", line 100, in getGreeks
    return bs.getGreeks(optType, S, K, r, T, sigma, div, cntSize)
  File "c:\work\freelance\excel\greekcalculator\GreekCalculator.py", line 49,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R489" s="6" t="str">
        <f ca="1"/>
        <v>TypeError: can't multiply sequence by non-int of type 'numpy.float64'
    d1 = (1 / (sigma * sqrt(T))) * (log(S/K) + (r + sigma**2/2)* T)
  File "c:\work\freelance\excel\greekcalculator\blackscholes.py", line 19, in d1d2
    d1, d2 = d1d2(sigma, S, K, r - div, T)
  File "c:\work\freelance\excel\greekcalculator\blackscholes.py", line 100, in getGreeks
    return bs.getGreeks(optType, S, K, r, T, sigma, div, cntSize)
  File "c:\work\freelance\excel\greekcalculator\GreekCalculator.py", line 49,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</row>
    <row r="490" spans="1:44" x14ac:dyDescent="0.3">
      <c r="A490" t="s">
        <v>3829</v>
      </c>
      <c r="B490" t="s">
        <v>3830</v>
      </c>
      <c r="C490" t="s">
        <v>30</v>
      </c>
      <c r="D490" t="s">
        <v>200</v>
      </c>
      <c r="E490" t="s">
        <v>3831</v>
      </c>
      <c r="F490" t="s">
        <v>3832</v>
      </c>
      <c r="G490" t="s">
        <v>3833</v>
      </c>
      <c r="H490" t="s">
        <v>87</v>
      </c>
      <c r="I490" t="s">
        <v>87</v>
      </c>
      <c r="J490" t="s">
        <v>1502</v>
      </c>
      <c r="K490" t="s">
        <v>168</v>
      </c>
      <c r="L490" t="s">
        <v>57</v>
      </c>
      <c r="M490" t="s">
        <v>37</v>
      </c>
      <c r="N490" t="s">
        <v>87</v>
      </c>
      <c r="O490" t="s">
        <v>87</v>
      </c>
      <c r="T490" t="s">
        <v>50</v>
      </c>
      <c r="U490" t="s">
        <v>87</v>
      </c>
      <c r="V490" t="s">
        <v>87</v>
      </c>
      <c r="W490" t="s">
        <v>166</v>
      </c>
      <c r="X490" t="s">
        <v>2039</v>
      </c>
      <c r="Y490" t="s">
        <v>3833</v>
      </c>
      <c r="Z490" t="s">
        <v>87</v>
      </c>
      <c r="AA490" t="s">
        <v>87</v>
      </c>
      <c r="AB490" t="s">
        <v>37</v>
      </c>
      <c r="AC490" t="s">
        <v>1013</v>
      </c>
      <c r="AD490" t="s">
        <v>37</v>
      </c>
      <c r="AE490" t="s">
        <v>1013</v>
      </c>
      <c r="AF490" t="s">
        <v>90</v>
      </c>
      <c r="AG490" t="s">
        <v>1270</v>
      </c>
      <c r="AH490" t="s">
        <v>551</v>
      </c>
      <c r="AI490" s="4">
        <f ca="1">data[[#This Row],[Expiry Date]]-TODAY()</f>
        <v>40</v>
      </c>
      <c r="AJ490" s="4">
        <f ca="1">data[[#This Row],[Maturity ( Days)]]/365</f>
        <v>0.1095890410958904</v>
      </c>
      <c r="AK490" s="4" t="str">
        <f>IF(data[[#This Row],[Option Type]]="put","p","c")</f>
        <v>p</v>
      </c>
      <c r="AL490" s="4" t="e">
        <f>(data[[#This Row],[Bid]]*data[[#This Row],[Bidsize]]+data[[#This Row],[Ask]]*data[[#This Row],[Asksize]])/(data[[#This Row],[Bidsize]]+data[[#This Row],[Asksize]])</f>
        <v>#DIV/0!</v>
      </c>
      <c r="AM490" s="5" t="str">
        <f ca="1">impliedVol(data[[#This Row],[OptType]],Details!$B$4,VALUE(data[[#This Row],[Strike]]),VALUE(data[[#This Row],[Cnt Price]]),Details!$B$6,data[[#This Row],[T]],Details!$B$7)</f>
        <v>TypeError: unsupported operand type(s) for -: 'float' and 'NoneType'
    diffPrice = (priceCall(S, K, r, T, vol) - C ) if (opt == 'c') else (pricePut(S, K, r, T, vol) - C )
  File "c:\work\freelance\excel\greekcalculator\blackscholes.py", line 76, in impliedVol
    return bs.impliedVol(opt, S, K, C, r, T, div)
  File "c:\work\freelance\excel\greekcalculator\GreekCalculator.py", line 57, in impliedVol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N490" s="7" t="str">
        <f t="array" aca="1" ref="AN490:AR490" ca="1">bsGreeks(data[[#This Row],[OptType]],Details!$B$4,VALUE(data[[#This Row],[Strike]]),Details!$B$6,data[[#This Row],[T]],AM490,Details!$B$7)</f>
        <v>TypeError: can't multiply sequence by non-int of type 'numpy.float64'
    d1 = (1 / (sigma * sqrt(T))) * (log(S/K) + (r + sigma**2/2)* T)
  File "c:\work\freelance\excel\greekcalculator\blackscholes.py", line 19, in d1d2
    d1, d2 = d1d2(sigma, S, K, r - div, T)
  File "c:\work\freelance\excel\greekcalculator\blackscholes.py", line 100, in getGreeks
    return bs.getGreeks(optType, S, K, r, T, sigma, div, cntSize)
  File "c:\work\freelance\excel\greekcalculator\GreekCalculator.py", line 49,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O490" s="7" t="str">
        <f ca="1"/>
        <v>TypeError: can't multiply sequence by non-int of type 'numpy.float64'
    d1 = (1 / (sigma * sqrt(T))) * (log(S/K) + (r + sigma**2/2)* T)
  File "c:\work\freelance\excel\greekcalculator\blackscholes.py", line 19, in d1d2
    d1, d2 = d1d2(sigma, S, K, r - div, T)
  File "c:\work\freelance\excel\greekcalculator\blackscholes.py", line 100, in getGreeks
    return bs.getGreeks(optType, S, K, r, T, sigma, div, cntSize)
  File "c:\work\freelance\excel\greekcalculator\GreekCalculator.py", line 49,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P490" s="6" t="str">
        <f ca="1"/>
        <v>TypeError: can't multiply sequence by non-int of type 'numpy.float64'
    d1 = (1 / (sigma * sqrt(T))) * (log(S/K) + (r + sigma**2/2)* T)
  File "c:\work\freelance\excel\greekcalculator\blackscholes.py", line 19, in d1d2
    d1, d2 = d1d2(sigma, S, K, r - div, T)
  File "c:\work\freelance\excel\greekcalculator\blackscholes.py", line 100, in getGreeks
    return bs.getGreeks(optType, S, K, r, T, sigma, div, cntSize)
  File "c:\work\freelance\excel\greekcalculator\GreekCalculator.py", line 49,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Q490" s="6" t="str">
        <f ca="1"/>
        <v>TypeError: can't multiply sequence by non-int of type 'numpy.float64'
    d1 = (1 / (sigma * sqrt(T))) * (log(S/K) + (r + sigma**2/2)* T)
  File "c:\work\freelance\excel\greekcalculator\blackscholes.py", line 19, in d1d2
    d1, d2 = d1d2(sigma, S, K, r - div, T)
  File "c:\work\freelance\excel\greekcalculator\blackscholes.py", line 100, in getGreeks
    return bs.getGreeks(optType, S, K, r, T, sigma, div, cntSize)
  File "c:\work\freelance\excel\greekcalculator\GreekCalculator.py", line 49,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R490" s="6" t="str">
        <f ca="1"/>
        <v>TypeError: can't multiply sequence by non-int of type 'numpy.float64'
    d1 = (1 / (sigma * sqrt(T))) * (log(S/K) + (r + sigma**2/2)* T)
  File "c:\work\freelance\excel\greekcalculator\blackscholes.py", line 19, in d1d2
    d1, d2 = d1d2(sigma, S, K, r - div, T)
  File "c:\work\freelance\excel\greekcalculator\blackscholes.py", line 100, in getGreeks
    return bs.getGreeks(optType, S, K, r, T, sigma, div, cntSize)
  File "c:\work\freelance\excel\greekcalculator\GreekCalculator.py", line 49,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</row>
    <row r="491" spans="1:44" x14ac:dyDescent="0.3">
      <c r="A491" t="s">
        <v>3834</v>
      </c>
      <c r="B491" t="s">
        <v>3835</v>
      </c>
      <c r="C491" t="s">
        <v>58</v>
      </c>
      <c r="D491" t="s">
        <v>3119</v>
      </c>
      <c r="E491" t="s">
        <v>266</v>
      </c>
      <c r="F491" t="s">
        <v>261</v>
      </c>
      <c r="G491" t="s">
        <v>751</v>
      </c>
      <c r="H491" t="s">
        <v>1473</v>
      </c>
      <c r="I491" t="s">
        <v>277</v>
      </c>
      <c r="J491" t="s">
        <v>1502</v>
      </c>
      <c r="K491" t="s">
        <v>3695</v>
      </c>
      <c r="L491" t="s">
        <v>57</v>
      </c>
      <c r="M491" t="s">
        <v>37</v>
      </c>
      <c r="N491" t="s">
        <v>87</v>
      </c>
      <c r="O491" t="s">
        <v>87</v>
      </c>
      <c r="T491" t="s">
        <v>50</v>
      </c>
      <c r="U491" t="s">
        <v>87</v>
      </c>
      <c r="V491" t="s">
        <v>87</v>
      </c>
      <c r="W491" t="s">
        <v>158</v>
      </c>
      <c r="X491" t="s">
        <v>214</v>
      </c>
      <c r="Y491" t="s">
        <v>751</v>
      </c>
      <c r="Z491" t="s">
        <v>87</v>
      </c>
      <c r="AA491" t="s">
        <v>87</v>
      </c>
      <c r="AB491" t="s">
        <v>37</v>
      </c>
      <c r="AC491" t="s">
        <v>1013</v>
      </c>
      <c r="AD491" t="s">
        <v>37</v>
      </c>
      <c r="AE491" t="s">
        <v>1013</v>
      </c>
      <c r="AF491" t="s">
        <v>90</v>
      </c>
      <c r="AG491" t="s">
        <v>1270</v>
      </c>
      <c r="AH491" t="s">
        <v>551</v>
      </c>
      <c r="AI491" s="4">
        <f ca="1">data[[#This Row],[Expiry Date]]-TODAY()</f>
        <v>40</v>
      </c>
      <c r="AJ491" s="4">
        <f ca="1">data[[#This Row],[Maturity ( Days)]]/365</f>
        <v>0.1095890410958904</v>
      </c>
      <c r="AK491" s="4" t="str">
        <f>IF(data[[#This Row],[Option Type]]="put","p","c")</f>
        <v>c</v>
      </c>
      <c r="AL491" s="4">
        <f>(data[[#This Row],[Bid]]*data[[#This Row],[Bidsize]]+data[[#This Row],[Ask]]*data[[#This Row],[Asksize]])/(data[[#This Row],[Bidsize]]+data[[#This Row],[Asksize]])</f>
        <v>0.31011235955056182</v>
      </c>
      <c r="AM491" s="5">
        <f ca="1">impliedVol(data[[#This Row],[OptType]],Details!$B$4,VALUE(data[[#This Row],[Strike]]),VALUE(data[[#This Row],[Cnt Price]]),Details!$B$6,data[[#This Row],[T]],Details!$B$7)</f>
        <v>0.19904904005088966</v>
      </c>
      <c r="AN491" s="7">
        <f t="array" aca="1" ref="AN491:AR491" ca="1">bsGreeks(data[[#This Row],[OptType]],Details!$B$4,VALUE(data[[#This Row],[Strike]]),Details!$B$6,data[[#This Row],[T]],AM491,Details!$B$7)</f>
        <v>3.6107780885288494E-3</v>
      </c>
      <c r="AO491" s="7">
        <f ca="1"/>
        <v>3.9962346445247545E-5</v>
      </c>
      <c r="AP491" s="6">
        <f ca="1"/>
        <v>0.14669720772628911</v>
      </c>
      <c r="AQ491" s="6">
        <f ca="1"/>
        <v>-3.6897467644980861</v>
      </c>
      <c r="AR491" s="6">
        <f ca="1"/>
        <v>1.5884369925502086</v>
      </c>
    </row>
    <row r="492" spans="1:44" x14ac:dyDescent="0.3">
      <c r="A492" t="s">
        <v>3836</v>
      </c>
      <c r="B492" t="s">
        <v>3837</v>
      </c>
      <c r="C492" t="s">
        <v>58</v>
      </c>
      <c r="D492" t="s">
        <v>3388</v>
      </c>
      <c r="E492" t="s">
        <v>266</v>
      </c>
      <c r="F492" t="s">
        <v>655</v>
      </c>
      <c r="G492" t="s">
        <v>869</v>
      </c>
      <c r="H492" t="s">
        <v>117</v>
      </c>
      <c r="I492" t="s">
        <v>475</v>
      </c>
      <c r="J492" t="s">
        <v>1502</v>
      </c>
      <c r="K492" t="s">
        <v>3838</v>
      </c>
      <c r="L492" t="s">
        <v>57</v>
      </c>
      <c r="M492" t="s">
        <v>37</v>
      </c>
      <c r="N492" t="s">
        <v>87</v>
      </c>
      <c r="O492" t="s">
        <v>87</v>
      </c>
      <c r="T492" t="s">
        <v>50</v>
      </c>
      <c r="U492" t="s">
        <v>87</v>
      </c>
      <c r="V492" t="s">
        <v>87</v>
      </c>
      <c r="W492" t="s">
        <v>176</v>
      </c>
      <c r="X492" t="s">
        <v>189</v>
      </c>
      <c r="Y492" t="s">
        <v>869</v>
      </c>
      <c r="Z492" t="s">
        <v>87</v>
      </c>
      <c r="AA492" t="s">
        <v>87</v>
      </c>
      <c r="AB492" t="s">
        <v>37</v>
      </c>
      <c r="AC492" t="s">
        <v>1013</v>
      </c>
      <c r="AD492" t="s">
        <v>37</v>
      </c>
      <c r="AE492" t="s">
        <v>1013</v>
      </c>
      <c r="AF492" t="s">
        <v>90</v>
      </c>
      <c r="AG492" t="s">
        <v>1270</v>
      </c>
      <c r="AH492" t="s">
        <v>551</v>
      </c>
      <c r="AI492" s="4">
        <f ca="1">data[[#This Row],[Expiry Date]]-TODAY()</f>
        <v>40</v>
      </c>
      <c r="AJ492" s="4">
        <f ca="1">data[[#This Row],[Maturity ( Days)]]/365</f>
        <v>0.1095890410958904</v>
      </c>
      <c r="AK492" s="4" t="str">
        <f>IF(data[[#This Row],[Option Type]]="put","p","c")</f>
        <v>c</v>
      </c>
      <c r="AL492" s="4">
        <f>(data[[#This Row],[Bid]]*data[[#This Row],[Bidsize]]+data[[#This Row],[Ask]]*data[[#This Row],[Asksize]])/(data[[#This Row],[Bidsize]]+data[[#This Row],[Asksize]])</f>
        <v>0.28366834170854272</v>
      </c>
      <c r="AM492" s="5">
        <f ca="1">impliedVol(data[[#This Row],[OptType]],Details!$B$4,VALUE(data[[#This Row],[Strike]]),VALUE(data[[#This Row],[Cnt Price]]),Details!$B$6,data[[#This Row],[T]],Details!$B$7)</f>
        <v>0.19927429111029518</v>
      </c>
      <c r="AN492" s="7">
        <f t="array" aca="1" ref="AN492:AR492" ca="1">bsGreeks(data[[#This Row],[OptType]],Details!$B$4,VALUE(data[[#This Row],[Strike]]),Details!$B$6,data[[#This Row],[T]],AM492,Details!$B$7)</f>
        <v>3.3219859840434092E-3</v>
      </c>
      <c r="AO492" s="7">
        <f ca="1"/>
        <v>3.7037274186330159E-5</v>
      </c>
      <c r="AP492" s="6">
        <f ca="1"/>
        <v>0.13611345846059228</v>
      </c>
      <c r="AQ492" s="6">
        <f ca="1"/>
        <v>-3.427068509255113</v>
      </c>
      <c r="AR492" s="6">
        <f ca="1"/>
        <v>1.4615730418197794</v>
      </c>
    </row>
    <row r="493" spans="1:44" x14ac:dyDescent="0.3">
      <c r="A493" t="s">
        <v>3839</v>
      </c>
      <c r="B493" t="s">
        <v>3840</v>
      </c>
      <c r="C493" t="s">
        <v>58</v>
      </c>
      <c r="D493" t="s">
        <v>1337</v>
      </c>
      <c r="E493" t="s">
        <v>653</v>
      </c>
      <c r="F493" t="s">
        <v>655</v>
      </c>
      <c r="G493" t="s">
        <v>655</v>
      </c>
      <c r="H493" t="s">
        <v>322</v>
      </c>
      <c r="I493" t="s">
        <v>3841</v>
      </c>
      <c r="J493" t="s">
        <v>1502</v>
      </c>
      <c r="K493" t="s">
        <v>1399</v>
      </c>
      <c r="L493" t="s">
        <v>57</v>
      </c>
      <c r="M493" t="s">
        <v>37</v>
      </c>
      <c r="N493" t="s">
        <v>87</v>
      </c>
      <c r="O493" t="s">
        <v>87</v>
      </c>
      <c r="T493" t="s">
        <v>50</v>
      </c>
      <c r="U493" t="s">
        <v>87</v>
      </c>
      <c r="V493" t="s">
        <v>87</v>
      </c>
      <c r="W493" t="s">
        <v>128</v>
      </c>
      <c r="X493" t="s">
        <v>387</v>
      </c>
      <c r="Y493" t="s">
        <v>655</v>
      </c>
      <c r="Z493" t="s">
        <v>87</v>
      </c>
      <c r="AA493" t="s">
        <v>87</v>
      </c>
      <c r="AB493" t="s">
        <v>37</v>
      </c>
      <c r="AC493" t="s">
        <v>1013</v>
      </c>
      <c r="AD493" t="s">
        <v>37</v>
      </c>
      <c r="AE493" t="s">
        <v>1013</v>
      </c>
      <c r="AF493" t="s">
        <v>90</v>
      </c>
      <c r="AG493" t="s">
        <v>1270</v>
      </c>
      <c r="AH493" t="s">
        <v>551</v>
      </c>
      <c r="AI493" s="4">
        <f ca="1">data[[#This Row],[Expiry Date]]-TODAY()</f>
        <v>40</v>
      </c>
      <c r="AJ493" s="4">
        <f ca="1">data[[#This Row],[Maturity ( Days)]]/365</f>
        <v>0.1095890410958904</v>
      </c>
      <c r="AK493" s="4" t="str">
        <f>IF(data[[#This Row],[Option Type]]="put","p","c")</f>
        <v>c</v>
      </c>
      <c r="AL493" s="4">
        <f>(data[[#This Row],[Bid]]*data[[#This Row],[Bidsize]]+data[[#This Row],[Ask]]*data[[#This Row],[Asksize]])/(data[[#This Row],[Bidsize]]+data[[#This Row],[Asksize]])</f>
        <v>0.24285714285714285</v>
      </c>
      <c r="AM493" s="5">
        <f ca="1">impliedVol(data[[#This Row],[OptType]],Details!$B$4,VALUE(data[[#This Row],[Strike]]),VALUE(data[[#This Row],[Cnt Price]]),Details!$B$6,data[[#This Row],[T]],Details!$B$7)</f>
        <v>0.19722801297676926</v>
      </c>
      <c r="AN493" s="7">
        <f t="array" aca="1" ref="AN493:AR493" ca="1">bsGreeks(data[[#This Row],[OptType]],Details!$B$4,VALUE(data[[#This Row],[Strike]]),Details!$B$6,data[[#This Row],[T]],AM493,Details!$B$7)</f>
        <v>2.9026549841411047E-3</v>
      </c>
      <c r="AO493" s="7">
        <f ca="1"/>
        <v>3.3140493693905795E-5</v>
      </c>
      <c r="AP493" s="6">
        <f ca="1"/>
        <v>0.12054198882311061</v>
      </c>
      <c r="AQ493" s="6">
        <f ca="1"/>
        <v>-3.0037578747356251</v>
      </c>
      <c r="AR493" s="6">
        <f ca="1"/>
        <v>1.2776294008843294</v>
      </c>
    </row>
    <row r="494" spans="1:44" x14ac:dyDescent="0.3">
      <c r="A494" t="s">
        <v>3842</v>
      </c>
      <c r="B494" t="s">
        <v>3843</v>
      </c>
      <c r="C494" t="s">
        <v>58</v>
      </c>
      <c r="D494" t="s">
        <v>2186</v>
      </c>
      <c r="E494" t="s">
        <v>653</v>
      </c>
      <c r="F494" t="s">
        <v>655</v>
      </c>
      <c r="G494" t="s">
        <v>344</v>
      </c>
      <c r="H494" t="s">
        <v>322</v>
      </c>
      <c r="I494" t="s">
        <v>277</v>
      </c>
      <c r="J494" t="s">
        <v>1502</v>
      </c>
      <c r="K494" t="s">
        <v>115</v>
      </c>
      <c r="L494" t="s">
        <v>57</v>
      </c>
      <c r="M494" t="s">
        <v>37</v>
      </c>
      <c r="N494" t="s">
        <v>87</v>
      </c>
      <c r="O494" t="s">
        <v>87</v>
      </c>
      <c r="T494" t="s">
        <v>50</v>
      </c>
      <c r="U494" t="s">
        <v>87</v>
      </c>
      <c r="V494" t="s">
        <v>87</v>
      </c>
      <c r="W494" t="s">
        <v>180</v>
      </c>
      <c r="X494" t="s">
        <v>411</v>
      </c>
      <c r="Y494" t="s">
        <v>344</v>
      </c>
      <c r="Z494" t="s">
        <v>87</v>
      </c>
      <c r="AA494" t="s">
        <v>87</v>
      </c>
      <c r="AB494" t="s">
        <v>37</v>
      </c>
      <c r="AC494" t="s">
        <v>1013</v>
      </c>
      <c r="AD494" t="s">
        <v>37</v>
      </c>
      <c r="AE494" t="s">
        <v>1013</v>
      </c>
      <c r="AF494" t="s">
        <v>90</v>
      </c>
      <c r="AG494" t="s">
        <v>1270</v>
      </c>
      <c r="AH494" t="s">
        <v>551</v>
      </c>
      <c r="AI494" s="4">
        <f ca="1">data[[#This Row],[Expiry Date]]-TODAY()</f>
        <v>40</v>
      </c>
      <c r="AJ494" s="4">
        <f ca="1">data[[#This Row],[Maturity ( Days)]]/365</f>
        <v>0.1095890410958904</v>
      </c>
      <c r="AK494" s="4" t="str">
        <f>IF(data[[#This Row],[Option Type]]="put","p","c")</f>
        <v>c</v>
      </c>
      <c r="AL494" s="4">
        <f>(data[[#This Row],[Bid]]*data[[#This Row],[Bidsize]]+data[[#This Row],[Ask]]*data[[#This Row],[Asksize]])/(data[[#This Row],[Bidsize]]+data[[#This Row],[Asksize]])</f>
        <v>0.24898989898989896</v>
      </c>
      <c r="AM494" s="5">
        <f ca="1">impliedVol(data[[#This Row],[OptType]],Details!$B$4,VALUE(data[[#This Row],[Strike]]),VALUE(data[[#This Row],[Cnt Price]]),Details!$B$6,data[[#This Row],[T]],Details!$B$7)</f>
        <v>0.19869835896231944</v>
      </c>
      <c r="AN494" s="7">
        <f t="array" aca="1" ref="AN494:AR494" ca="1">bsGreeks(data[[#This Row],[OptType]],Details!$B$4,VALUE(data[[#This Row],[Strike]]),Details!$B$6,data[[#This Row],[T]],AM494,Details!$B$7)</f>
        <v>2.9516185172120245E-3</v>
      </c>
      <c r="AO494" s="7">
        <f ca="1"/>
        <v>3.3395048966287291E-5</v>
      </c>
      <c r="AP494" s="6">
        <f ca="1"/>
        <v>0.12237343319754036</v>
      </c>
      <c r="AQ494" s="6">
        <f ca="1"/>
        <v>-3.0719345933045195</v>
      </c>
      <c r="AR494" s="6">
        <f ca="1"/>
        <v>1.2989576519708887</v>
      </c>
    </row>
    <row r="495" spans="1:44" x14ac:dyDescent="0.3">
      <c r="A495" t="s">
        <v>3844</v>
      </c>
      <c r="B495" t="s">
        <v>3845</v>
      </c>
      <c r="C495" t="s">
        <v>30</v>
      </c>
      <c r="D495" t="s">
        <v>1338</v>
      </c>
      <c r="E495" t="s">
        <v>3846</v>
      </c>
      <c r="F495" t="s">
        <v>3847</v>
      </c>
      <c r="G495" t="s">
        <v>3848</v>
      </c>
      <c r="H495" t="s">
        <v>87</v>
      </c>
      <c r="I495" t="s">
        <v>87</v>
      </c>
      <c r="J495" t="s">
        <v>1502</v>
      </c>
      <c r="K495" t="s">
        <v>144</v>
      </c>
      <c r="L495" t="s">
        <v>57</v>
      </c>
      <c r="M495" t="s">
        <v>37</v>
      </c>
      <c r="N495" t="s">
        <v>87</v>
      </c>
      <c r="O495" t="s">
        <v>87</v>
      </c>
      <c r="T495" t="s">
        <v>50</v>
      </c>
      <c r="U495" t="s">
        <v>87</v>
      </c>
      <c r="V495" t="s">
        <v>87</v>
      </c>
      <c r="W495" t="s">
        <v>128</v>
      </c>
      <c r="X495" t="s">
        <v>387</v>
      </c>
      <c r="Y495" t="s">
        <v>3848</v>
      </c>
      <c r="Z495" t="s">
        <v>87</v>
      </c>
      <c r="AA495" t="s">
        <v>87</v>
      </c>
      <c r="AB495" t="s">
        <v>37</v>
      </c>
      <c r="AC495" t="s">
        <v>1013</v>
      </c>
      <c r="AD495" t="s">
        <v>37</v>
      </c>
      <c r="AE495" t="s">
        <v>1013</v>
      </c>
      <c r="AF495" t="s">
        <v>90</v>
      </c>
      <c r="AG495" t="s">
        <v>1270</v>
      </c>
      <c r="AH495" t="s">
        <v>551</v>
      </c>
      <c r="AI495" s="4">
        <f ca="1">data[[#This Row],[Expiry Date]]-TODAY()</f>
        <v>40</v>
      </c>
      <c r="AJ495" s="4">
        <f ca="1">data[[#This Row],[Maturity ( Days)]]/365</f>
        <v>0.1095890410958904</v>
      </c>
      <c r="AK495" s="4" t="str">
        <f>IF(data[[#This Row],[Option Type]]="put","p","c")</f>
        <v>p</v>
      </c>
      <c r="AL495" s="4" t="e">
        <f>(data[[#This Row],[Bid]]*data[[#This Row],[Bidsize]]+data[[#This Row],[Ask]]*data[[#This Row],[Asksize]])/(data[[#This Row],[Bidsize]]+data[[#This Row],[Asksize]])</f>
        <v>#DIV/0!</v>
      </c>
      <c r="AM495" s="5" t="str">
        <f ca="1">impliedVol(data[[#This Row],[OptType]],Details!$B$4,VALUE(data[[#This Row],[Strike]]),VALUE(data[[#This Row],[Cnt Price]]),Details!$B$6,data[[#This Row],[T]],Details!$B$7)</f>
        <v>TypeError: unsupported operand type(s) for -: 'float' and 'NoneType'
    diffPrice = (priceCall(S, K, r, T, vol) - C ) if (opt == 'c') else (pricePut(S, K, r, T, vol) - C )
  File "c:\work\freelance\excel\greekcalculator\blackscholes.py", line 76, in impliedVol
    return bs.impliedVol(opt, S, K, C, r, T, div)
  File "c:\work\freelance\excel\greekcalculator\GreekCalculator.py", line 57, in impliedVol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N495" s="7" t="str">
        <f t="array" aca="1" ref="AN495:AR495" ca="1">bsGreeks(data[[#This Row],[OptType]],Details!$B$4,VALUE(data[[#This Row],[Strike]]),Details!$B$6,data[[#This Row],[T]],AM495,Details!$B$7)</f>
        <v>TypeError: can't multiply sequence by non-int of type 'numpy.float64'
    d1 = (1 / (sigma * sqrt(T))) * (log(S/K) + (r + sigma**2/2)* T)
  File "c:\work\freelance\excel\greekcalculator\blackscholes.py", line 19, in d1d2
    d1, d2 = d1d2(sigma, S, K, r - div, T)
  File "c:\work\freelance\excel\greekcalculator\blackscholes.py", line 100, in getGreeks
    return bs.getGreeks(optType, S, K, r, T, sigma, div, cntSize)
  File "c:\work\freelance\excel\greekcalculator\GreekCalculator.py", line 49,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O495" s="7" t="str">
        <f ca="1"/>
        <v>TypeError: can't multiply sequence by non-int of type 'numpy.float64'
    d1 = (1 / (sigma * sqrt(T))) * (log(S/K) + (r + sigma**2/2)* T)
  File "c:\work\freelance\excel\greekcalculator\blackscholes.py", line 19, in d1d2
    d1, d2 = d1d2(sigma, S, K, r - div, T)
  File "c:\work\freelance\excel\greekcalculator\blackscholes.py", line 100, in getGreeks
    return bs.getGreeks(optType, S, K, r, T, sigma, div, cntSize)
  File "c:\work\freelance\excel\greekcalculator\GreekCalculator.py", line 49,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P495" s="6" t="str">
        <f ca="1"/>
        <v>TypeError: can't multiply sequence by non-int of type 'numpy.float64'
    d1 = (1 / (sigma * sqrt(T))) * (log(S/K) + (r + sigma**2/2)* T)
  File "c:\work\freelance\excel\greekcalculator\blackscholes.py", line 19, in d1d2
    d1, d2 = d1d2(sigma, S, K, r - div, T)
  File "c:\work\freelance\excel\greekcalculator\blackscholes.py", line 100, in getGreeks
    return bs.getGreeks(optType, S, K, r, T, sigma, div, cntSize)
  File "c:\work\freelance\excel\greekcalculator\GreekCalculator.py", line 49,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Q495" s="6" t="str">
        <f ca="1"/>
        <v>TypeError: can't multiply sequence by non-int of type 'numpy.float64'
    d1 = (1 / (sigma * sqrt(T))) * (log(S/K) + (r + sigma**2/2)* T)
  File "c:\work\freelance\excel\greekcalculator\blackscholes.py", line 19, in d1d2
    d1, d2 = d1d2(sigma, S, K, r - div, T)
  File "c:\work\freelance\excel\greekcalculator\blackscholes.py", line 100, in getGreeks
    return bs.getGreeks(optType, S, K, r, T, sigma, div, cntSize)
  File "c:\work\freelance\excel\greekcalculator\GreekCalculator.py", line 49,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R495" s="6" t="str">
        <f ca="1"/>
        <v>TypeError: can't multiply sequence by non-int of type 'numpy.float64'
    d1 = (1 / (sigma * sqrt(T))) * (log(S/K) + (r + sigma**2/2)* T)
  File "c:\work\freelance\excel\greekcalculator\blackscholes.py", line 19, in d1d2
    d1, d2 = d1d2(sigma, S, K, r - div, T)
  File "c:\work\freelance\excel\greekcalculator\blackscholes.py", line 100, in getGreeks
    return bs.getGreeks(optType, S, K, r, T, sigma, div, cntSize)
  File "c:\work\freelance\excel\greekcalculator\GreekCalculator.py", line 49,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</row>
    <row r="496" spans="1:44" x14ac:dyDescent="0.3">
      <c r="A496" t="s">
        <v>3849</v>
      </c>
      <c r="B496" t="s">
        <v>3850</v>
      </c>
      <c r="C496" t="s">
        <v>30</v>
      </c>
      <c r="D496" t="s">
        <v>3138</v>
      </c>
      <c r="E496" t="s">
        <v>3851</v>
      </c>
      <c r="F496" t="s">
        <v>3852</v>
      </c>
      <c r="G496" t="s">
        <v>3853</v>
      </c>
      <c r="H496" t="s">
        <v>87</v>
      </c>
      <c r="I496" t="s">
        <v>87</v>
      </c>
      <c r="J496" t="s">
        <v>1502</v>
      </c>
      <c r="K496" t="s">
        <v>128</v>
      </c>
      <c r="L496" t="s">
        <v>57</v>
      </c>
      <c r="M496" t="s">
        <v>37</v>
      </c>
      <c r="N496" t="s">
        <v>87</v>
      </c>
      <c r="O496" t="s">
        <v>87</v>
      </c>
      <c r="T496" t="s">
        <v>50</v>
      </c>
      <c r="U496" t="s">
        <v>87</v>
      </c>
      <c r="V496" t="s">
        <v>87</v>
      </c>
      <c r="W496" t="s">
        <v>128</v>
      </c>
      <c r="X496" t="s">
        <v>2190</v>
      </c>
      <c r="Y496" t="s">
        <v>3853</v>
      </c>
      <c r="Z496" t="s">
        <v>87</v>
      </c>
      <c r="AA496" t="s">
        <v>87</v>
      </c>
      <c r="AB496" t="s">
        <v>37</v>
      </c>
      <c r="AC496" t="s">
        <v>1013</v>
      </c>
      <c r="AD496" t="s">
        <v>37</v>
      </c>
      <c r="AE496" t="s">
        <v>1013</v>
      </c>
      <c r="AF496" t="s">
        <v>90</v>
      </c>
      <c r="AG496" t="s">
        <v>1270</v>
      </c>
      <c r="AH496" t="s">
        <v>551</v>
      </c>
      <c r="AI496" s="4">
        <f ca="1">data[[#This Row],[Expiry Date]]-TODAY()</f>
        <v>40</v>
      </c>
      <c r="AJ496" s="4">
        <f ca="1">data[[#This Row],[Maturity ( Days)]]/365</f>
        <v>0.1095890410958904</v>
      </c>
      <c r="AK496" s="4" t="str">
        <f>IF(data[[#This Row],[Option Type]]="put","p","c")</f>
        <v>p</v>
      </c>
      <c r="AL496" s="4" t="e">
        <f>(data[[#This Row],[Bid]]*data[[#This Row],[Bidsize]]+data[[#This Row],[Ask]]*data[[#This Row],[Asksize]])/(data[[#This Row],[Bidsize]]+data[[#This Row],[Asksize]])</f>
        <v>#DIV/0!</v>
      </c>
      <c r="AM496" s="5" t="str">
        <f ca="1">impliedVol(data[[#This Row],[OptType]],Details!$B$4,VALUE(data[[#This Row],[Strike]]),VALUE(data[[#This Row],[Cnt Price]]),Details!$B$6,data[[#This Row],[T]],Details!$B$7)</f>
        <v>TypeError: unsupported operand type(s) for -: 'float' and 'NoneType'
    diffPrice = (priceCall(S, K, r, T, vol) - C ) if (opt == 'c') else (pricePut(S, K, r, T, vol) - C )
  File "c:\work\freelance\excel\greekcalculator\blackscholes.py", line 76, in impliedVol
    return bs.impliedVol(opt, S, K, C, r, T, div)
  File "c:\work\freelance\excel\greekcalculator\GreekCalculator.py", line 57, in impliedVol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N496" s="7" t="str">
        <f t="array" aca="1" ref="AN496:AR496" ca="1">bsGreeks(data[[#This Row],[OptType]],Details!$B$4,VALUE(data[[#This Row],[Strike]]),Details!$B$6,data[[#This Row],[T]],AM496,Details!$B$7)</f>
        <v>TypeError: can't multiply sequence by non-int of type 'numpy.float64'
    d1 = (1 / (sigma * sqrt(T))) * (log(S/K) + (r + sigma**2/2)* T)
  File "c:\work\freelance\excel\greekcalculator\blackscholes.py", line 19, in d1d2
    d1, d2 = d1d2(sigma, S, K, r - div, T)
  File "c:\work\freelance\excel\greekcalculator\blackscholes.py", line 100, in getGreeks
    return bs.getGreeks(optType, S, K, r, T, sigma, div, cntSize)
  File "c:\work\freelance\excel\greekcalculator\GreekCalculator.py", line 49,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O496" s="7" t="str">
        <f ca="1"/>
        <v>TypeError: can't multiply sequence by non-int of type 'numpy.float64'
    d1 = (1 / (sigma * sqrt(T))) * (log(S/K) + (r + sigma**2/2)* T)
  File "c:\work\freelance\excel\greekcalculator\blackscholes.py", line 19, in d1d2
    d1, d2 = d1d2(sigma, S, K, r - div, T)
  File "c:\work\freelance\excel\greekcalculator\blackscholes.py", line 100, in getGreeks
    return bs.getGreeks(optType, S, K, r, T, sigma, div, cntSize)
  File "c:\work\freelance\excel\greekcalculator\GreekCalculator.py", line 49,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P496" s="6" t="str">
        <f ca="1"/>
        <v>TypeError: can't multiply sequence by non-int of type 'numpy.float64'
    d1 = (1 / (sigma * sqrt(T))) * (log(S/K) + (r + sigma**2/2)* T)
  File "c:\work\freelance\excel\greekcalculator\blackscholes.py", line 19, in d1d2
    d1, d2 = d1d2(sigma, S, K, r - div, T)
  File "c:\work\freelance\excel\greekcalculator\blackscholes.py", line 100, in getGreeks
    return bs.getGreeks(optType, S, K, r, T, sigma, div, cntSize)
  File "c:\work\freelance\excel\greekcalculator\GreekCalculator.py", line 49,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Q496" s="6" t="str">
        <f ca="1"/>
        <v>TypeError: can't multiply sequence by non-int of type 'numpy.float64'
    d1 = (1 / (sigma * sqrt(T))) * (log(S/K) + (r + sigma**2/2)* T)
  File "c:\work\freelance\excel\greekcalculator\blackscholes.py", line 19, in d1d2
    d1, d2 = d1d2(sigma, S, K, r - div, T)
  File "c:\work\freelance\excel\greekcalculator\blackscholes.py", line 100, in getGreeks
    return bs.getGreeks(optType, S, K, r, T, sigma, div, cntSize)
  File "c:\work\freelance\excel\greekcalculator\GreekCalculator.py", line 49,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R496" s="6" t="str">
        <f ca="1"/>
        <v>TypeError: can't multiply sequence by non-int of type 'numpy.float64'
    d1 = (1 / (sigma * sqrt(T))) * (log(S/K) + (r + sigma**2/2)* T)
  File "c:\work\freelance\excel\greekcalculator\blackscholes.py", line 19, in d1d2
    d1, d2 = d1d2(sigma, S, K, r - div, T)
  File "c:\work\freelance\excel\greekcalculator\blackscholes.py", line 100, in getGreeks
    return bs.getGreeks(optType, S, K, r, T, sigma, div, cntSize)
  File "c:\work\freelance\excel\greekcalculator\GreekCalculator.py", line 49,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</row>
    <row r="497" spans="1:44" x14ac:dyDescent="0.3">
      <c r="A497" t="s">
        <v>3854</v>
      </c>
      <c r="B497" t="s">
        <v>3855</v>
      </c>
      <c r="C497" t="s">
        <v>58</v>
      </c>
      <c r="D497" t="s">
        <v>2206</v>
      </c>
      <c r="E497" t="s">
        <v>431</v>
      </c>
      <c r="F497" t="s">
        <v>263</v>
      </c>
      <c r="G497" t="s">
        <v>261</v>
      </c>
      <c r="H497" t="s">
        <v>130</v>
      </c>
      <c r="I497" t="s">
        <v>130</v>
      </c>
      <c r="J497" t="s">
        <v>1502</v>
      </c>
      <c r="K497" t="s">
        <v>2506</v>
      </c>
      <c r="L497" t="s">
        <v>57</v>
      </c>
      <c r="M497" t="s">
        <v>37</v>
      </c>
      <c r="N497" t="s">
        <v>87</v>
      </c>
      <c r="O497" t="s">
        <v>87</v>
      </c>
      <c r="T497" t="s">
        <v>50</v>
      </c>
      <c r="U497" t="s">
        <v>87</v>
      </c>
      <c r="V497" t="s">
        <v>87</v>
      </c>
      <c r="W497" t="s">
        <v>158</v>
      </c>
      <c r="X497" t="s">
        <v>2052</v>
      </c>
      <c r="Y497" t="s">
        <v>261</v>
      </c>
      <c r="Z497" t="s">
        <v>87</v>
      </c>
      <c r="AA497" t="s">
        <v>87</v>
      </c>
      <c r="AB497" t="s">
        <v>37</v>
      </c>
      <c r="AC497" t="s">
        <v>1013</v>
      </c>
      <c r="AD497" t="s">
        <v>37</v>
      </c>
      <c r="AE497" t="s">
        <v>1013</v>
      </c>
      <c r="AF497" t="s">
        <v>90</v>
      </c>
      <c r="AG497" t="s">
        <v>1270</v>
      </c>
      <c r="AH497" t="s">
        <v>551</v>
      </c>
      <c r="AI497" s="4">
        <f ca="1">data[[#This Row],[Expiry Date]]-TODAY()</f>
        <v>40</v>
      </c>
      <c r="AJ497" s="4">
        <f ca="1">data[[#This Row],[Maturity ( Days)]]/365</f>
        <v>0.1095890410958904</v>
      </c>
      <c r="AK497" s="4" t="str">
        <f>IF(data[[#This Row],[Option Type]]="put","p","c")</f>
        <v>c</v>
      </c>
      <c r="AL497" s="4">
        <f>(data[[#This Row],[Bid]]*data[[#This Row],[Bidsize]]+data[[#This Row],[Ask]]*data[[#This Row],[Asksize]])/(data[[#This Row],[Bidsize]]+data[[#This Row],[Asksize]])</f>
        <v>0.2</v>
      </c>
      <c r="AM497" s="5">
        <f ca="1">impliedVol(data[[#This Row],[OptType]],Details!$B$4,VALUE(data[[#This Row],[Strike]]),VALUE(data[[#This Row],[Cnt Price]]),Details!$B$6,data[[#This Row],[T]],Details!$B$7)</f>
        <v>0.20419372316106535</v>
      </c>
      <c r="AN497" s="7">
        <f t="array" aca="1" ref="AN497:AR497" ca="1">bsGreeks(data[[#This Row],[OptType]],Details!$B$4,VALUE(data[[#This Row],[Strike]]),Details!$B$6,data[[#This Row],[T]],AM497,Details!$B$7)</f>
        <v>2.3529772337938662E-3</v>
      </c>
      <c r="AO497" s="7">
        <f ca="1"/>
        <v>2.6479583006909614E-5</v>
      </c>
      <c r="AP497" s="6">
        <f ca="1"/>
        <v>9.9715876041708618E-2</v>
      </c>
      <c r="AQ497" s="6">
        <f ca="1"/>
        <v>-2.5710813815466156</v>
      </c>
      <c r="AR497" s="6">
        <f ca="1"/>
        <v>1.0353400845387477</v>
      </c>
    </row>
    <row r="498" spans="1:44" x14ac:dyDescent="0.3">
      <c r="A498" t="s">
        <v>3856</v>
      </c>
      <c r="B498" t="s">
        <v>3857</v>
      </c>
      <c r="C498" t="s">
        <v>58</v>
      </c>
      <c r="D498" t="s">
        <v>2212</v>
      </c>
      <c r="E498" t="s">
        <v>431</v>
      </c>
      <c r="F498" t="s">
        <v>264</v>
      </c>
      <c r="G498" t="s">
        <v>261</v>
      </c>
      <c r="H498" t="s">
        <v>768</v>
      </c>
      <c r="I498" t="s">
        <v>139</v>
      </c>
      <c r="J498" t="s">
        <v>1502</v>
      </c>
      <c r="K498" t="s">
        <v>590</v>
      </c>
      <c r="L498" t="s">
        <v>57</v>
      </c>
      <c r="M498" t="s">
        <v>37</v>
      </c>
      <c r="N498" t="s">
        <v>87</v>
      </c>
      <c r="O498" t="s">
        <v>87</v>
      </c>
      <c r="T498" t="s">
        <v>50</v>
      </c>
      <c r="U498" t="s">
        <v>87</v>
      </c>
      <c r="V498" t="s">
        <v>87</v>
      </c>
      <c r="W498" t="s">
        <v>158</v>
      </c>
      <c r="X498" t="s">
        <v>511</v>
      </c>
      <c r="Y498" t="s">
        <v>261</v>
      </c>
      <c r="Z498" t="s">
        <v>87</v>
      </c>
      <c r="AA498" t="s">
        <v>87</v>
      </c>
      <c r="AB498" t="s">
        <v>37</v>
      </c>
      <c r="AC498" t="s">
        <v>1013</v>
      </c>
      <c r="AD498" t="s">
        <v>37</v>
      </c>
      <c r="AE498" t="s">
        <v>1013</v>
      </c>
      <c r="AF498" t="s">
        <v>90</v>
      </c>
      <c r="AG498" t="s">
        <v>1270</v>
      </c>
      <c r="AH498" t="s">
        <v>551</v>
      </c>
      <c r="AI498" s="4">
        <f ca="1">data[[#This Row],[Expiry Date]]-TODAY()</f>
        <v>40</v>
      </c>
      <c r="AJ498" s="4">
        <f ca="1">data[[#This Row],[Maturity ( Days)]]/365</f>
        <v>0.1095890410958904</v>
      </c>
      <c r="AK498" s="4" t="str">
        <f>IF(data[[#This Row],[Option Type]]="put","p","c")</f>
        <v>c</v>
      </c>
      <c r="AL498" s="4">
        <f>(data[[#This Row],[Bid]]*data[[#This Row],[Bidsize]]+data[[#This Row],[Ask]]*data[[#This Row],[Asksize]])/(data[[#This Row],[Bidsize]]+data[[#This Row],[Asksize]])</f>
        <v>0.15833333333333333</v>
      </c>
      <c r="AM498" s="5">
        <f ca="1">impliedVol(data[[#This Row],[OptType]],Details!$B$4,VALUE(data[[#This Row],[Strike]]),VALUE(data[[#This Row],[Cnt Price]]),Details!$B$6,data[[#This Row],[T]],Details!$B$7)</f>
        <v>0.2017170838531202</v>
      </c>
      <c r="AN498" s="7">
        <f t="array" aca="1" ref="AN498:AR498" ca="1">bsGreeks(data[[#This Row],[OptType]],Details!$B$4,VALUE(data[[#This Row],[Strike]]),Details!$B$6,data[[#This Row],[T]],AM498,Details!$B$7)</f>
        <v>1.9135630150684691E-3</v>
      </c>
      <c r="AO498" s="7">
        <f ca="1"/>
        <v>2.2222324143803888E-5</v>
      </c>
      <c r="AP498" s="6">
        <f ca="1"/>
        <v>8.2669048430579595E-2</v>
      </c>
      <c r="AQ498" s="6">
        <f ca="1"/>
        <v>-2.1055546680267132</v>
      </c>
      <c r="AR498" s="6">
        <f ca="1"/>
        <v>0.84246609283590634</v>
      </c>
    </row>
    <row r="499" spans="1:44" x14ac:dyDescent="0.3">
      <c r="A499" t="s">
        <v>3858</v>
      </c>
      <c r="B499" t="s">
        <v>3859</v>
      </c>
      <c r="C499" t="s">
        <v>30</v>
      </c>
      <c r="D499" t="s">
        <v>268</v>
      </c>
      <c r="E499" t="s">
        <v>3860</v>
      </c>
      <c r="F499" t="s">
        <v>3861</v>
      </c>
      <c r="G499" t="s">
        <v>3862</v>
      </c>
      <c r="H499" t="s">
        <v>87</v>
      </c>
      <c r="I499" t="s">
        <v>87</v>
      </c>
      <c r="J499" t="s">
        <v>1502</v>
      </c>
      <c r="K499" t="s">
        <v>161</v>
      </c>
      <c r="L499" t="s">
        <v>57</v>
      </c>
      <c r="M499" t="s">
        <v>37</v>
      </c>
      <c r="N499" t="s">
        <v>87</v>
      </c>
      <c r="O499" t="s">
        <v>87</v>
      </c>
      <c r="T499" t="s">
        <v>50</v>
      </c>
      <c r="U499" t="s">
        <v>87</v>
      </c>
      <c r="V499" t="s">
        <v>87</v>
      </c>
      <c r="W499" t="s">
        <v>128</v>
      </c>
      <c r="X499" t="s">
        <v>387</v>
      </c>
      <c r="Y499" t="s">
        <v>3862</v>
      </c>
      <c r="Z499" t="s">
        <v>87</v>
      </c>
      <c r="AA499" t="s">
        <v>87</v>
      </c>
      <c r="AB499" t="s">
        <v>37</v>
      </c>
      <c r="AC499" t="s">
        <v>1013</v>
      </c>
      <c r="AD499" t="s">
        <v>37</v>
      </c>
      <c r="AE499" t="s">
        <v>1013</v>
      </c>
      <c r="AF499" t="s">
        <v>90</v>
      </c>
      <c r="AG499" t="s">
        <v>1270</v>
      </c>
      <c r="AH499" t="s">
        <v>551</v>
      </c>
      <c r="AI499" s="4">
        <f ca="1">data[[#This Row],[Expiry Date]]-TODAY()</f>
        <v>40</v>
      </c>
      <c r="AJ499" s="4">
        <f ca="1">data[[#This Row],[Maturity ( Days)]]/365</f>
        <v>0.1095890410958904</v>
      </c>
      <c r="AK499" s="4" t="str">
        <f>IF(data[[#This Row],[Option Type]]="put","p","c")</f>
        <v>p</v>
      </c>
      <c r="AL499" s="4" t="e">
        <f>(data[[#This Row],[Bid]]*data[[#This Row],[Bidsize]]+data[[#This Row],[Ask]]*data[[#This Row],[Asksize]])/(data[[#This Row],[Bidsize]]+data[[#This Row],[Asksize]])</f>
        <v>#DIV/0!</v>
      </c>
      <c r="AM499" s="5" t="str">
        <f ca="1">impliedVol(data[[#This Row],[OptType]],Details!$B$4,VALUE(data[[#This Row],[Strike]]),VALUE(data[[#This Row],[Cnt Price]]),Details!$B$6,data[[#This Row],[T]],Details!$B$7)</f>
        <v>TypeError: unsupported operand type(s) for -: 'float' and 'NoneType'
    diffPrice = (priceCall(S, K, r, T, vol) - C ) if (opt == 'c') else (pricePut(S, K, r, T, vol) - C )
  File "c:\work\freelance\excel\greekcalculator\blackscholes.py", line 76, in impliedVol
    return bs.impliedVol(opt, S, K, C, r, T, div)
  File "c:\work\freelance\excel\greekcalculator\GreekCalculator.py", line 57, in impliedVol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N499" s="7" t="str">
        <f t="array" aca="1" ref="AN499:AR499" ca="1">bsGreeks(data[[#This Row],[OptType]],Details!$B$4,VALUE(data[[#This Row],[Strike]]),Details!$B$6,data[[#This Row],[T]],AM499,Details!$B$7)</f>
        <v>TypeError: can't multiply sequence by non-int of type 'numpy.float64'
    d1 = (1 / (sigma * sqrt(T))) * (log(S/K) + (r + sigma**2/2)* T)
  File "c:\work\freelance\excel\greekcalculator\blackscholes.py", line 19, in d1d2
    d1, d2 = d1d2(sigma, S, K, r - div, T)
  File "c:\work\freelance\excel\greekcalculator\blackscholes.py", line 100, in getGreeks
    return bs.getGreeks(optType, S, K, r, T, sigma, div, cntSize)
  File "c:\work\freelance\excel\greekcalculator\GreekCalculator.py", line 49,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O499" s="7" t="str">
        <f ca="1"/>
        <v>TypeError: can't multiply sequence by non-int of type 'numpy.float64'
    d1 = (1 / (sigma * sqrt(T))) * (log(S/K) + (r + sigma**2/2)* T)
  File "c:\work\freelance\excel\greekcalculator\blackscholes.py", line 19, in d1d2
    d1, d2 = d1d2(sigma, S, K, r - div, T)
  File "c:\work\freelance\excel\greekcalculator\blackscholes.py", line 100, in getGreeks
    return bs.getGreeks(optType, S, K, r, T, sigma, div, cntSize)
  File "c:\work\freelance\excel\greekcalculator\GreekCalculator.py", line 49,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P499" s="6" t="str">
        <f ca="1"/>
        <v>TypeError: can't multiply sequence by non-int of type 'numpy.float64'
    d1 = (1 / (sigma * sqrt(T))) * (log(S/K) + (r + sigma**2/2)* T)
  File "c:\work\freelance\excel\greekcalculator\blackscholes.py", line 19, in d1d2
    d1, d2 = d1d2(sigma, S, K, r - div, T)
  File "c:\work\freelance\excel\greekcalculator\blackscholes.py", line 100, in getGreeks
    return bs.getGreeks(optType, S, K, r, T, sigma, div, cntSize)
  File "c:\work\freelance\excel\greekcalculator\GreekCalculator.py", line 49,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Q499" s="6" t="str">
        <f ca="1"/>
        <v>TypeError: can't multiply sequence by non-int of type 'numpy.float64'
    d1 = (1 / (sigma * sqrt(T))) * (log(S/K) + (r + sigma**2/2)* T)
  File "c:\work\freelance\excel\greekcalculator\blackscholes.py", line 19, in d1d2
    d1, d2 = d1d2(sigma, S, K, r - div, T)
  File "c:\work\freelance\excel\greekcalculator\blackscholes.py", line 100, in getGreeks
    return bs.getGreeks(optType, S, K, r, T, sigma, div, cntSize)
  File "c:\work\freelance\excel\greekcalculator\GreekCalculator.py", line 49,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R499" s="6" t="str">
        <f ca="1"/>
        <v>TypeError: can't multiply sequence by non-int of type 'numpy.float64'
    d1 = (1 / (sigma * sqrt(T))) * (log(S/K) + (r + sigma**2/2)* T)
  File "c:\work\freelance\excel\greekcalculator\blackscholes.py", line 19, in d1d2
    d1, d2 = d1d2(sigma, S, K, r - div, T)
  File "c:\work\freelance\excel\greekcalculator\blackscholes.py", line 100, in getGreeks
    return bs.getGreeks(optType, S, K, r, T, sigma, div, cntSize)
  File "c:\work\freelance\excel\greekcalculator\GreekCalculator.py", line 49,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</row>
    <row r="500" spans="1:44" x14ac:dyDescent="0.3">
      <c r="A500" t="s">
        <v>3863</v>
      </c>
      <c r="B500" t="s">
        <v>3864</v>
      </c>
      <c r="C500" t="s">
        <v>58</v>
      </c>
      <c r="D500" t="s">
        <v>2219</v>
      </c>
      <c r="E500" t="s">
        <v>431</v>
      </c>
      <c r="F500" t="s">
        <v>264</v>
      </c>
      <c r="G500" t="s">
        <v>655</v>
      </c>
      <c r="H500" t="s">
        <v>315</v>
      </c>
      <c r="I500" t="s">
        <v>638</v>
      </c>
      <c r="J500" t="s">
        <v>1502</v>
      </c>
      <c r="K500" t="s">
        <v>3865</v>
      </c>
      <c r="L500" t="s">
        <v>57</v>
      </c>
      <c r="M500" t="s">
        <v>37</v>
      </c>
      <c r="N500" t="s">
        <v>87</v>
      </c>
      <c r="O500" t="s">
        <v>87</v>
      </c>
      <c r="T500" t="s">
        <v>50</v>
      </c>
      <c r="U500" t="s">
        <v>87</v>
      </c>
      <c r="V500" t="s">
        <v>87</v>
      </c>
      <c r="W500" t="s">
        <v>158</v>
      </c>
      <c r="X500" t="s">
        <v>511</v>
      </c>
      <c r="Y500" t="s">
        <v>655</v>
      </c>
      <c r="Z500" t="s">
        <v>87</v>
      </c>
      <c r="AA500" t="s">
        <v>87</v>
      </c>
      <c r="AB500" t="s">
        <v>37</v>
      </c>
      <c r="AC500" t="s">
        <v>1013</v>
      </c>
      <c r="AD500" t="s">
        <v>37</v>
      </c>
      <c r="AE500" t="s">
        <v>1013</v>
      </c>
      <c r="AF500" t="s">
        <v>90</v>
      </c>
      <c r="AG500" t="s">
        <v>1270</v>
      </c>
      <c r="AH500" t="s">
        <v>551</v>
      </c>
      <c r="AI500" s="4">
        <f ca="1">data[[#This Row],[Expiry Date]]-TODAY()</f>
        <v>40</v>
      </c>
      <c r="AJ500" s="4">
        <f ca="1">data[[#This Row],[Maturity ( Days)]]/365</f>
        <v>0.1095890410958904</v>
      </c>
      <c r="AK500" s="4" t="str">
        <f>IF(data[[#This Row],[Option Type]]="put","p","c")</f>
        <v>c</v>
      </c>
      <c r="AL500" s="4">
        <f>(data[[#This Row],[Bid]]*data[[#This Row],[Bidsize]]+data[[#This Row],[Ask]]*data[[#This Row],[Asksize]])/(data[[#This Row],[Bidsize]]+data[[#This Row],[Asksize]])</f>
        <v>0.18181818181818182</v>
      </c>
    </row>
    <row r="501" spans="1:44" x14ac:dyDescent="0.3">
      <c r="A501" t="s">
        <v>3866</v>
      </c>
      <c r="B501" t="s">
        <v>3867</v>
      </c>
      <c r="C501" t="s">
        <v>58</v>
      </c>
      <c r="D501" t="s">
        <v>3413</v>
      </c>
      <c r="E501" t="s">
        <v>431</v>
      </c>
      <c r="F501" t="s">
        <v>264</v>
      </c>
      <c r="G501" t="s">
        <v>757</v>
      </c>
      <c r="H501" t="s">
        <v>143</v>
      </c>
      <c r="I501" t="s">
        <v>3079</v>
      </c>
      <c r="J501" t="s">
        <v>1502</v>
      </c>
      <c r="K501" t="s">
        <v>146</v>
      </c>
      <c r="L501" t="s">
        <v>57</v>
      </c>
      <c r="M501" t="s">
        <v>37</v>
      </c>
      <c r="N501" t="s">
        <v>87</v>
      </c>
      <c r="O501" t="s">
        <v>87</v>
      </c>
      <c r="T501" t="s">
        <v>50</v>
      </c>
      <c r="U501" t="s">
        <v>87</v>
      </c>
      <c r="V501" t="s">
        <v>87</v>
      </c>
      <c r="W501" t="s">
        <v>158</v>
      </c>
      <c r="X501" t="s">
        <v>450</v>
      </c>
      <c r="Y501" t="s">
        <v>757</v>
      </c>
      <c r="Z501" t="s">
        <v>87</v>
      </c>
      <c r="AA501" t="s">
        <v>87</v>
      </c>
      <c r="AB501" t="s">
        <v>37</v>
      </c>
      <c r="AC501" t="s">
        <v>1013</v>
      </c>
      <c r="AD501" t="s">
        <v>37</v>
      </c>
      <c r="AE501" t="s">
        <v>1013</v>
      </c>
      <c r="AF501" t="s">
        <v>90</v>
      </c>
      <c r="AG501" t="s">
        <v>1270</v>
      </c>
      <c r="AH501" t="s">
        <v>551</v>
      </c>
      <c r="AI501" s="4">
        <f ca="1">data[[#This Row],[Expiry Date]]-TODAY()</f>
        <v>40</v>
      </c>
      <c r="AJ501" s="4">
        <f ca="1">data[[#This Row],[Maturity ( Days)]]/365</f>
        <v>0.1095890410958904</v>
      </c>
      <c r="AK501" s="4" t="str">
        <f>IF(data[[#This Row],[Option Type]]="put","p","c")</f>
        <v>c</v>
      </c>
      <c r="AL501" s="4">
        <f>(data[[#This Row],[Bid]]*data[[#This Row],[Bidsize]]+data[[#This Row],[Ask]]*data[[#This Row],[Asksize]])/(data[[#This Row],[Bidsize]]+data[[#This Row],[Asksize]])</f>
        <v>0.19207317073170732</v>
      </c>
    </row>
    <row r="502" spans="1:44" x14ac:dyDescent="0.3">
      <c r="A502" t="s">
        <v>3868</v>
      </c>
      <c r="B502" t="s">
        <v>3869</v>
      </c>
      <c r="C502" t="s">
        <v>58</v>
      </c>
      <c r="D502" t="s">
        <v>3361</v>
      </c>
      <c r="E502" t="s">
        <v>651</v>
      </c>
      <c r="F502" t="s">
        <v>264</v>
      </c>
      <c r="G502" t="s">
        <v>428</v>
      </c>
      <c r="H502" t="s">
        <v>1409</v>
      </c>
      <c r="I502" t="s">
        <v>1409</v>
      </c>
      <c r="J502" t="s">
        <v>1502</v>
      </c>
      <c r="K502" t="s">
        <v>1702</v>
      </c>
      <c r="L502" t="s">
        <v>57</v>
      </c>
      <c r="M502" t="s">
        <v>37</v>
      </c>
      <c r="N502" t="s">
        <v>87</v>
      </c>
      <c r="O502" t="s">
        <v>87</v>
      </c>
      <c r="T502" t="s">
        <v>50</v>
      </c>
      <c r="U502" t="s">
        <v>87</v>
      </c>
      <c r="V502" t="s">
        <v>87</v>
      </c>
      <c r="W502" t="s">
        <v>158</v>
      </c>
      <c r="X502" t="s">
        <v>2603</v>
      </c>
      <c r="Y502" t="s">
        <v>428</v>
      </c>
      <c r="Z502" t="s">
        <v>87</v>
      </c>
      <c r="AA502" t="s">
        <v>87</v>
      </c>
      <c r="AB502" t="s">
        <v>37</v>
      </c>
      <c r="AC502" t="s">
        <v>1013</v>
      </c>
      <c r="AD502" t="s">
        <v>37</v>
      </c>
      <c r="AE502" t="s">
        <v>1013</v>
      </c>
      <c r="AF502" t="s">
        <v>90</v>
      </c>
      <c r="AG502" t="s">
        <v>1270</v>
      </c>
      <c r="AH502" t="s">
        <v>551</v>
      </c>
      <c r="AI502" s="4">
        <f ca="1">data[[#This Row],[Expiry Date]]-TODAY()</f>
        <v>40</v>
      </c>
      <c r="AJ502" s="4">
        <f ca="1">data[[#This Row],[Maturity ( Days)]]/365</f>
        <v>0.1095890410958904</v>
      </c>
      <c r="AK502" s="4" t="str">
        <f>IF(data[[#This Row],[Option Type]]="put","p","c")</f>
        <v>c</v>
      </c>
      <c r="AL502" s="4">
        <f>(data[[#This Row],[Bid]]*data[[#This Row],[Bidsize]]+data[[#This Row],[Ask]]*data[[#This Row],[Asksize]])/(data[[#This Row],[Bidsize]]+data[[#This Row],[Asksize]])</f>
        <v>0.15000000000000002</v>
      </c>
    </row>
    <row r="503" spans="1:44" x14ac:dyDescent="0.3">
      <c r="A503" t="s">
        <v>3870</v>
      </c>
      <c r="B503" t="s">
        <v>3871</v>
      </c>
      <c r="C503" t="s">
        <v>58</v>
      </c>
      <c r="D503" t="s">
        <v>1343</v>
      </c>
      <c r="E503" t="s">
        <v>651</v>
      </c>
      <c r="F503" t="s">
        <v>266</v>
      </c>
      <c r="G503" t="s">
        <v>653</v>
      </c>
      <c r="H503" t="s">
        <v>126</v>
      </c>
      <c r="I503" t="s">
        <v>490</v>
      </c>
      <c r="J503" t="s">
        <v>1502</v>
      </c>
      <c r="K503" t="s">
        <v>338</v>
      </c>
      <c r="L503" t="s">
        <v>57</v>
      </c>
      <c r="M503" t="s">
        <v>37</v>
      </c>
      <c r="N503" t="s">
        <v>87</v>
      </c>
      <c r="O503" t="s">
        <v>87</v>
      </c>
      <c r="T503" t="s">
        <v>50</v>
      </c>
      <c r="U503" t="s">
        <v>87</v>
      </c>
      <c r="V503" t="s">
        <v>87</v>
      </c>
      <c r="W503" t="s">
        <v>179</v>
      </c>
      <c r="X503" t="s">
        <v>387</v>
      </c>
      <c r="Y503" t="s">
        <v>653</v>
      </c>
      <c r="Z503" t="s">
        <v>87</v>
      </c>
      <c r="AA503" t="s">
        <v>87</v>
      </c>
      <c r="AB503" t="s">
        <v>37</v>
      </c>
      <c r="AC503" t="s">
        <v>1013</v>
      </c>
      <c r="AD503" t="s">
        <v>37</v>
      </c>
      <c r="AE503" t="s">
        <v>1013</v>
      </c>
      <c r="AF503" t="s">
        <v>90</v>
      </c>
      <c r="AG503" t="s">
        <v>1270</v>
      </c>
      <c r="AH503" t="s">
        <v>551</v>
      </c>
      <c r="AI503" s="4">
        <f ca="1">data[[#This Row],[Expiry Date]]-TODAY()</f>
        <v>40</v>
      </c>
      <c r="AJ503" s="4">
        <f ca="1">data[[#This Row],[Maturity ( Days)]]/365</f>
        <v>0.1095890410958904</v>
      </c>
      <c r="AK503" s="4" t="str">
        <f>IF(data[[#This Row],[Option Type]]="put","p","c")</f>
        <v>c</v>
      </c>
      <c r="AL503" s="4">
        <f>(data[[#This Row],[Bid]]*data[[#This Row],[Bidsize]]+data[[#This Row],[Ask]]*data[[#This Row],[Asksize]])/(data[[#This Row],[Bidsize]]+data[[#This Row],[Asksize]])</f>
        <v>0.11169811320754718</v>
      </c>
    </row>
    <row r="504" spans="1:44" x14ac:dyDescent="0.3">
      <c r="A504" t="s">
        <v>3872</v>
      </c>
      <c r="B504" t="s">
        <v>3873</v>
      </c>
      <c r="C504" t="s">
        <v>30</v>
      </c>
      <c r="D504" t="s">
        <v>2254</v>
      </c>
      <c r="E504" t="s">
        <v>3874</v>
      </c>
      <c r="F504" t="s">
        <v>3875</v>
      </c>
      <c r="G504" t="s">
        <v>3876</v>
      </c>
      <c r="H504" t="s">
        <v>87</v>
      </c>
      <c r="I504" t="s">
        <v>87</v>
      </c>
      <c r="J504" t="s">
        <v>1502</v>
      </c>
      <c r="K504" t="s">
        <v>134</v>
      </c>
      <c r="L504" t="s">
        <v>57</v>
      </c>
      <c r="M504" t="s">
        <v>37</v>
      </c>
      <c r="N504" t="s">
        <v>87</v>
      </c>
      <c r="O504" t="s">
        <v>87</v>
      </c>
      <c r="T504" t="s">
        <v>50</v>
      </c>
      <c r="U504" t="s">
        <v>87</v>
      </c>
      <c r="V504" t="s">
        <v>87</v>
      </c>
      <c r="W504" t="s">
        <v>134</v>
      </c>
      <c r="X504" t="s">
        <v>3877</v>
      </c>
      <c r="Y504" t="s">
        <v>3876</v>
      </c>
      <c r="Z504" t="s">
        <v>87</v>
      </c>
      <c r="AA504" t="s">
        <v>87</v>
      </c>
      <c r="AB504" t="s">
        <v>37</v>
      </c>
      <c r="AC504" t="s">
        <v>1013</v>
      </c>
      <c r="AD504" t="s">
        <v>37</v>
      </c>
      <c r="AE504" t="s">
        <v>1013</v>
      </c>
      <c r="AF504" t="s">
        <v>90</v>
      </c>
      <c r="AG504" t="s">
        <v>1270</v>
      </c>
      <c r="AH504" t="s">
        <v>551</v>
      </c>
      <c r="AI504" s="4">
        <f ca="1">data[[#This Row],[Expiry Date]]-TODAY()</f>
        <v>40</v>
      </c>
      <c r="AJ504" s="4">
        <f ca="1">data[[#This Row],[Maturity ( Days)]]/365</f>
        <v>0.1095890410958904</v>
      </c>
      <c r="AK504" s="4" t="str">
        <f>IF(data[[#This Row],[Option Type]]="put","p","c")</f>
        <v>p</v>
      </c>
      <c r="AL504" s="4" t="e">
        <f>(data[[#This Row],[Bid]]*data[[#This Row],[Bidsize]]+data[[#This Row],[Ask]]*data[[#This Row],[Asksize]])/(data[[#This Row],[Bidsize]]+data[[#This Row],[Asksize]])</f>
        <v>#DIV/0!</v>
      </c>
    </row>
    <row r="505" spans="1:44" x14ac:dyDescent="0.3">
      <c r="A505" t="s">
        <v>3878</v>
      </c>
      <c r="B505" t="s">
        <v>3879</v>
      </c>
      <c r="C505" t="s">
        <v>30</v>
      </c>
      <c r="D505" t="s">
        <v>2260</v>
      </c>
      <c r="E505" t="s">
        <v>3880</v>
      </c>
      <c r="F505" t="s">
        <v>3881</v>
      </c>
      <c r="G505" t="s">
        <v>3882</v>
      </c>
      <c r="H505" t="s">
        <v>87</v>
      </c>
      <c r="I505" t="s">
        <v>87</v>
      </c>
      <c r="J505" t="s">
        <v>1502</v>
      </c>
      <c r="K505" t="s">
        <v>158</v>
      </c>
      <c r="L505" t="s">
        <v>57</v>
      </c>
      <c r="M505" t="s">
        <v>37</v>
      </c>
      <c r="N505" t="s">
        <v>87</v>
      </c>
      <c r="O505" t="s">
        <v>87</v>
      </c>
      <c r="T505" t="s">
        <v>50</v>
      </c>
      <c r="U505" t="s">
        <v>87</v>
      </c>
      <c r="V505" t="s">
        <v>87</v>
      </c>
      <c r="W505" t="s">
        <v>158</v>
      </c>
      <c r="X505" t="s">
        <v>2522</v>
      </c>
      <c r="Y505" t="s">
        <v>3882</v>
      </c>
      <c r="Z505" t="s">
        <v>87</v>
      </c>
      <c r="AA505" t="s">
        <v>87</v>
      </c>
      <c r="AB505" t="s">
        <v>37</v>
      </c>
      <c r="AC505" t="s">
        <v>1013</v>
      </c>
      <c r="AD505" t="s">
        <v>37</v>
      </c>
      <c r="AE505" t="s">
        <v>1013</v>
      </c>
      <c r="AF505" t="s">
        <v>90</v>
      </c>
      <c r="AG505" t="s">
        <v>1270</v>
      </c>
      <c r="AH505" t="s">
        <v>551</v>
      </c>
      <c r="AI505" s="4">
        <f ca="1">data[[#This Row],[Expiry Date]]-TODAY()</f>
        <v>40</v>
      </c>
      <c r="AJ505" s="4">
        <f ca="1">data[[#This Row],[Maturity ( Days)]]/365</f>
        <v>0.1095890410958904</v>
      </c>
      <c r="AK505" s="4" t="str">
        <f>IF(data[[#This Row],[Option Type]]="put","p","c")</f>
        <v>p</v>
      </c>
      <c r="AL505" s="4" t="e">
        <f>(data[[#This Row],[Bid]]*data[[#This Row],[Bidsize]]+data[[#This Row],[Ask]]*data[[#This Row],[Asksize]])/(data[[#This Row],[Bidsize]]+data[[#This Row],[Asksize]])</f>
        <v>#DIV/0!</v>
      </c>
    </row>
    <row r="506" spans="1:44" x14ac:dyDescent="0.3">
      <c r="A506" t="s">
        <v>3883</v>
      </c>
      <c r="B506" t="s">
        <v>3884</v>
      </c>
      <c r="C506" t="s">
        <v>58</v>
      </c>
      <c r="D506" t="s">
        <v>1425</v>
      </c>
      <c r="E506" t="s">
        <v>651</v>
      </c>
      <c r="F506" t="s">
        <v>266</v>
      </c>
      <c r="G506" t="s">
        <v>653</v>
      </c>
      <c r="H506" t="s">
        <v>472</v>
      </c>
      <c r="I506" t="s">
        <v>500</v>
      </c>
      <c r="J506" t="s">
        <v>1502</v>
      </c>
      <c r="K506" t="s">
        <v>3885</v>
      </c>
      <c r="L506" t="s">
        <v>57</v>
      </c>
      <c r="M506" t="s">
        <v>37</v>
      </c>
      <c r="N506" t="s">
        <v>87</v>
      </c>
      <c r="O506" t="s">
        <v>87</v>
      </c>
      <c r="T506" t="s">
        <v>50</v>
      </c>
      <c r="U506" t="s">
        <v>87</v>
      </c>
      <c r="V506" t="s">
        <v>87</v>
      </c>
      <c r="W506" t="s">
        <v>155</v>
      </c>
      <c r="X506" t="s">
        <v>387</v>
      </c>
      <c r="Y506" t="s">
        <v>653</v>
      </c>
      <c r="Z506" t="s">
        <v>87</v>
      </c>
      <c r="AA506" t="s">
        <v>87</v>
      </c>
      <c r="AB506" t="s">
        <v>37</v>
      </c>
      <c r="AC506" t="s">
        <v>1013</v>
      </c>
      <c r="AD506" t="s">
        <v>37</v>
      </c>
      <c r="AE506" t="s">
        <v>1013</v>
      </c>
      <c r="AF506" t="s">
        <v>90</v>
      </c>
      <c r="AG506" t="s">
        <v>1270</v>
      </c>
      <c r="AH506" t="s">
        <v>551</v>
      </c>
      <c r="AI506" s="4">
        <f ca="1">data[[#This Row],[Expiry Date]]-TODAY()</f>
        <v>40</v>
      </c>
      <c r="AJ506" s="4">
        <f ca="1">data[[#This Row],[Maturity ( Days)]]/365</f>
        <v>0.1095890410958904</v>
      </c>
      <c r="AK506" s="4" t="str">
        <f>IF(data[[#This Row],[Option Type]]="put","p","c")</f>
        <v>c</v>
      </c>
      <c r="AL506" s="4">
        <f>(data[[#This Row],[Bid]]*data[[#This Row],[Bidsize]]+data[[#This Row],[Ask]]*data[[#This Row],[Asksize]])/(data[[#This Row],[Bidsize]]+data[[#This Row],[Asksize]])</f>
        <v>0.12667910447761196</v>
      </c>
    </row>
    <row r="507" spans="1:44" x14ac:dyDescent="0.3">
      <c r="A507" t="s">
        <v>3886</v>
      </c>
      <c r="B507" t="s">
        <v>3887</v>
      </c>
      <c r="C507" t="s">
        <v>30</v>
      </c>
      <c r="D507" t="s">
        <v>1425</v>
      </c>
      <c r="E507" t="s">
        <v>3888</v>
      </c>
      <c r="F507" t="s">
        <v>3889</v>
      </c>
      <c r="G507" t="s">
        <v>3890</v>
      </c>
      <c r="H507" t="s">
        <v>87</v>
      </c>
      <c r="I507" t="s">
        <v>87</v>
      </c>
      <c r="J507" t="s">
        <v>1502</v>
      </c>
      <c r="K507" t="s">
        <v>136</v>
      </c>
      <c r="L507" t="s">
        <v>57</v>
      </c>
      <c r="M507" t="s">
        <v>37</v>
      </c>
      <c r="N507" t="s">
        <v>87</v>
      </c>
      <c r="O507" t="s">
        <v>87</v>
      </c>
      <c r="T507" t="s">
        <v>50</v>
      </c>
      <c r="U507" t="s">
        <v>87</v>
      </c>
      <c r="V507" t="s">
        <v>87</v>
      </c>
      <c r="W507" t="s">
        <v>134</v>
      </c>
      <c r="X507" t="s">
        <v>3877</v>
      </c>
      <c r="Y507" t="s">
        <v>3890</v>
      </c>
      <c r="Z507" t="s">
        <v>87</v>
      </c>
      <c r="AA507" t="s">
        <v>87</v>
      </c>
      <c r="AB507" t="s">
        <v>37</v>
      </c>
      <c r="AC507" t="s">
        <v>1013</v>
      </c>
      <c r="AD507" t="s">
        <v>37</v>
      </c>
      <c r="AE507" t="s">
        <v>1013</v>
      </c>
      <c r="AF507" t="s">
        <v>90</v>
      </c>
      <c r="AG507" t="s">
        <v>1270</v>
      </c>
      <c r="AH507" t="s">
        <v>551</v>
      </c>
      <c r="AI507" s="4">
        <f ca="1">data[[#This Row],[Expiry Date]]-TODAY()</f>
        <v>40</v>
      </c>
      <c r="AJ507" s="4">
        <f ca="1">data[[#This Row],[Maturity ( Days)]]/365</f>
        <v>0.1095890410958904</v>
      </c>
      <c r="AK507" s="4" t="str">
        <f>IF(data[[#This Row],[Option Type]]="put","p","c")</f>
        <v>p</v>
      </c>
      <c r="AL507" s="4" t="e">
        <f>(data[[#This Row],[Bid]]*data[[#This Row],[Bidsize]]+data[[#This Row],[Ask]]*data[[#This Row],[Asksize]])/(data[[#This Row],[Bidsize]]+data[[#This Row],[Asksize]])</f>
        <v>#DIV/0!</v>
      </c>
    </row>
    <row r="508" spans="1:44" x14ac:dyDescent="0.3">
      <c r="A508" t="s">
        <v>3891</v>
      </c>
      <c r="B508" t="s">
        <v>3892</v>
      </c>
      <c r="C508" t="s">
        <v>58</v>
      </c>
      <c r="D508" t="s">
        <v>2266</v>
      </c>
      <c r="E508" t="s">
        <v>651</v>
      </c>
      <c r="F508" t="s">
        <v>266</v>
      </c>
      <c r="G508" t="s">
        <v>3893</v>
      </c>
      <c r="H508" t="s">
        <v>3894</v>
      </c>
      <c r="I508" t="s">
        <v>277</v>
      </c>
      <c r="J508" t="s">
        <v>1502</v>
      </c>
      <c r="K508" t="s">
        <v>88</v>
      </c>
      <c r="L508" t="s">
        <v>57</v>
      </c>
      <c r="M508" t="s">
        <v>37</v>
      </c>
      <c r="N508" t="s">
        <v>87</v>
      </c>
      <c r="O508" t="s">
        <v>87</v>
      </c>
      <c r="T508" t="s">
        <v>50</v>
      </c>
      <c r="U508" t="s">
        <v>87</v>
      </c>
      <c r="V508" t="s">
        <v>87</v>
      </c>
      <c r="W508" t="s">
        <v>158</v>
      </c>
      <c r="X508" t="s">
        <v>1672</v>
      </c>
      <c r="Y508" t="s">
        <v>3893</v>
      </c>
      <c r="Z508" t="s">
        <v>87</v>
      </c>
      <c r="AA508" t="s">
        <v>87</v>
      </c>
      <c r="AB508" t="s">
        <v>37</v>
      </c>
      <c r="AC508" t="s">
        <v>1013</v>
      </c>
      <c r="AD508" t="s">
        <v>37</v>
      </c>
      <c r="AE508" t="s">
        <v>1013</v>
      </c>
      <c r="AF508" t="s">
        <v>90</v>
      </c>
      <c r="AG508" t="s">
        <v>1270</v>
      </c>
      <c r="AH508" t="s">
        <v>551</v>
      </c>
      <c r="AI508" s="4">
        <f ca="1">data[[#This Row],[Expiry Date]]-TODAY()</f>
        <v>40</v>
      </c>
      <c r="AJ508" s="4">
        <f ca="1">data[[#This Row],[Maturity ( Days)]]/365</f>
        <v>0.1095890410958904</v>
      </c>
      <c r="AK508" s="4" t="str">
        <f>IF(data[[#This Row],[Option Type]]="put","p","c")</f>
        <v>c</v>
      </c>
      <c r="AL508" s="4">
        <f>(data[[#This Row],[Bid]]*data[[#This Row],[Bidsize]]+data[[#This Row],[Ask]]*data[[#This Row],[Asksize]])/(data[[#This Row],[Bidsize]]+data[[#This Row],[Asksize]])</f>
        <v>0.13197026022304834</v>
      </c>
    </row>
    <row r="509" spans="1:44" x14ac:dyDescent="0.3">
      <c r="A509" t="s">
        <v>3895</v>
      </c>
      <c r="B509" t="s">
        <v>3896</v>
      </c>
      <c r="C509" t="s">
        <v>58</v>
      </c>
      <c r="D509" t="s">
        <v>3434</v>
      </c>
      <c r="E509" t="s">
        <v>651</v>
      </c>
      <c r="F509" t="s">
        <v>266</v>
      </c>
      <c r="G509" t="s">
        <v>3897</v>
      </c>
      <c r="H509" t="s">
        <v>290</v>
      </c>
      <c r="I509" t="s">
        <v>773</v>
      </c>
      <c r="J509" t="s">
        <v>1502</v>
      </c>
      <c r="K509" t="s">
        <v>480</v>
      </c>
      <c r="L509" t="s">
        <v>57</v>
      </c>
      <c r="M509" t="s">
        <v>37</v>
      </c>
      <c r="N509" t="s">
        <v>87</v>
      </c>
      <c r="O509" t="s">
        <v>87</v>
      </c>
      <c r="T509" t="s">
        <v>50</v>
      </c>
      <c r="U509" t="s">
        <v>87</v>
      </c>
      <c r="V509" t="s">
        <v>87</v>
      </c>
      <c r="W509" t="s">
        <v>128</v>
      </c>
      <c r="X509" t="s">
        <v>3898</v>
      </c>
      <c r="Y509" t="s">
        <v>3897</v>
      </c>
      <c r="Z509" t="s">
        <v>87</v>
      </c>
      <c r="AA509" t="s">
        <v>87</v>
      </c>
      <c r="AB509" t="s">
        <v>37</v>
      </c>
      <c r="AC509" t="s">
        <v>1013</v>
      </c>
      <c r="AD509" t="s">
        <v>37</v>
      </c>
      <c r="AE509" t="s">
        <v>1013</v>
      </c>
      <c r="AF509" t="s">
        <v>90</v>
      </c>
      <c r="AG509" t="s">
        <v>1270</v>
      </c>
      <c r="AH509" t="s">
        <v>551</v>
      </c>
      <c r="AI509" s="4">
        <f ca="1">data[[#This Row],[Expiry Date]]-TODAY()</f>
        <v>40</v>
      </c>
      <c r="AJ509" s="4">
        <f ca="1">data[[#This Row],[Maturity ( Days)]]/365</f>
        <v>0.1095890410958904</v>
      </c>
      <c r="AK509" s="4" t="str">
        <f>IF(data[[#This Row],[Option Type]]="put","p","c")</f>
        <v>c</v>
      </c>
      <c r="AL509" s="4">
        <f>(data[[#This Row],[Bid]]*data[[#This Row],[Bidsize]]+data[[#This Row],[Ask]]*data[[#This Row],[Asksize]])/(data[[#This Row],[Bidsize]]+data[[#This Row],[Asksize]])</f>
        <v>0.14473684210526316</v>
      </c>
    </row>
    <row r="510" spans="1:44" x14ac:dyDescent="0.3">
      <c r="A510" t="s">
        <v>3899</v>
      </c>
      <c r="B510" t="s">
        <v>3900</v>
      </c>
      <c r="C510" t="s">
        <v>30</v>
      </c>
      <c r="D510" t="s">
        <v>3434</v>
      </c>
      <c r="E510" t="s">
        <v>3901</v>
      </c>
      <c r="F510" t="s">
        <v>3902</v>
      </c>
      <c r="G510" t="s">
        <v>3903</v>
      </c>
      <c r="H510" t="s">
        <v>87</v>
      </c>
      <c r="I510" t="s">
        <v>87</v>
      </c>
      <c r="J510" t="s">
        <v>1502</v>
      </c>
      <c r="K510" t="s">
        <v>144</v>
      </c>
      <c r="L510" t="s">
        <v>57</v>
      </c>
      <c r="M510" t="s">
        <v>37</v>
      </c>
      <c r="N510" t="s">
        <v>87</v>
      </c>
      <c r="O510" t="s">
        <v>87</v>
      </c>
      <c r="T510" t="s">
        <v>50</v>
      </c>
      <c r="U510" t="s">
        <v>87</v>
      </c>
      <c r="V510" t="s">
        <v>87</v>
      </c>
      <c r="W510" t="s">
        <v>144</v>
      </c>
      <c r="X510" t="s">
        <v>3904</v>
      </c>
      <c r="Y510" t="s">
        <v>3903</v>
      </c>
      <c r="Z510" t="s">
        <v>87</v>
      </c>
      <c r="AA510" t="s">
        <v>87</v>
      </c>
      <c r="AB510" t="s">
        <v>37</v>
      </c>
      <c r="AC510" t="s">
        <v>1013</v>
      </c>
      <c r="AD510" t="s">
        <v>37</v>
      </c>
      <c r="AE510" t="s">
        <v>1013</v>
      </c>
      <c r="AF510" t="s">
        <v>90</v>
      </c>
      <c r="AG510" t="s">
        <v>1270</v>
      </c>
      <c r="AH510" t="s">
        <v>551</v>
      </c>
      <c r="AI510" s="4">
        <f ca="1">data[[#This Row],[Expiry Date]]-TODAY()</f>
        <v>40</v>
      </c>
      <c r="AJ510" s="4">
        <f ca="1">data[[#This Row],[Maturity ( Days)]]/365</f>
        <v>0.1095890410958904</v>
      </c>
      <c r="AK510" s="4" t="str">
        <f>IF(data[[#This Row],[Option Type]]="put","p","c")</f>
        <v>p</v>
      </c>
      <c r="AL510" s="4" t="e">
        <f>(data[[#This Row],[Bid]]*data[[#This Row],[Bidsize]]+data[[#This Row],[Ask]]*data[[#This Row],[Asksize]])/(data[[#This Row],[Bidsize]]+data[[#This Row],[Asksize]])</f>
        <v>#DIV/0!</v>
      </c>
    </row>
    <row r="511" spans="1:44" x14ac:dyDescent="0.3">
      <c r="A511" t="s">
        <v>3905</v>
      </c>
      <c r="B511" t="s">
        <v>3906</v>
      </c>
      <c r="C511" t="s">
        <v>58</v>
      </c>
      <c r="D511" t="s">
        <v>1345</v>
      </c>
      <c r="E511" t="s">
        <v>651</v>
      </c>
      <c r="F511" t="s">
        <v>266</v>
      </c>
      <c r="G511" t="s">
        <v>266</v>
      </c>
      <c r="H511" t="s">
        <v>3102</v>
      </c>
      <c r="I511" t="s">
        <v>773</v>
      </c>
      <c r="J511" t="s">
        <v>1502</v>
      </c>
      <c r="K511" t="s">
        <v>3390</v>
      </c>
      <c r="L511" t="s">
        <v>57</v>
      </c>
      <c r="M511" t="s">
        <v>37</v>
      </c>
      <c r="N511" t="s">
        <v>87</v>
      </c>
      <c r="O511" t="s">
        <v>87</v>
      </c>
      <c r="T511" t="s">
        <v>50</v>
      </c>
      <c r="U511" t="s">
        <v>87</v>
      </c>
      <c r="V511" t="s">
        <v>87</v>
      </c>
      <c r="W511" t="s">
        <v>158</v>
      </c>
      <c r="X511" t="s">
        <v>111</v>
      </c>
      <c r="Y511" t="s">
        <v>266</v>
      </c>
      <c r="Z511" t="s">
        <v>87</v>
      </c>
      <c r="AA511" t="s">
        <v>87</v>
      </c>
      <c r="AB511" t="s">
        <v>37</v>
      </c>
      <c r="AC511" t="s">
        <v>1013</v>
      </c>
      <c r="AD511" t="s">
        <v>37</v>
      </c>
      <c r="AE511" t="s">
        <v>1013</v>
      </c>
      <c r="AF511" t="s">
        <v>90</v>
      </c>
      <c r="AG511" t="s">
        <v>1270</v>
      </c>
      <c r="AH511" t="s">
        <v>551</v>
      </c>
      <c r="AI511" s="4">
        <f ca="1">data[[#This Row],[Expiry Date]]-TODAY()</f>
        <v>40</v>
      </c>
      <c r="AJ511" s="4">
        <f ca="1">data[[#This Row],[Maturity ( Days)]]/365</f>
        <v>0.1095890410958904</v>
      </c>
      <c r="AK511" s="4" t="str">
        <f>IF(data[[#This Row],[Option Type]]="put","p","c")</f>
        <v>c</v>
      </c>
      <c r="AL511" s="4">
        <f>(data[[#This Row],[Bid]]*data[[#This Row],[Bidsize]]+data[[#This Row],[Ask]]*data[[#This Row],[Asksize]])/(data[[#This Row],[Bidsize]]+data[[#This Row],[Asksize]])</f>
        <v>0.14805447470817124</v>
      </c>
    </row>
    <row r="512" spans="1:44" x14ac:dyDescent="0.3">
      <c r="A512" t="s">
        <v>3907</v>
      </c>
      <c r="B512" t="s">
        <v>3908</v>
      </c>
      <c r="C512" t="s">
        <v>58</v>
      </c>
      <c r="D512" t="s">
        <v>3437</v>
      </c>
      <c r="E512" t="s">
        <v>87</v>
      </c>
      <c r="F512" t="s">
        <v>266</v>
      </c>
      <c r="G512" t="s">
        <v>264</v>
      </c>
      <c r="H512" t="s">
        <v>87</v>
      </c>
      <c r="I512" t="s">
        <v>773</v>
      </c>
      <c r="J512" t="s">
        <v>1502</v>
      </c>
      <c r="K512" t="s">
        <v>315</v>
      </c>
      <c r="L512" t="s">
        <v>57</v>
      </c>
      <c r="M512" t="s">
        <v>37</v>
      </c>
      <c r="N512" t="s">
        <v>87</v>
      </c>
      <c r="O512" t="s">
        <v>87</v>
      </c>
      <c r="T512" t="s">
        <v>50</v>
      </c>
      <c r="U512" t="s">
        <v>87</v>
      </c>
      <c r="V512" t="s">
        <v>87</v>
      </c>
      <c r="W512" t="s">
        <v>158</v>
      </c>
      <c r="X512" t="s">
        <v>189</v>
      </c>
      <c r="Y512" t="s">
        <v>264</v>
      </c>
      <c r="Z512" t="s">
        <v>87</v>
      </c>
      <c r="AA512" t="s">
        <v>87</v>
      </c>
      <c r="AB512" t="s">
        <v>37</v>
      </c>
      <c r="AC512" t="s">
        <v>1013</v>
      </c>
      <c r="AD512" t="s">
        <v>37</v>
      </c>
      <c r="AE512" t="s">
        <v>1013</v>
      </c>
      <c r="AF512" t="s">
        <v>90</v>
      </c>
      <c r="AG512" t="s">
        <v>1270</v>
      </c>
      <c r="AH512" t="s">
        <v>551</v>
      </c>
      <c r="AI512" s="4">
        <f ca="1">data[[#This Row],[Expiry Date]]-TODAY()</f>
        <v>40</v>
      </c>
      <c r="AJ512" s="4">
        <f ca="1">data[[#This Row],[Maturity ( Days)]]/365</f>
        <v>0.1095890410958904</v>
      </c>
      <c r="AK512" s="4" t="str">
        <f>IF(data[[#This Row],[Option Type]]="put","p","c")</f>
        <v>c</v>
      </c>
      <c r="AL512" s="4">
        <f>(data[[#This Row],[Bid]]*data[[#This Row],[Bidsize]]+data[[#This Row],[Ask]]*data[[#This Row],[Asksize]])/(data[[#This Row],[Bidsize]]+data[[#This Row],[Asksize]])</f>
        <v>0.2</v>
      </c>
    </row>
    <row r="513" spans="1:38" x14ac:dyDescent="0.3">
      <c r="A513" t="s">
        <v>3909</v>
      </c>
      <c r="B513" t="s">
        <v>3910</v>
      </c>
      <c r="C513" t="s">
        <v>58</v>
      </c>
      <c r="D513" t="s">
        <v>3200</v>
      </c>
      <c r="E513" t="s">
        <v>87</v>
      </c>
      <c r="F513" t="s">
        <v>266</v>
      </c>
      <c r="G513" t="s">
        <v>653</v>
      </c>
      <c r="H513" t="s">
        <v>87</v>
      </c>
      <c r="I513" t="s">
        <v>773</v>
      </c>
      <c r="J513" t="s">
        <v>1502</v>
      </c>
      <c r="K513" t="s">
        <v>163</v>
      </c>
      <c r="L513" t="s">
        <v>57</v>
      </c>
      <c r="M513" t="s">
        <v>37</v>
      </c>
      <c r="N513" t="s">
        <v>87</v>
      </c>
      <c r="O513" t="s">
        <v>87</v>
      </c>
      <c r="T513" t="s">
        <v>50</v>
      </c>
      <c r="U513" t="s">
        <v>87</v>
      </c>
      <c r="V513" t="s">
        <v>87</v>
      </c>
      <c r="W513" t="s">
        <v>158</v>
      </c>
      <c r="X513" t="s">
        <v>1632</v>
      </c>
      <c r="Y513" t="s">
        <v>653</v>
      </c>
      <c r="Z513" t="s">
        <v>87</v>
      </c>
      <c r="AA513" t="s">
        <v>87</v>
      </c>
      <c r="AB513" t="s">
        <v>37</v>
      </c>
      <c r="AC513" t="s">
        <v>1013</v>
      </c>
      <c r="AD513" t="s">
        <v>37</v>
      </c>
      <c r="AE513" t="s">
        <v>1013</v>
      </c>
      <c r="AF513" t="s">
        <v>90</v>
      </c>
      <c r="AG513" t="s">
        <v>1270</v>
      </c>
      <c r="AH513" t="s">
        <v>551</v>
      </c>
      <c r="AI513" s="4">
        <f ca="1">data[[#This Row],[Expiry Date]]-TODAY()</f>
        <v>40</v>
      </c>
      <c r="AJ513" s="4">
        <f ca="1">data[[#This Row],[Maturity ( Days)]]/365</f>
        <v>0.1095890410958904</v>
      </c>
      <c r="AK513" s="4" t="str">
        <f>IF(data[[#This Row],[Option Type]]="put","p","c")</f>
        <v>c</v>
      </c>
      <c r="AL513" s="4">
        <f>(data[[#This Row],[Bid]]*data[[#This Row],[Bidsize]]+data[[#This Row],[Ask]]*data[[#This Row],[Asksize]])/(data[[#This Row],[Bidsize]]+data[[#This Row],[Asksize]])</f>
        <v>0.2</v>
      </c>
    </row>
    <row r="514" spans="1:38" x14ac:dyDescent="0.3">
      <c r="A514" t="s">
        <v>3911</v>
      </c>
      <c r="B514" t="s">
        <v>3912</v>
      </c>
      <c r="C514" t="s">
        <v>58</v>
      </c>
      <c r="D514" t="s">
        <v>3203</v>
      </c>
      <c r="E514" t="s">
        <v>87</v>
      </c>
      <c r="F514" t="s">
        <v>266</v>
      </c>
      <c r="G514" t="s">
        <v>3913</v>
      </c>
      <c r="H514" t="s">
        <v>87</v>
      </c>
      <c r="I514" t="s">
        <v>773</v>
      </c>
      <c r="J514" t="s">
        <v>1502</v>
      </c>
      <c r="K514" t="s">
        <v>453</v>
      </c>
      <c r="L514" t="s">
        <v>57</v>
      </c>
      <c r="M514" t="s">
        <v>37</v>
      </c>
      <c r="N514" t="s">
        <v>87</v>
      </c>
      <c r="O514" t="s">
        <v>87</v>
      </c>
      <c r="T514" t="s">
        <v>50</v>
      </c>
      <c r="U514" t="s">
        <v>87</v>
      </c>
      <c r="V514" t="s">
        <v>87</v>
      </c>
      <c r="W514" t="s">
        <v>137</v>
      </c>
      <c r="X514" t="s">
        <v>3914</v>
      </c>
      <c r="Y514" t="s">
        <v>3913</v>
      </c>
      <c r="Z514" t="s">
        <v>87</v>
      </c>
      <c r="AA514" t="s">
        <v>87</v>
      </c>
      <c r="AB514" t="s">
        <v>37</v>
      </c>
      <c r="AC514" t="s">
        <v>1013</v>
      </c>
      <c r="AD514" t="s">
        <v>37</v>
      </c>
      <c r="AE514" t="s">
        <v>1013</v>
      </c>
      <c r="AF514" t="s">
        <v>90</v>
      </c>
      <c r="AG514" t="s">
        <v>1270</v>
      </c>
      <c r="AH514" t="s">
        <v>551</v>
      </c>
      <c r="AI514" s="4">
        <f ca="1">data[[#This Row],[Expiry Date]]-TODAY()</f>
        <v>40</v>
      </c>
      <c r="AJ514" s="4">
        <f ca="1">data[[#This Row],[Maturity ( Days)]]/365</f>
        <v>0.1095890410958904</v>
      </c>
      <c r="AK514" s="4" t="str">
        <f>IF(data[[#This Row],[Option Type]]="put","p","c")</f>
        <v>c</v>
      </c>
      <c r="AL514" s="4">
        <f>(data[[#This Row],[Bid]]*data[[#This Row],[Bidsize]]+data[[#This Row],[Ask]]*data[[#This Row],[Asksize]])/(data[[#This Row],[Bidsize]]+data[[#This Row],[Asksize]])</f>
        <v>0.2</v>
      </c>
    </row>
    <row r="515" spans="1:38" x14ac:dyDescent="0.3">
      <c r="A515" t="s">
        <v>3915</v>
      </c>
      <c r="B515" t="s">
        <v>3916</v>
      </c>
      <c r="C515" t="s">
        <v>58</v>
      </c>
      <c r="D515" t="s">
        <v>2290</v>
      </c>
      <c r="E515" t="s">
        <v>87</v>
      </c>
      <c r="F515" t="s">
        <v>266</v>
      </c>
      <c r="G515" t="s">
        <v>419</v>
      </c>
      <c r="H515" t="s">
        <v>87</v>
      </c>
      <c r="I515" t="s">
        <v>773</v>
      </c>
      <c r="J515" t="s">
        <v>1502</v>
      </c>
      <c r="K515" t="s">
        <v>160</v>
      </c>
      <c r="L515" t="s">
        <v>57</v>
      </c>
      <c r="M515" t="s">
        <v>37</v>
      </c>
      <c r="N515" t="s">
        <v>87</v>
      </c>
      <c r="O515" t="s">
        <v>87</v>
      </c>
      <c r="T515" t="s">
        <v>50</v>
      </c>
      <c r="U515" t="s">
        <v>87</v>
      </c>
      <c r="V515" t="s">
        <v>87</v>
      </c>
      <c r="W515" t="s">
        <v>158</v>
      </c>
      <c r="X515" t="s">
        <v>2721</v>
      </c>
      <c r="Y515" t="s">
        <v>419</v>
      </c>
      <c r="Z515" t="s">
        <v>87</v>
      </c>
      <c r="AA515" t="s">
        <v>87</v>
      </c>
      <c r="AB515" t="s">
        <v>37</v>
      </c>
      <c r="AC515" t="s">
        <v>1013</v>
      </c>
      <c r="AD515" t="s">
        <v>37</v>
      </c>
      <c r="AE515" t="s">
        <v>1013</v>
      </c>
      <c r="AF515" t="s">
        <v>90</v>
      </c>
      <c r="AG515" t="s">
        <v>1270</v>
      </c>
      <c r="AH515" t="s">
        <v>551</v>
      </c>
      <c r="AI515" s="4">
        <f ca="1">data[[#This Row],[Expiry Date]]-TODAY()</f>
        <v>40</v>
      </c>
      <c r="AJ515" s="4">
        <f ca="1">data[[#This Row],[Maturity ( Days)]]/365</f>
        <v>0.1095890410958904</v>
      </c>
      <c r="AK515" s="4" t="str">
        <f>IF(data[[#This Row],[Option Type]]="put","p","c")</f>
        <v>c</v>
      </c>
      <c r="AL515" s="4">
        <f>(data[[#This Row],[Bid]]*data[[#This Row],[Bidsize]]+data[[#This Row],[Ask]]*data[[#This Row],[Asksize]])/(data[[#This Row],[Bidsize]]+data[[#This Row],[Asksize]])</f>
        <v>0.2</v>
      </c>
    </row>
    <row r="516" spans="1:38" x14ac:dyDescent="0.3">
      <c r="A516" t="s">
        <v>3917</v>
      </c>
      <c r="B516" t="s">
        <v>3918</v>
      </c>
      <c r="C516" t="s">
        <v>58</v>
      </c>
      <c r="D516" t="s">
        <v>3445</v>
      </c>
      <c r="E516" t="s">
        <v>87</v>
      </c>
      <c r="F516" t="s">
        <v>266</v>
      </c>
      <c r="G516" t="s">
        <v>653</v>
      </c>
      <c r="H516" t="s">
        <v>87</v>
      </c>
      <c r="I516" t="s">
        <v>773</v>
      </c>
      <c r="J516" t="s">
        <v>1502</v>
      </c>
      <c r="K516" t="s">
        <v>479</v>
      </c>
      <c r="L516" t="s">
        <v>57</v>
      </c>
      <c r="M516" t="s">
        <v>37</v>
      </c>
      <c r="N516" t="s">
        <v>87</v>
      </c>
      <c r="O516" t="s">
        <v>87</v>
      </c>
      <c r="T516" t="s">
        <v>50</v>
      </c>
      <c r="U516" t="s">
        <v>87</v>
      </c>
      <c r="V516" t="s">
        <v>87</v>
      </c>
      <c r="W516" t="s">
        <v>158</v>
      </c>
      <c r="X516" t="s">
        <v>100</v>
      </c>
      <c r="Y516" t="s">
        <v>653</v>
      </c>
      <c r="Z516" t="s">
        <v>87</v>
      </c>
      <c r="AA516" t="s">
        <v>87</v>
      </c>
      <c r="AB516" t="s">
        <v>37</v>
      </c>
      <c r="AC516" t="s">
        <v>1013</v>
      </c>
      <c r="AD516" t="s">
        <v>37</v>
      </c>
      <c r="AE516" t="s">
        <v>1013</v>
      </c>
      <c r="AF516" t="s">
        <v>90</v>
      </c>
      <c r="AG516" t="s">
        <v>1270</v>
      </c>
      <c r="AH516" t="s">
        <v>551</v>
      </c>
      <c r="AI516" s="4">
        <f ca="1">data[[#This Row],[Expiry Date]]-TODAY()</f>
        <v>40</v>
      </c>
      <c r="AJ516" s="4">
        <f ca="1">data[[#This Row],[Maturity ( Days)]]/365</f>
        <v>0.1095890410958904</v>
      </c>
      <c r="AK516" s="4" t="str">
        <f>IF(data[[#This Row],[Option Type]]="put","p","c")</f>
        <v>c</v>
      </c>
      <c r="AL516" s="4">
        <f>(data[[#This Row],[Bid]]*data[[#This Row],[Bidsize]]+data[[#This Row],[Ask]]*data[[#This Row],[Asksize]])/(data[[#This Row],[Bidsize]]+data[[#This Row],[Asksize]])</f>
        <v>0.2</v>
      </c>
    </row>
    <row r="517" spans="1:38" x14ac:dyDescent="0.3">
      <c r="A517" t="s">
        <v>3919</v>
      </c>
      <c r="B517" t="s">
        <v>3920</v>
      </c>
      <c r="C517" t="s">
        <v>58</v>
      </c>
      <c r="D517" t="s">
        <v>204</v>
      </c>
      <c r="E517" t="s">
        <v>87</v>
      </c>
      <c r="F517" t="s">
        <v>266</v>
      </c>
      <c r="G517" t="s">
        <v>653</v>
      </c>
      <c r="H517" t="s">
        <v>87</v>
      </c>
      <c r="I517" t="s">
        <v>773</v>
      </c>
      <c r="J517" t="s">
        <v>1502</v>
      </c>
      <c r="K517" t="s">
        <v>2239</v>
      </c>
      <c r="L517" t="s">
        <v>57</v>
      </c>
      <c r="M517" t="s">
        <v>37</v>
      </c>
      <c r="N517" t="s">
        <v>87</v>
      </c>
      <c r="O517" t="s">
        <v>87</v>
      </c>
      <c r="T517" t="s">
        <v>50</v>
      </c>
      <c r="U517" t="s">
        <v>87</v>
      </c>
      <c r="V517" t="s">
        <v>87</v>
      </c>
      <c r="W517" t="s">
        <v>134</v>
      </c>
      <c r="X517" t="s">
        <v>1370</v>
      </c>
      <c r="Y517" t="s">
        <v>653</v>
      </c>
      <c r="Z517" t="s">
        <v>87</v>
      </c>
      <c r="AA517" t="s">
        <v>87</v>
      </c>
      <c r="AB517" t="s">
        <v>37</v>
      </c>
      <c r="AC517" t="s">
        <v>1013</v>
      </c>
      <c r="AD517" t="s">
        <v>37</v>
      </c>
      <c r="AE517" t="s">
        <v>1013</v>
      </c>
      <c r="AF517" t="s">
        <v>90</v>
      </c>
      <c r="AG517" t="s">
        <v>1270</v>
      </c>
      <c r="AH517" t="s">
        <v>551</v>
      </c>
      <c r="AI517" s="4">
        <f ca="1">data[[#This Row],[Expiry Date]]-TODAY()</f>
        <v>40</v>
      </c>
      <c r="AJ517" s="4">
        <f ca="1">data[[#This Row],[Maturity ( Days)]]/365</f>
        <v>0.1095890410958904</v>
      </c>
      <c r="AK517" s="4" t="str">
        <f>IF(data[[#This Row],[Option Type]]="put","p","c")</f>
        <v>c</v>
      </c>
      <c r="AL517" s="4">
        <f>(data[[#This Row],[Bid]]*data[[#This Row],[Bidsize]]+data[[#This Row],[Ask]]*data[[#This Row],[Asksize]])/(data[[#This Row],[Bidsize]]+data[[#This Row],[Asksize]])</f>
        <v>0.2</v>
      </c>
    </row>
    <row r="518" spans="1:38" x14ac:dyDescent="0.3">
      <c r="A518" t="s">
        <v>3921</v>
      </c>
      <c r="B518" t="s">
        <v>3922</v>
      </c>
      <c r="C518" t="s">
        <v>58</v>
      </c>
      <c r="D518" t="s">
        <v>3212</v>
      </c>
      <c r="E518" t="s">
        <v>87</v>
      </c>
      <c r="F518" t="s">
        <v>653</v>
      </c>
      <c r="G518" t="s">
        <v>653</v>
      </c>
      <c r="H518" t="s">
        <v>87</v>
      </c>
      <c r="I518" t="s">
        <v>260</v>
      </c>
      <c r="J518" t="s">
        <v>1502</v>
      </c>
      <c r="K518" t="s">
        <v>171</v>
      </c>
      <c r="L518" t="s">
        <v>57</v>
      </c>
      <c r="M518" t="s">
        <v>37</v>
      </c>
      <c r="N518" t="s">
        <v>87</v>
      </c>
      <c r="O518" t="s">
        <v>87</v>
      </c>
      <c r="T518" t="s">
        <v>50</v>
      </c>
      <c r="U518" t="s">
        <v>87</v>
      </c>
      <c r="V518" t="s">
        <v>87</v>
      </c>
      <c r="W518" t="s">
        <v>158</v>
      </c>
      <c r="X518" t="s">
        <v>111</v>
      </c>
      <c r="Y518" t="s">
        <v>653</v>
      </c>
      <c r="Z518" t="s">
        <v>87</v>
      </c>
      <c r="AA518" t="s">
        <v>87</v>
      </c>
      <c r="AB518" t="s">
        <v>37</v>
      </c>
      <c r="AC518" t="s">
        <v>1013</v>
      </c>
      <c r="AD518" t="s">
        <v>37</v>
      </c>
      <c r="AE518" t="s">
        <v>1013</v>
      </c>
      <c r="AF518" t="s">
        <v>90</v>
      </c>
      <c r="AG518" t="s">
        <v>1270</v>
      </c>
      <c r="AH518" t="s">
        <v>551</v>
      </c>
      <c r="AI518" s="4">
        <f ca="1">data[[#This Row],[Expiry Date]]-TODAY()</f>
        <v>40</v>
      </c>
      <c r="AJ518" s="4">
        <f ca="1">data[[#This Row],[Maturity ( Days)]]/365</f>
        <v>0.1095890410958904</v>
      </c>
      <c r="AK518" s="4" t="str">
        <f>IF(data[[#This Row],[Option Type]]="put","p","c")</f>
        <v>c</v>
      </c>
      <c r="AL518" s="4">
        <f>(data[[#This Row],[Bid]]*data[[#This Row],[Bidsize]]+data[[#This Row],[Ask]]*data[[#This Row],[Asksize]])/(data[[#This Row],[Bidsize]]+data[[#This Row],[Asksize]])</f>
        <v>0.15</v>
      </c>
    </row>
    <row r="519" spans="1:38" x14ac:dyDescent="0.3">
      <c r="A519" t="s">
        <v>3923</v>
      </c>
      <c r="B519" t="s">
        <v>3924</v>
      </c>
      <c r="C519" t="s">
        <v>58</v>
      </c>
      <c r="D519" t="s">
        <v>2296</v>
      </c>
      <c r="E519" t="s">
        <v>87</v>
      </c>
      <c r="F519" t="s">
        <v>653</v>
      </c>
      <c r="G519" t="s">
        <v>261</v>
      </c>
      <c r="H519" t="s">
        <v>87</v>
      </c>
      <c r="I519" t="s">
        <v>490</v>
      </c>
      <c r="J519" t="s">
        <v>1502</v>
      </c>
      <c r="K519" t="s">
        <v>314</v>
      </c>
      <c r="L519" t="s">
        <v>57</v>
      </c>
      <c r="M519" t="s">
        <v>37</v>
      </c>
      <c r="N519" t="s">
        <v>87</v>
      </c>
      <c r="O519" t="s">
        <v>87</v>
      </c>
      <c r="T519" t="s">
        <v>50</v>
      </c>
      <c r="U519" t="s">
        <v>87</v>
      </c>
      <c r="V519" t="s">
        <v>87</v>
      </c>
      <c r="W519" t="s">
        <v>158</v>
      </c>
      <c r="X519" t="s">
        <v>2983</v>
      </c>
      <c r="Y519" t="s">
        <v>261</v>
      </c>
      <c r="Z519" t="s">
        <v>87</v>
      </c>
      <c r="AA519" t="s">
        <v>87</v>
      </c>
      <c r="AB519" t="s">
        <v>37</v>
      </c>
      <c r="AC519" t="s">
        <v>1013</v>
      </c>
      <c r="AD519" t="s">
        <v>37</v>
      </c>
      <c r="AE519" t="s">
        <v>1013</v>
      </c>
      <c r="AF519" t="s">
        <v>90</v>
      </c>
      <c r="AG519" t="s">
        <v>1270</v>
      </c>
      <c r="AH519" t="s">
        <v>551</v>
      </c>
      <c r="AI519" s="4">
        <f ca="1">data[[#This Row],[Expiry Date]]-TODAY()</f>
        <v>40</v>
      </c>
      <c r="AJ519" s="4">
        <f ca="1">data[[#This Row],[Maturity ( Days)]]/365</f>
        <v>0.1095890410958904</v>
      </c>
      <c r="AK519" s="4" t="str">
        <f>IF(data[[#This Row],[Option Type]]="put","p","c")</f>
        <v>c</v>
      </c>
      <c r="AL519" s="4">
        <f>(data[[#This Row],[Bid]]*data[[#This Row],[Bidsize]]+data[[#This Row],[Ask]]*data[[#This Row],[Asksize]])/(data[[#This Row],[Bidsize]]+data[[#This Row],[Asksize]])</f>
        <v>0.14999999999999997</v>
      </c>
    </row>
    <row r="520" spans="1:38" x14ac:dyDescent="0.3">
      <c r="A520" t="s">
        <v>3925</v>
      </c>
      <c r="B520" t="s">
        <v>3926</v>
      </c>
      <c r="C520" t="s">
        <v>58</v>
      </c>
      <c r="D520" t="s">
        <v>3219</v>
      </c>
      <c r="E520" t="s">
        <v>87</v>
      </c>
      <c r="F520" t="s">
        <v>653</v>
      </c>
      <c r="G520" t="s">
        <v>656</v>
      </c>
      <c r="H520" t="s">
        <v>87</v>
      </c>
      <c r="I520" t="s">
        <v>152</v>
      </c>
      <c r="J520" t="s">
        <v>1502</v>
      </c>
      <c r="K520" t="s">
        <v>424</v>
      </c>
      <c r="L520" t="s">
        <v>57</v>
      </c>
      <c r="M520" t="s">
        <v>37</v>
      </c>
      <c r="N520" t="s">
        <v>87</v>
      </c>
      <c r="O520" t="s">
        <v>87</v>
      </c>
      <c r="T520" t="s">
        <v>50</v>
      </c>
      <c r="U520" t="s">
        <v>87</v>
      </c>
      <c r="V520" t="s">
        <v>87</v>
      </c>
      <c r="W520" t="s">
        <v>158</v>
      </c>
      <c r="X520" t="s">
        <v>2721</v>
      </c>
      <c r="Y520" t="s">
        <v>656</v>
      </c>
      <c r="Z520" t="s">
        <v>87</v>
      </c>
      <c r="AA520" t="s">
        <v>87</v>
      </c>
      <c r="AB520" t="s">
        <v>37</v>
      </c>
      <c r="AC520" t="s">
        <v>1013</v>
      </c>
      <c r="AD520" t="s">
        <v>37</v>
      </c>
      <c r="AE520" t="s">
        <v>1013</v>
      </c>
      <c r="AF520" t="s">
        <v>90</v>
      </c>
      <c r="AG520" t="s">
        <v>1270</v>
      </c>
      <c r="AH520" t="s">
        <v>551</v>
      </c>
      <c r="AI520" s="4">
        <f ca="1">data[[#This Row],[Expiry Date]]-TODAY()</f>
        <v>40</v>
      </c>
      <c r="AJ520" s="4">
        <f ca="1">data[[#This Row],[Maturity ( Days)]]/365</f>
        <v>0.1095890410958904</v>
      </c>
      <c r="AK520" s="4" t="str">
        <f>IF(data[[#This Row],[Option Type]]="put","p","c")</f>
        <v>c</v>
      </c>
      <c r="AL520" s="4">
        <f>(data[[#This Row],[Bid]]*data[[#This Row],[Bidsize]]+data[[#This Row],[Ask]]*data[[#This Row],[Asksize]])/(data[[#This Row],[Bidsize]]+data[[#This Row],[Asksize]])</f>
        <v>0.15</v>
      </c>
    </row>
    <row r="521" spans="1:38" x14ac:dyDescent="0.3">
      <c r="A521" t="s">
        <v>3927</v>
      </c>
      <c r="B521" t="s">
        <v>3928</v>
      </c>
      <c r="C521" t="s">
        <v>58</v>
      </c>
      <c r="D521" t="s">
        <v>3222</v>
      </c>
      <c r="E521" t="s">
        <v>87</v>
      </c>
      <c r="F521" t="s">
        <v>653</v>
      </c>
      <c r="G521" t="s">
        <v>263</v>
      </c>
      <c r="H521" t="s">
        <v>87</v>
      </c>
      <c r="I521" t="s">
        <v>440</v>
      </c>
      <c r="J521" t="s">
        <v>1502</v>
      </c>
      <c r="K521" t="s">
        <v>423</v>
      </c>
      <c r="L521" t="s">
        <v>57</v>
      </c>
      <c r="M521" t="s">
        <v>37</v>
      </c>
      <c r="N521" t="s">
        <v>87</v>
      </c>
      <c r="O521" t="s">
        <v>87</v>
      </c>
      <c r="T521" t="s">
        <v>50</v>
      </c>
      <c r="U521" t="s">
        <v>87</v>
      </c>
      <c r="V521" t="s">
        <v>87</v>
      </c>
      <c r="W521" t="s">
        <v>144</v>
      </c>
      <c r="X521" t="s">
        <v>1366</v>
      </c>
      <c r="Y521" t="s">
        <v>263</v>
      </c>
      <c r="Z521" t="s">
        <v>87</v>
      </c>
      <c r="AA521" t="s">
        <v>87</v>
      </c>
      <c r="AB521" t="s">
        <v>37</v>
      </c>
      <c r="AC521" t="s">
        <v>1013</v>
      </c>
      <c r="AD521" t="s">
        <v>37</v>
      </c>
      <c r="AE521" t="s">
        <v>1013</v>
      </c>
      <c r="AF521" t="s">
        <v>90</v>
      </c>
      <c r="AG521" t="s">
        <v>1270</v>
      </c>
      <c r="AH521" t="s">
        <v>551</v>
      </c>
      <c r="AI521" s="4">
        <f ca="1">data[[#This Row],[Expiry Date]]-TODAY()</f>
        <v>40</v>
      </c>
      <c r="AJ521" s="4">
        <f ca="1">data[[#This Row],[Maturity ( Days)]]/365</f>
        <v>0.1095890410958904</v>
      </c>
      <c r="AK521" s="4" t="str">
        <f>IF(data[[#This Row],[Option Type]]="put","p","c")</f>
        <v>c</v>
      </c>
      <c r="AL521" s="4">
        <f>(data[[#This Row],[Bid]]*data[[#This Row],[Bidsize]]+data[[#This Row],[Ask]]*data[[#This Row],[Asksize]])/(data[[#This Row],[Bidsize]]+data[[#This Row],[Asksize]])</f>
        <v>0.15</v>
      </c>
    </row>
    <row r="522" spans="1:38" x14ac:dyDescent="0.3">
      <c r="A522" t="s">
        <v>3929</v>
      </c>
      <c r="B522" t="s">
        <v>3930</v>
      </c>
      <c r="C522" t="s">
        <v>58</v>
      </c>
      <c r="D522" t="s">
        <v>1346</v>
      </c>
      <c r="E522" t="s">
        <v>87</v>
      </c>
      <c r="F522" t="s">
        <v>653</v>
      </c>
      <c r="G522" t="s">
        <v>431</v>
      </c>
      <c r="H522" t="s">
        <v>87</v>
      </c>
      <c r="I522" t="s">
        <v>472</v>
      </c>
      <c r="J522" t="s">
        <v>1502</v>
      </c>
      <c r="K522" t="s">
        <v>231</v>
      </c>
      <c r="L522" t="s">
        <v>57</v>
      </c>
      <c r="M522" t="s">
        <v>37</v>
      </c>
      <c r="N522" t="s">
        <v>87</v>
      </c>
      <c r="O522" t="s">
        <v>87</v>
      </c>
      <c r="T522" t="s">
        <v>50</v>
      </c>
      <c r="U522" t="s">
        <v>87</v>
      </c>
      <c r="V522" t="s">
        <v>87</v>
      </c>
      <c r="W522" t="s">
        <v>158</v>
      </c>
      <c r="X522" t="s">
        <v>411</v>
      </c>
      <c r="Y522" t="s">
        <v>431</v>
      </c>
      <c r="Z522" t="s">
        <v>87</v>
      </c>
      <c r="AA522" t="s">
        <v>87</v>
      </c>
      <c r="AB522" t="s">
        <v>37</v>
      </c>
      <c r="AC522" t="s">
        <v>1013</v>
      </c>
      <c r="AD522" t="s">
        <v>37</v>
      </c>
      <c r="AE522" t="s">
        <v>1013</v>
      </c>
      <c r="AF522" t="s">
        <v>90</v>
      </c>
      <c r="AG522" t="s">
        <v>1270</v>
      </c>
      <c r="AH522" t="s">
        <v>551</v>
      </c>
      <c r="AI522" s="4">
        <f ca="1">data[[#This Row],[Expiry Date]]-TODAY()</f>
        <v>40</v>
      </c>
      <c r="AJ522" s="4">
        <f ca="1">data[[#This Row],[Maturity ( Days)]]/365</f>
        <v>0.1095890410958904</v>
      </c>
      <c r="AK522" s="4" t="str">
        <f>IF(data[[#This Row],[Option Type]]="put","p","c")</f>
        <v>c</v>
      </c>
      <c r="AL522" s="4">
        <f>(data[[#This Row],[Bid]]*data[[#This Row],[Bidsize]]+data[[#This Row],[Ask]]*data[[#This Row],[Asksize]])/(data[[#This Row],[Bidsize]]+data[[#This Row],[Asksize]])</f>
        <v>0.15</v>
      </c>
    </row>
    <row r="523" spans="1:38" x14ac:dyDescent="0.3">
      <c r="A523" t="s">
        <v>3931</v>
      </c>
      <c r="B523" t="s">
        <v>3932</v>
      </c>
      <c r="C523" t="s">
        <v>58</v>
      </c>
      <c r="D523" t="s">
        <v>2314</v>
      </c>
      <c r="E523" t="s">
        <v>87</v>
      </c>
      <c r="F523" t="s">
        <v>653</v>
      </c>
      <c r="G523" t="s">
        <v>755</v>
      </c>
      <c r="H523" t="s">
        <v>87</v>
      </c>
      <c r="I523" t="s">
        <v>504</v>
      </c>
      <c r="J523" t="s">
        <v>1502</v>
      </c>
      <c r="K523" t="s">
        <v>262</v>
      </c>
      <c r="L523" t="s">
        <v>57</v>
      </c>
      <c r="M523" t="s">
        <v>37</v>
      </c>
      <c r="N523" t="s">
        <v>87</v>
      </c>
      <c r="O523" t="s">
        <v>87</v>
      </c>
      <c r="T523" t="s">
        <v>50</v>
      </c>
      <c r="U523" t="s">
        <v>87</v>
      </c>
      <c r="V523" t="s">
        <v>87</v>
      </c>
      <c r="W523" t="s">
        <v>158</v>
      </c>
      <c r="X523" t="s">
        <v>2721</v>
      </c>
      <c r="Y523" t="s">
        <v>755</v>
      </c>
      <c r="Z523" t="s">
        <v>87</v>
      </c>
      <c r="AA523" t="s">
        <v>87</v>
      </c>
      <c r="AB523" t="s">
        <v>37</v>
      </c>
      <c r="AC523" t="s">
        <v>1013</v>
      </c>
      <c r="AD523" t="s">
        <v>37</v>
      </c>
      <c r="AE523" t="s">
        <v>1013</v>
      </c>
      <c r="AF523" t="s">
        <v>90</v>
      </c>
      <c r="AG523" t="s">
        <v>1270</v>
      </c>
      <c r="AH523" t="s">
        <v>551</v>
      </c>
      <c r="AI523" s="4">
        <f ca="1">data[[#This Row],[Expiry Date]]-TODAY()</f>
        <v>40</v>
      </c>
      <c r="AJ523" s="4">
        <f ca="1">data[[#This Row],[Maturity ( Days)]]/365</f>
        <v>0.1095890410958904</v>
      </c>
      <c r="AK523" s="4" t="str">
        <f>IF(data[[#This Row],[Option Type]]="put","p","c")</f>
        <v>c</v>
      </c>
      <c r="AL523" s="4">
        <f>(data[[#This Row],[Bid]]*data[[#This Row],[Bidsize]]+data[[#This Row],[Ask]]*data[[#This Row],[Asksize]])/(data[[#This Row],[Bidsize]]+data[[#This Row],[Asksize]])</f>
        <v>0.15</v>
      </c>
    </row>
    <row r="524" spans="1:38" x14ac:dyDescent="0.3">
      <c r="A524" t="s">
        <v>3933</v>
      </c>
      <c r="B524" t="s">
        <v>3934</v>
      </c>
      <c r="C524" t="s">
        <v>58</v>
      </c>
      <c r="D524" t="s">
        <v>2320</v>
      </c>
      <c r="E524" t="s">
        <v>87</v>
      </c>
      <c r="F524" t="s">
        <v>653</v>
      </c>
      <c r="G524" t="s">
        <v>264</v>
      </c>
      <c r="H524" t="s">
        <v>87</v>
      </c>
      <c r="I524" t="s">
        <v>2957</v>
      </c>
      <c r="J524" t="s">
        <v>1502</v>
      </c>
      <c r="K524" t="s">
        <v>423</v>
      </c>
      <c r="L524" t="s">
        <v>57</v>
      </c>
      <c r="M524" t="s">
        <v>37</v>
      </c>
      <c r="N524" t="s">
        <v>87</v>
      </c>
      <c r="O524" t="s">
        <v>87</v>
      </c>
      <c r="T524" t="s">
        <v>50</v>
      </c>
      <c r="U524" t="s">
        <v>87</v>
      </c>
      <c r="V524" t="s">
        <v>87</v>
      </c>
      <c r="W524" t="s">
        <v>158</v>
      </c>
      <c r="X524" t="s">
        <v>1366</v>
      </c>
      <c r="Y524" t="s">
        <v>264</v>
      </c>
      <c r="Z524" t="s">
        <v>87</v>
      </c>
      <c r="AA524" t="s">
        <v>87</v>
      </c>
      <c r="AB524" t="s">
        <v>37</v>
      </c>
      <c r="AC524" t="s">
        <v>1013</v>
      </c>
      <c r="AD524" t="s">
        <v>37</v>
      </c>
      <c r="AE524" t="s">
        <v>1013</v>
      </c>
      <c r="AF524" t="s">
        <v>90</v>
      </c>
      <c r="AG524" t="s">
        <v>1270</v>
      </c>
      <c r="AH524" t="s">
        <v>551</v>
      </c>
      <c r="AI524" s="4">
        <f ca="1">data[[#This Row],[Expiry Date]]-TODAY()</f>
        <v>40</v>
      </c>
      <c r="AJ524" s="4">
        <f ca="1">data[[#This Row],[Maturity ( Days)]]/365</f>
        <v>0.1095890410958904</v>
      </c>
      <c r="AK524" s="4" t="str">
        <f>IF(data[[#This Row],[Option Type]]="put","p","c")</f>
        <v>c</v>
      </c>
      <c r="AL524" s="4">
        <f>(data[[#This Row],[Bid]]*data[[#This Row],[Bidsize]]+data[[#This Row],[Ask]]*data[[#This Row],[Asksize]])/(data[[#This Row],[Bidsize]]+data[[#This Row],[Asksize]])</f>
        <v>0.15</v>
      </c>
    </row>
    <row r="525" spans="1:38" x14ac:dyDescent="0.3">
      <c r="A525" t="s">
        <v>3935</v>
      </c>
      <c r="B525" t="s">
        <v>3936</v>
      </c>
      <c r="C525" t="s">
        <v>58</v>
      </c>
      <c r="D525" t="s">
        <v>2326</v>
      </c>
      <c r="E525" t="s">
        <v>87</v>
      </c>
      <c r="F525" t="s">
        <v>653</v>
      </c>
      <c r="G525" t="s">
        <v>653</v>
      </c>
      <c r="H525" t="s">
        <v>87</v>
      </c>
      <c r="I525" t="s">
        <v>109</v>
      </c>
      <c r="J525" t="s">
        <v>1502</v>
      </c>
      <c r="K525" t="s">
        <v>161</v>
      </c>
      <c r="L525" t="s">
        <v>57</v>
      </c>
      <c r="M525" t="s">
        <v>37</v>
      </c>
      <c r="N525" t="s">
        <v>87</v>
      </c>
      <c r="O525" t="s">
        <v>87</v>
      </c>
      <c r="T525" t="s">
        <v>50</v>
      </c>
      <c r="U525" t="s">
        <v>87</v>
      </c>
      <c r="V525" t="s">
        <v>87</v>
      </c>
      <c r="W525" t="s">
        <v>158</v>
      </c>
      <c r="X525" t="s">
        <v>189</v>
      </c>
      <c r="Y525" t="s">
        <v>653</v>
      </c>
      <c r="Z525" t="s">
        <v>87</v>
      </c>
      <c r="AA525" t="s">
        <v>87</v>
      </c>
      <c r="AB525" t="s">
        <v>37</v>
      </c>
      <c r="AC525" t="s">
        <v>1013</v>
      </c>
      <c r="AD525" t="s">
        <v>37</v>
      </c>
      <c r="AE525" t="s">
        <v>1013</v>
      </c>
      <c r="AF525" t="s">
        <v>90</v>
      </c>
      <c r="AG525" t="s">
        <v>1270</v>
      </c>
      <c r="AH525" t="s">
        <v>551</v>
      </c>
      <c r="AI525" s="4">
        <f ca="1">data[[#This Row],[Expiry Date]]-TODAY()</f>
        <v>40</v>
      </c>
      <c r="AJ525" s="4">
        <f ca="1">data[[#This Row],[Maturity ( Days)]]/365</f>
        <v>0.1095890410958904</v>
      </c>
      <c r="AK525" s="4" t="str">
        <f>IF(data[[#This Row],[Option Type]]="put","p","c")</f>
        <v>c</v>
      </c>
      <c r="AL525" s="4">
        <f>(data[[#This Row],[Bid]]*data[[#This Row],[Bidsize]]+data[[#This Row],[Ask]]*data[[#This Row],[Asksize]])/(data[[#This Row],[Bidsize]]+data[[#This Row],[Asksize]])</f>
        <v>0.15</v>
      </c>
    </row>
    <row r="526" spans="1:38" x14ac:dyDescent="0.3">
      <c r="A526" t="s">
        <v>3937</v>
      </c>
      <c r="B526" t="s">
        <v>3938</v>
      </c>
      <c r="C526" t="s">
        <v>30</v>
      </c>
      <c r="D526" t="s">
        <v>256</v>
      </c>
      <c r="E526" t="s">
        <v>3939</v>
      </c>
      <c r="F526" t="s">
        <v>3940</v>
      </c>
      <c r="G526" t="s">
        <v>3941</v>
      </c>
      <c r="H526" t="s">
        <v>87</v>
      </c>
      <c r="I526" t="s">
        <v>87</v>
      </c>
      <c r="J526" t="s">
        <v>1502</v>
      </c>
      <c r="K526" t="s">
        <v>144</v>
      </c>
      <c r="L526" t="s">
        <v>57</v>
      </c>
      <c r="M526" t="s">
        <v>37</v>
      </c>
      <c r="N526" t="s">
        <v>87</v>
      </c>
      <c r="O526" t="s">
        <v>87</v>
      </c>
      <c r="T526" t="s">
        <v>50</v>
      </c>
      <c r="U526" t="s">
        <v>87</v>
      </c>
      <c r="V526" t="s">
        <v>87</v>
      </c>
      <c r="W526" t="s">
        <v>144</v>
      </c>
      <c r="X526" t="s">
        <v>3904</v>
      </c>
      <c r="Y526" t="s">
        <v>3941</v>
      </c>
      <c r="Z526" t="s">
        <v>87</v>
      </c>
      <c r="AA526" t="s">
        <v>87</v>
      </c>
      <c r="AB526" t="s">
        <v>37</v>
      </c>
      <c r="AC526" t="s">
        <v>1013</v>
      </c>
      <c r="AD526" t="s">
        <v>37</v>
      </c>
      <c r="AE526" t="s">
        <v>1013</v>
      </c>
      <c r="AF526" t="s">
        <v>90</v>
      </c>
      <c r="AG526" t="s">
        <v>1270</v>
      </c>
      <c r="AH526" t="s">
        <v>551</v>
      </c>
      <c r="AI526" s="4">
        <f ca="1">data[[#This Row],[Expiry Date]]-TODAY()</f>
        <v>40</v>
      </c>
      <c r="AJ526" s="4">
        <f ca="1">data[[#This Row],[Maturity ( Days)]]/365</f>
        <v>0.1095890410958904</v>
      </c>
      <c r="AK526" s="4" t="str">
        <f>IF(data[[#This Row],[Option Type]]="put","p","c")</f>
        <v>p</v>
      </c>
      <c r="AL526" s="4" t="e">
        <f>(data[[#This Row],[Bid]]*data[[#This Row],[Bidsize]]+data[[#This Row],[Ask]]*data[[#This Row],[Asksize]])/(data[[#This Row],[Bidsize]]+data[[#This Row],[Asksize]])</f>
        <v>#DIV/0!</v>
      </c>
    </row>
    <row r="527" spans="1:38" x14ac:dyDescent="0.3">
      <c r="A527" t="s">
        <v>3942</v>
      </c>
      <c r="B527" t="s">
        <v>3943</v>
      </c>
      <c r="C527" t="s">
        <v>30</v>
      </c>
      <c r="D527" t="s">
        <v>1350</v>
      </c>
      <c r="E527" t="s">
        <v>3944</v>
      </c>
      <c r="F527" t="s">
        <v>3945</v>
      </c>
      <c r="G527" t="s">
        <v>3946</v>
      </c>
      <c r="H527" t="s">
        <v>87</v>
      </c>
      <c r="I527" t="s">
        <v>87</v>
      </c>
      <c r="J527" t="s">
        <v>1502</v>
      </c>
      <c r="K527" t="s">
        <v>144</v>
      </c>
      <c r="L527" t="s">
        <v>57</v>
      </c>
      <c r="M527" t="s">
        <v>37</v>
      </c>
      <c r="N527" t="s">
        <v>87</v>
      </c>
      <c r="O527" t="s">
        <v>87</v>
      </c>
      <c r="T527" t="s">
        <v>50</v>
      </c>
      <c r="U527" t="s">
        <v>87</v>
      </c>
      <c r="V527" t="s">
        <v>87</v>
      </c>
      <c r="W527" t="s">
        <v>144</v>
      </c>
      <c r="X527" t="s">
        <v>1361</v>
      </c>
      <c r="Y527" t="s">
        <v>3946</v>
      </c>
      <c r="Z527" t="s">
        <v>87</v>
      </c>
      <c r="AA527" t="s">
        <v>87</v>
      </c>
      <c r="AB527" t="s">
        <v>37</v>
      </c>
      <c r="AC527" t="s">
        <v>1013</v>
      </c>
      <c r="AD527" t="s">
        <v>37</v>
      </c>
      <c r="AE527" t="s">
        <v>1013</v>
      </c>
      <c r="AF527" t="s">
        <v>90</v>
      </c>
      <c r="AG527" t="s">
        <v>1270</v>
      </c>
      <c r="AH527" t="s">
        <v>551</v>
      </c>
      <c r="AI527" s="4">
        <f ca="1">data[[#This Row],[Expiry Date]]-TODAY()</f>
        <v>40</v>
      </c>
      <c r="AJ527" s="4">
        <f ca="1">data[[#This Row],[Maturity ( Days)]]/365</f>
        <v>0.1095890410958904</v>
      </c>
      <c r="AK527" s="4" t="str">
        <f>IF(data[[#This Row],[Option Type]]="put","p","c")</f>
        <v>p</v>
      </c>
      <c r="AL527" s="4" t="e">
        <f>(data[[#This Row],[Bid]]*data[[#This Row],[Bidsize]]+data[[#This Row],[Ask]]*data[[#This Row],[Asksize]])/(data[[#This Row],[Bidsize]]+data[[#This Row],[Asksize]])</f>
        <v>#DIV/0!</v>
      </c>
    </row>
    <row r="528" spans="1:38" x14ac:dyDescent="0.3">
      <c r="A528" t="s">
        <v>3947</v>
      </c>
      <c r="B528" t="s">
        <v>3948</v>
      </c>
      <c r="C528" t="s">
        <v>30</v>
      </c>
      <c r="D528" t="s">
        <v>2394</v>
      </c>
      <c r="E528" t="s">
        <v>3949</v>
      </c>
      <c r="F528" t="s">
        <v>3950</v>
      </c>
      <c r="G528" t="s">
        <v>3951</v>
      </c>
      <c r="H528" t="s">
        <v>87</v>
      </c>
      <c r="I528" t="s">
        <v>87</v>
      </c>
      <c r="J528" t="s">
        <v>1502</v>
      </c>
      <c r="K528" t="s">
        <v>144</v>
      </c>
      <c r="L528" t="s">
        <v>57</v>
      </c>
      <c r="M528" t="s">
        <v>37</v>
      </c>
      <c r="N528" t="s">
        <v>87</v>
      </c>
      <c r="O528" t="s">
        <v>87</v>
      </c>
      <c r="T528" t="s">
        <v>50</v>
      </c>
      <c r="U528" t="s">
        <v>87</v>
      </c>
      <c r="V528" t="s">
        <v>87</v>
      </c>
      <c r="W528" t="s">
        <v>144</v>
      </c>
      <c r="X528" t="s">
        <v>1361</v>
      </c>
      <c r="Y528" t="s">
        <v>3951</v>
      </c>
      <c r="Z528" t="s">
        <v>87</v>
      </c>
      <c r="AA528" t="s">
        <v>87</v>
      </c>
      <c r="AB528" t="s">
        <v>37</v>
      </c>
      <c r="AC528" t="s">
        <v>1013</v>
      </c>
      <c r="AD528" t="s">
        <v>37</v>
      </c>
      <c r="AE528" t="s">
        <v>1013</v>
      </c>
      <c r="AF528" t="s">
        <v>90</v>
      </c>
      <c r="AG528" t="s">
        <v>1270</v>
      </c>
      <c r="AH528" t="s">
        <v>551</v>
      </c>
      <c r="AI528" s="4">
        <f ca="1">data[[#This Row],[Expiry Date]]-TODAY()</f>
        <v>40</v>
      </c>
      <c r="AJ528" s="4">
        <f ca="1">data[[#This Row],[Maturity ( Days)]]/365</f>
        <v>0.1095890410958904</v>
      </c>
      <c r="AK528" s="4" t="str">
        <f>IF(data[[#This Row],[Option Type]]="put","p","c")</f>
        <v>p</v>
      </c>
      <c r="AL528" s="4" t="e">
        <f>(data[[#This Row],[Bid]]*data[[#This Row],[Bidsize]]+data[[#This Row],[Ask]]*data[[#This Row],[Asksize]])/(data[[#This Row],[Bidsize]]+data[[#This Row],[Asksize]])</f>
        <v>#DIV/0!</v>
      </c>
    </row>
    <row r="529" spans="1:38" x14ac:dyDescent="0.3">
      <c r="A529" t="s">
        <v>3952</v>
      </c>
      <c r="B529" t="s">
        <v>3953</v>
      </c>
      <c r="C529" t="s">
        <v>30</v>
      </c>
      <c r="D529" t="s">
        <v>2407</v>
      </c>
      <c r="E529" t="s">
        <v>3954</v>
      </c>
      <c r="F529" t="s">
        <v>3955</v>
      </c>
      <c r="G529" t="s">
        <v>3956</v>
      </c>
      <c r="H529" t="s">
        <v>87</v>
      </c>
      <c r="I529" t="s">
        <v>87</v>
      </c>
      <c r="J529" t="s">
        <v>1502</v>
      </c>
      <c r="K529" t="s">
        <v>144</v>
      </c>
      <c r="L529" t="s">
        <v>57</v>
      </c>
      <c r="M529" t="s">
        <v>37</v>
      </c>
      <c r="N529" t="s">
        <v>87</v>
      </c>
      <c r="O529" t="s">
        <v>87</v>
      </c>
      <c r="T529" t="s">
        <v>50</v>
      </c>
      <c r="U529" t="s">
        <v>87</v>
      </c>
      <c r="V529" t="s">
        <v>87</v>
      </c>
      <c r="W529" t="s">
        <v>144</v>
      </c>
      <c r="X529" t="s">
        <v>1361</v>
      </c>
      <c r="Y529" t="s">
        <v>3956</v>
      </c>
      <c r="Z529" t="s">
        <v>87</v>
      </c>
      <c r="AA529" t="s">
        <v>87</v>
      </c>
      <c r="AB529" t="s">
        <v>37</v>
      </c>
      <c r="AC529" t="s">
        <v>1013</v>
      </c>
      <c r="AD529" t="s">
        <v>37</v>
      </c>
      <c r="AE529" t="s">
        <v>1013</v>
      </c>
      <c r="AF529" t="s">
        <v>90</v>
      </c>
      <c r="AG529" t="s">
        <v>1270</v>
      </c>
      <c r="AH529" t="s">
        <v>551</v>
      </c>
      <c r="AI529" s="4">
        <f ca="1">data[[#This Row],[Expiry Date]]-TODAY()</f>
        <v>40</v>
      </c>
      <c r="AJ529" s="4">
        <f ca="1">data[[#This Row],[Maturity ( Days)]]/365</f>
        <v>0.1095890410958904</v>
      </c>
      <c r="AK529" s="4" t="str">
        <f>IF(data[[#This Row],[Option Type]]="put","p","c")</f>
        <v>p</v>
      </c>
      <c r="AL529" s="4" t="e">
        <f>(data[[#This Row],[Bid]]*data[[#This Row],[Bidsize]]+data[[#This Row],[Ask]]*data[[#This Row],[Asksize]])/(data[[#This Row],[Bidsize]]+data[[#This Row],[Asksize]])</f>
        <v>#DIV/0!</v>
      </c>
    </row>
    <row r="530" spans="1:38" x14ac:dyDescent="0.3">
      <c r="A530" t="s">
        <v>3957</v>
      </c>
      <c r="B530" t="s">
        <v>3958</v>
      </c>
      <c r="C530" t="s">
        <v>30</v>
      </c>
      <c r="D530" t="s">
        <v>2453</v>
      </c>
      <c r="E530" t="s">
        <v>3959</v>
      </c>
      <c r="F530" t="s">
        <v>3960</v>
      </c>
      <c r="G530" t="s">
        <v>3961</v>
      </c>
      <c r="H530" t="s">
        <v>87</v>
      </c>
      <c r="I530" t="s">
        <v>87</v>
      </c>
      <c r="J530" t="s">
        <v>1502</v>
      </c>
      <c r="K530" t="s">
        <v>137</v>
      </c>
      <c r="L530" t="s">
        <v>57</v>
      </c>
      <c r="M530" t="s">
        <v>37</v>
      </c>
      <c r="N530" t="s">
        <v>87</v>
      </c>
      <c r="O530" t="s">
        <v>87</v>
      </c>
      <c r="T530" t="s">
        <v>50</v>
      </c>
      <c r="U530" t="s">
        <v>87</v>
      </c>
      <c r="V530" t="s">
        <v>87</v>
      </c>
      <c r="W530" t="s">
        <v>144</v>
      </c>
      <c r="X530" t="s">
        <v>1361</v>
      </c>
      <c r="Y530" t="s">
        <v>3961</v>
      </c>
      <c r="Z530" t="s">
        <v>87</v>
      </c>
      <c r="AA530" t="s">
        <v>87</v>
      </c>
      <c r="AB530" t="s">
        <v>37</v>
      </c>
      <c r="AC530" t="s">
        <v>1013</v>
      </c>
      <c r="AD530" t="s">
        <v>37</v>
      </c>
      <c r="AE530" t="s">
        <v>1013</v>
      </c>
      <c r="AF530" t="s">
        <v>90</v>
      </c>
      <c r="AG530" t="s">
        <v>1270</v>
      </c>
      <c r="AH530" t="s">
        <v>551</v>
      </c>
      <c r="AI530" s="4">
        <f ca="1">data[[#This Row],[Expiry Date]]-TODAY()</f>
        <v>40</v>
      </c>
      <c r="AJ530" s="4">
        <f ca="1">data[[#This Row],[Maturity ( Days)]]/365</f>
        <v>0.1095890410958904</v>
      </c>
      <c r="AK530" s="4" t="str">
        <f>IF(data[[#This Row],[Option Type]]="put","p","c")</f>
        <v>p</v>
      </c>
      <c r="AL530" s="4" t="e">
        <f>(data[[#This Row],[Bid]]*data[[#This Row],[Bidsize]]+data[[#This Row],[Ask]]*data[[#This Row],[Asksize]])/(data[[#This Row],[Bidsize]]+data[[#This Row],[Asksize]])</f>
        <v>#DIV/0!</v>
      </c>
    </row>
    <row r="531" spans="1:38" x14ac:dyDescent="0.3">
      <c r="A531" t="s">
        <v>3962</v>
      </c>
      <c r="B531" t="s">
        <v>3963</v>
      </c>
      <c r="C531" t="s">
        <v>58</v>
      </c>
      <c r="D531" t="s">
        <v>383</v>
      </c>
      <c r="E531" t="s">
        <v>3964</v>
      </c>
      <c r="F531" t="s">
        <v>3965</v>
      </c>
      <c r="G531" t="s">
        <v>3966</v>
      </c>
      <c r="H531" t="s">
        <v>161</v>
      </c>
      <c r="I531" t="s">
        <v>161</v>
      </c>
      <c r="J531" t="s">
        <v>1502</v>
      </c>
      <c r="K531" t="s">
        <v>423</v>
      </c>
      <c r="L531" t="s">
        <v>57</v>
      </c>
      <c r="M531" t="s">
        <v>37</v>
      </c>
      <c r="N531" t="s">
        <v>87</v>
      </c>
      <c r="O531" t="s">
        <v>87</v>
      </c>
      <c r="T531" t="s">
        <v>50</v>
      </c>
      <c r="U531" t="s">
        <v>87</v>
      </c>
      <c r="V531" t="s">
        <v>87</v>
      </c>
      <c r="W531" t="s">
        <v>137</v>
      </c>
      <c r="X531" t="s">
        <v>3260</v>
      </c>
      <c r="Y531" t="s">
        <v>3966</v>
      </c>
      <c r="Z531" t="s">
        <v>87</v>
      </c>
      <c r="AA531" t="s">
        <v>87</v>
      </c>
      <c r="AB531" t="s">
        <v>37</v>
      </c>
      <c r="AC531" t="s">
        <v>1013</v>
      </c>
      <c r="AD531" t="s">
        <v>37</v>
      </c>
      <c r="AE531" t="s">
        <v>1013</v>
      </c>
      <c r="AF531" t="s">
        <v>90</v>
      </c>
      <c r="AG531" t="s">
        <v>1270</v>
      </c>
      <c r="AH531" t="s">
        <v>50</v>
      </c>
      <c r="AI531" s="4">
        <f ca="1">data[[#This Row],[Expiry Date]]-TODAY()</f>
        <v>40</v>
      </c>
      <c r="AJ531" s="4">
        <f ca="1">data[[#This Row],[Maturity ( Days)]]/365</f>
        <v>0.1095890410958904</v>
      </c>
      <c r="AK531" s="4" t="str">
        <f>IF(data[[#This Row],[Option Type]]="put","p","c")</f>
        <v>c</v>
      </c>
      <c r="AL531" s="4">
        <f>(data[[#This Row],[Bid]]*data[[#This Row],[Bidsize]]+data[[#This Row],[Ask]]*data[[#This Row],[Asksize]])/(data[[#This Row],[Bidsize]]+data[[#This Row],[Asksize]])</f>
        <v>3506.55</v>
      </c>
    </row>
    <row r="532" spans="1:38" x14ac:dyDescent="0.3">
      <c r="A532" t="s">
        <v>3967</v>
      </c>
      <c r="B532" t="s">
        <v>3968</v>
      </c>
      <c r="C532" t="s">
        <v>58</v>
      </c>
      <c r="D532" t="s">
        <v>3282</v>
      </c>
      <c r="E532" t="s">
        <v>3969</v>
      </c>
      <c r="F532" t="s">
        <v>3970</v>
      </c>
      <c r="G532" t="s">
        <v>3971</v>
      </c>
      <c r="H532" t="s">
        <v>161</v>
      </c>
      <c r="I532" t="s">
        <v>161</v>
      </c>
      <c r="J532" t="s">
        <v>1502</v>
      </c>
      <c r="K532" t="s">
        <v>525</v>
      </c>
      <c r="L532" t="s">
        <v>57</v>
      </c>
      <c r="M532" t="s">
        <v>37</v>
      </c>
      <c r="N532" t="s">
        <v>87</v>
      </c>
      <c r="O532" t="s">
        <v>87</v>
      </c>
      <c r="T532" t="s">
        <v>50</v>
      </c>
      <c r="U532" t="s">
        <v>87</v>
      </c>
      <c r="V532" t="s">
        <v>87</v>
      </c>
      <c r="W532" t="s">
        <v>274</v>
      </c>
      <c r="X532" t="s">
        <v>3972</v>
      </c>
      <c r="Y532" t="s">
        <v>3971</v>
      </c>
      <c r="Z532" t="s">
        <v>87</v>
      </c>
      <c r="AA532" t="s">
        <v>87</v>
      </c>
      <c r="AB532" t="s">
        <v>37</v>
      </c>
      <c r="AC532" t="s">
        <v>1013</v>
      </c>
      <c r="AD532" t="s">
        <v>37</v>
      </c>
      <c r="AE532" t="s">
        <v>1013</v>
      </c>
      <c r="AF532" t="s">
        <v>90</v>
      </c>
      <c r="AG532" t="s">
        <v>1270</v>
      </c>
      <c r="AH532" t="s">
        <v>50</v>
      </c>
      <c r="AI532" s="4">
        <f ca="1">data[[#This Row],[Expiry Date]]-TODAY()</f>
        <v>40</v>
      </c>
      <c r="AJ532" s="4">
        <f ca="1">data[[#This Row],[Maturity ( Days)]]/365</f>
        <v>0.1095890410958904</v>
      </c>
      <c r="AK532" s="4" t="str">
        <f>IF(data[[#This Row],[Option Type]]="put","p","c")</f>
        <v>c</v>
      </c>
      <c r="AL532" s="4">
        <f>(data[[#This Row],[Bid]]*data[[#This Row],[Bidsize]]+data[[#This Row],[Ask]]*data[[#This Row],[Asksize]])/(data[[#This Row],[Bidsize]]+data[[#This Row],[Asksize]])</f>
        <v>3007.25</v>
      </c>
    </row>
    <row r="533" spans="1:38" x14ac:dyDescent="0.3">
      <c r="A533" t="s">
        <v>3973</v>
      </c>
      <c r="B533" t="s">
        <v>3974</v>
      </c>
      <c r="C533" t="s">
        <v>58</v>
      </c>
      <c r="D533" t="s">
        <v>248</v>
      </c>
      <c r="E533" t="s">
        <v>3975</v>
      </c>
      <c r="F533" t="s">
        <v>3976</v>
      </c>
      <c r="G533" t="s">
        <v>3977</v>
      </c>
      <c r="H533" t="s">
        <v>161</v>
      </c>
      <c r="I533" t="s">
        <v>161</v>
      </c>
      <c r="J533" t="s">
        <v>1502</v>
      </c>
      <c r="K533" t="s">
        <v>160</v>
      </c>
      <c r="L533" t="s">
        <v>57</v>
      </c>
      <c r="M533" t="s">
        <v>37</v>
      </c>
      <c r="N533" t="s">
        <v>87</v>
      </c>
      <c r="O533" t="s">
        <v>87</v>
      </c>
      <c r="T533" t="s">
        <v>50</v>
      </c>
      <c r="U533" t="s">
        <v>87</v>
      </c>
      <c r="V533" t="s">
        <v>87</v>
      </c>
      <c r="W533" t="s">
        <v>144</v>
      </c>
      <c r="X533" t="s">
        <v>3978</v>
      </c>
      <c r="Y533" t="s">
        <v>3977</v>
      </c>
      <c r="Z533" t="s">
        <v>87</v>
      </c>
      <c r="AA533" t="s">
        <v>87</v>
      </c>
      <c r="AB533" t="s">
        <v>37</v>
      </c>
      <c r="AC533" t="s">
        <v>1013</v>
      </c>
      <c r="AD533" t="s">
        <v>37</v>
      </c>
      <c r="AE533" t="s">
        <v>1013</v>
      </c>
      <c r="AF533" t="s">
        <v>90</v>
      </c>
      <c r="AG533" t="s">
        <v>1270</v>
      </c>
      <c r="AH533" t="s">
        <v>50</v>
      </c>
      <c r="AI533" s="4">
        <f ca="1">data[[#This Row],[Expiry Date]]-TODAY()</f>
        <v>40</v>
      </c>
      <c r="AJ533" s="4">
        <f ca="1">data[[#This Row],[Maturity ( Days)]]/365</f>
        <v>0.1095890410958904</v>
      </c>
      <c r="AK533" s="4" t="str">
        <f>IF(data[[#This Row],[Option Type]]="put","p","c")</f>
        <v>c</v>
      </c>
      <c r="AL533" s="4">
        <f>(data[[#This Row],[Bid]]*data[[#This Row],[Bidsize]]+data[[#This Row],[Ask]]*data[[#This Row],[Asksize]])/(data[[#This Row],[Bidsize]]+data[[#This Row],[Asksize]])</f>
        <v>2707.75</v>
      </c>
    </row>
    <row r="534" spans="1:38" x14ac:dyDescent="0.3">
      <c r="A534" t="s">
        <v>3979</v>
      </c>
      <c r="B534" t="s">
        <v>3980</v>
      </c>
      <c r="C534" t="s">
        <v>58</v>
      </c>
      <c r="D534" t="s">
        <v>3291</v>
      </c>
      <c r="E534" t="s">
        <v>3981</v>
      </c>
      <c r="F534" t="s">
        <v>3982</v>
      </c>
      <c r="G534" t="s">
        <v>1516</v>
      </c>
      <c r="H534" t="s">
        <v>161</v>
      </c>
      <c r="I534" t="s">
        <v>161</v>
      </c>
      <c r="J534" t="s">
        <v>1502</v>
      </c>
      <c r="K534" t="s">
        <v>155</v>
      </c>
      <c r="L534" t="s">
        <v>57</v>
      </c>
      <c r="M534" t="s">
        <v>37</v>
      </c>
      <c r="N534" t="s">
        <v>87</v>
      </c>
      <c r="O534" t="s">
        <v>87</v>
      </c>
      <c r="T534" t="s">
        <v>50</v>
      </c>
      <c r="U534" t="s">
        <v>87</v>
      </c>
      <c r="V534" t="s">
        <v>87</v>
      </c>
      <c r="W534" t="s">
        <v>144</v>
      </c>
      <c r="X534" t="s">
        <v>3978</v>
      </c>
      <c r="Y534" t="s">
        <v>1516</v>
      </c>
      <c r="Z534" t="s">
        <v>87</v>
      </c>
      <c r="AA534" t="s">
        <v>87</v>
      </c>
      <c r="AB534" t="s">
        <v>37</v>
      </c>
      <c r="AC534" t="s">
        <v>1013</v>
      </c>
      <c r="AD534" t="s">
        <v>37</v>
      </c>
      <c r="AE534" t="s">
        <v>1013</v>
      </c>
      <c r="AF534" t="s">
        <v>90</v>
      </c>
      <c r="AG534" t="s">
        <v>1270</v>
      </c>
      <c r="AH534" t="s">
        <v>50</v>
      </c>
      <c r="AI534" s="4">
        <f ca="1">data[[#This Row],[Expiry Date]]-TODAY()</f>
        <v>40</v>
      </c>
      <c r="AJ534" s="4">
        <f ca="1">data[[#This Row],[Maturity ( Days)]]/365</f>
        <v>0.1095890410958904</v>
      </c>
      <c r="AK534" s="4" t="str">
        <f>IF(data[[#This Row],[Option Type]]="put","p","c")</f>
        <v>c</v>
      </c>
      <c r="AL534" s="4">
        <f>(data[[#This Row],[Bid]]*data[[#This Row],[Bidsize]]+data[[#This Row],[Ask]]*data[[#This Row],[Asksize]])/(data[[#This Row],[Bidsize]]+data[[#This Row],[Asksize]])</f>
        <v>2657.9</v>
      </c>
    </row>
    <row r="535" spans="1:38" x14ac:dyDescent="0.3">
      <c r="A535" t="s">
        <v>3983</v>
      </c>
      <c r="B535" t="s">
        <v>3984</v>
      </c>
      <c r="C535" t="s">
        <v>58</v>
      </c>
      <c r="D535" t="s">
        <v>249</v>
      </c>
      <c r="E535" t="s">
        <v>3985</v>
      </c>
      <c r="F535" t="s">
        <v>3986</v>
      </c>
      <c r="G535" t="s">
        <v>3987</v>
      </c>
      <c r="H535" t="s">
        <v>161</v>
      </c>
      <c r="I535" t="s">
        <v>161</v>
      </c>
      <c r="J535" t="s">
        <v>1502</v>
      </c>
      <c r="K535" t="s">
        <v>141</v>
      </c>
      <c r="L535" t="s">
        <v>57</v>
      </c>
      <c r="M535" t="s">
        <v>37</v>
      </c>
      <c r="N535" t="s">
        <v>87</v>
      </c>
      <c r="O535" t="s">
        <v>87</v>
      </c>
      <c r="T535" t="s">
        <v>50</v>
      </c>
      <c r="U535" t="s">
        <v>87</v>
      </c>
      <c r="V535" t="s">
        <v>87</v>
      </c>
      <c r="W535" t="s">
        <v>180</v>
      </c>
      <c r="X535" t="s">
        <v>3988</v>
      </c>
      <c r="Y535" t="s">
        <v>3987</v>
      </c>
      <c r="Z535" t="s">
        <v>87</v>
      </c>
      <c r="AA535" t="s">
        <v>87</v>
      </c>
      <c r="AB535" t="s">
        <v>37</v>
      </c>
      <c r="AC535" t="s">
        <v>1013</v>
      </c>
      <c r="AD535" t="s">
        <v>37</v>
      </c>
      <c r="AE535" t="s">
        <v>1013</v>
      </c>
      <c r="AF535" t="s">
        <v>90</v>
      </c>
      <c r="AG535" t="s">
        <v>1270</v>
      </c>
      <c r="AH535" t="s">
        <v>50</v>
      </c>
      <c r="AI535" s="4">
        <f ca="1">data[[#This Row],[Expiry Date]]-TODAY()</f>
        <v>40</v>
      </c>
      <c r="AJ535" s="4">
        <f ca="1">data[[#This Row],[Maturity ( Days)]]/365</f>
        <v>0.1095890410958904</v>
      </c>
      <c r="AK535" s="4" t="str">
        <f>IF(data[[#This Row],[Option Type]]="put","p","c")</f>
        <v>c</v>
      </c>
      <c r="AL535" s="4">
        <f>(data[[#This Row],[Bid]]*data[[#This Row],[Bidsize]]+data[[#This Row],[Ask]]*data[[#This Row],[Asksize]])/(data[[#This Row],[Bidsize]]+data[[#This Row],[Asksize]])</f>
        <v>2608.0500000000002</v>
      </c>
    </row>
    <row r="536" spans="1:38" x14ac:dyDescent="0.3">
      <c r="A536" t="s">
        <v>3989</v>
      </c>
      <c r="B536" t="s">
        <v>3990</v>
      </c>
      <c r="C536" t="s">
        <v>58</v>
      </c>
      <c r="D536" t="s">
        <v>251</v>
      </c>
      <c r="E536" t="s">
        <v>3991</v>
      </c>
      <c r="F536" t="s">
        <v>3992</v>
      </c>
      <c r="G536" t="s">
        <v>3993</v>
      </c>
      <c r="H536" t="s">
        <v>161</v>
      </c>
      <c r="I536" t="s">
        <v>161</v>
      </c>
      <c r="J536" t="s">
        <v>1502</v>
      </c>
      <c r="K536" t="s">
        <v>160</v>
      </c>
      <c r="L536" t="s">
        <v>57</v>
      </c>
      <c r="M536" t="s">
        <v>37</v>
      </c>
      <c r="N536" t="s">
        <v>87</v>
      </c>
      <c r="O536" t="s">
        <v>87</v>
      </c>
      <c r="T536" t="s">
        <v>50</v>
      </c>
      <c r="U536" t="s">
        <v>87</v>
      </c>
      <c r="V536" t="s">
        <v>87</v>
      </c>
      <c r="W536" t="s">
        <v>128</v>
      </c>
      <c r="X536" t="s">
        <v>3994</v>
      </c>
      <c r="Y536" t="s">
        <v>3993</v>
      </c>
      <c r="Z536" t="s">
        <v>87</v>
      </c>
      <c r="AA536" t="s">
        <v>87</v>
      </c>
      <c r="AB536" t="s">
        <v>37</v>
      </c>
      <c r="AC536" t="s">
        <v>1013</v>
      </c>
      <c r="AD536" t="s">
        <v>37</v>
      </c>
      <c r="AE536" t="s">
        <v>1013</v>
      </c>
      <c r="AF536" t="s">
        <v>90</v>
      </c>
      <c r="AG536" t="s">
        <v>1270</v>
      </c>
      <c r="AH536" t="s">
        <v>50</v>
      </c>
      <c r="AI536" s="4">
        <f ca="1">data[[#This Row],[Expiry Date]]-TODAY()</f>
        <v>40</v>
      </c>
      <c r="AJ536" s="4">
        <f ca="1">data[[#This Row],[Maturity ( Days)]]/365</f>
        <v>0.1095890410958904</v>
      </c>
      <c r="AK536" s="4" t="str">
        <f>IF(data[[#This Row],[Option Type]]="put","p","c")</f>
        <v>c</v>
      </c>
      <c r="AL536" s="4">
        <f>(data[[#This Row],[Bid]]*data[[#This Row],[Bidsize]]+data[[#This Row],[Ask]]*data[[#This Row],[Asksize]])/(data[[#This Row],[Bidsize]]+data[[#This Row],[Asksize]])</f>
        <v>2508.3000000000002</v>
      </c>
    </row>
    <row r="537" spans="1:38" x14ac:dyDescent="0.3">
      <c r="A537" t="s">
        <v>3995</v>
      </c>
      <c r="B537" t="s">
        <v>3996</v>
      </c>
      <c r="C537" t="s">
        <v>58</v>
      </c>
      <c r="D537" t="s">
        <v>2480</v>
      </c>
      <c r="E537" t="s">
        <v>3997</v>
      </c>
      <c r="F537" t="s">
        <v>3998</v>
      </c>
      <c r="G537" t="s">
        <v>3999</v>
      </c>
      <c r="H537" t="s">
        <v>161</v>
      </c>
      <c r="I537" t="s">
        <v>161</v>
      </c>
      <c r="J537" t="s">
        <v>1502</v>
      </c>
      <c r="K537" t="s">
        <v>423</v>
      </c>
      <c r="L537" t="s">
        <v>57</v>
      </c>
      <c r="M537" t="s">
        <v>37</v>
      </c>
      <c r="N537" t="s">
        <v>87</v>
      </c>
      <c r="O537" t="s">
        <v>87</v>
      </c>
      <c r="T537" t="s">
        <v>50</v>
      </c>
      <c r="U537" t="s">
        <v>87</v>
      </c>
      <c r="V537" t="s">
        <v>87</v>
      </c>
      <c r="W537" t="s">
        <v>171</v>
      </c>
      <c r="X537" t="s">
        <v>1762</v>
      </c>
      <c r="Y537" t="s">
        <v>3999</v>
      </c>
      <c r="Z537" t="s">
        <v>87</v>
      </c>
      <c r="AA537" t="s">
        <v>87</v>
      </c>
      <c r="AB537" t="s">
        <v>37</v>
      </c>
      <c r="AC537" t="s">
        <v>1013</v>
      </c>
      <c r="AD537" t="s">
        <v>37</v>
      </c>
      <c r="AE537" t="s">
        <v>1013</v>
      </c>
      <c r="AF537" t="s">
        <v>90</v>
      </c>
      <c r="AG537" t="s">
        <v>1270</v>
      </c>
      <c r="AH537" t="s">
        <v>50</v>
      </c>
      <c r="AI537" s="4">
        <f ca="1">data[[#This Row],[Expiry Date]]-TODAY()</f>
        <v>40</v>
      </c>
      <c r="AJ537" s="4">
        <f ca="1">data[[#This Row],[Maturity ( Days)]]/365</f>
        <v>0.1095890410958904</v>
      </c>
      <c r="AK537" s="4" t="str">
        <f>IF(data[[#This Row],[Option Type]]="put","p","c")</f>
        <v>c</v>
      </c>
      <c r="AL537" s="4">
        <f>(data[[#This Row],[Bid]]*data[[#This Row],[Bidsize]]+data[[#This Row],[Ask]]*data[[#This Row],[Asksize]])/(data[[#This Row],[Bidsize]]+data[[#This Row],[Asksize]])</f>
        <v>2458.1</v>
      </c>
    </row>
    <row r="538" spans="1:38" x14ac:dyDescent="0.3">
      <c r="A538" t="s">
        <v>4000</v>
      </c>
      <c r="B538" t="s">
        <v>4001</v>
      </c>
      <c r="C538" t="s">
        <v>58</v>
      </c>
      <c r="D538" t="s">
        <v>1274</v>
      </c>
      <c r="E538" t="s">
        <v>4002</v>
      </c>
      <c r="F538" t="s">
        <v>4003</v>
      </c>
      <c r="G538" t="s">
        <v>4004</v>
      </c>
      <c r="H538" t="s">
        <v>161</v>
      </c>
      <c r="I538" t="s">
        <v>161</v>
      </c>
      <c r="J538" t="s">
        <v>1502</v>
      </c>
      <c r="K538" t="s">
        <v>138</v>
      </c>
      <c r="L538" t="s">
        <v>57</v>
      </c>
      <c r="M538" t="s">
        <v>37</v>
      </c>
      <c r="N538" t="s">
        <v>87</v>
      </c>
      <c r="O538" t="s">
        <v>87</v>
      </c>
      <c r="T538" t="s">
        <v>50</v>
      </c>
      <c r="U538" t="s">
        <v>87</v>
      </c>
      <c r="V538" t="s">
        <v>87</v>
      </c>
      <c r="W538" t="s">
        <v>128</v>
      </c>
      <c r="X538" t="s">
        <v>3994</v>
      </c>
      <c r="Y538" t="s">
        <v>4004</v>
      </c>
      <c r="Z538" t="s">
        <v>87</v>
      </c>
      <c r="AA538" t="s">
        <v>87</v>
      </c>
      <c r="AB538" t="s">
        <v>37</v>
      </c>
      <c r="AC538" t="s">
        <v>1013</v>
      </c>
      <c r="AD538" t="s">
        <v>37</v>
      </c>
      <c r="AE538" t="s">
        <v>1013</v>
      </c>
      <c r="AF538" t="s">
        <v>90</v>
      </c>
      <c r="AG538" t="s">
        <v>1270</v>
      </c>
      <c r="AH538" t="s">
        <v>50</v>
      </c>
      <c r="AI538" s="4">
        <f ca="1">data[[#This Row],[Expiry Date]]-TODAY()</f>
        <v>40</v>
      </c>
      <c r="AJ538" s="4">
        <f ca="1">data[[#This Row],[Maturity ( Days)]]/365</f>
        <v>0.1095890410958904</v>
      </c>
      <c r="AK538" s="4" t="str">
        <f>IF(data[[#This Row],[Option Type]]="put","p","c")</f>
        <v>c</v>
      </c>
      <c r="AL538" s="4">
        <f>(data[[#This Row],[Bid]]*data[[#This Row],[Bidsize]]+data[[#This Row],[Ask]]*data[[#This Row],[Asksize]])/(data[[#This Row],[Bidsize]]+data[[#This Row],[Asksize]])</f>
        <v>2408.4499999999998</v>
      </c>
    </row>
    <row r="539" spans="1:38" x14ac:dyDescent="0.3">
      <c r="A539" t="s">
        <v>4005</v>
      </c>
      <c r="B539" t="s">
        <v>4006</v>
      </c>
      <c r="C539" t="s">
        <v>58</v>
      </c>
      <c r="D539" t="s">
        <v>3498</v>
      </c>
      <c r="E539" t="s">
        <v>4007</v>
      </c>
      <c r="F539" t="s">
        <v>4008</v>
      </c>
      <c r="G539" t="s">
        <v>4009</v>
      </c>
      <c r="H539" t="s">
        <v>161</v>
      </c>
      <c r="I539" t="s">
        <v>161</v>
      </c>
      <c r="J539" t="s">
        <v>1502</v>
      </c>
      <c r="K539" t="s">
        <v>171</v>
      </c>
      <c r="L539" t="s">
        <v>57</v>
      </c>
      <c r="M539" t="s">
        <v>37</v>
      </c>
      <c r="N539" t="s">
        <v>87</v>
      </c>
      <c r="O539" t="s">
        <v>87</v>
      </c>
      <c r="T539" t="s">
        <v>50</v>
      </c>
      <c r="U539" t="s">
        <v>87</v>
      </c>
      <c r="V539" t="s">
        <v>87</v>
      </c>
      <c r="W539" t="s">
        <v>171</v>
      </c>
      <c r="X539" t="s">
        <v>3978</v>
      </c>
      <c r="Y539" t="s">
        <v>4009</v>
      </c>
      <c r="Z539" t="s">
        <v>87</v>
      </c>
      <c r="AA539" t="s">
        <v>87</v>
      </c>
      <c r="AB539" t="s">
        <v>37</v>
      </c>
      <c r="AC539" t="s">
        <v>1013</v>
      </c>
      <c r="AD539" t="s">
        <v>37</v>
      </c>
      <c r="AE539" t="s">
        <v>1013</v>
      </c>
      <c r="AF539" t="s">
        <v>90</v>
      </c>
      <c r="AG539" t="s">
        <v>1270</v>
      </c>
      <c r="AH539" t="s">
        <v>50</v>
      </c>
      <c r="AI539" s="4">
        <f ca="1">data[[#This Row],[Expiry Date]]-TODAY()</f>
        <v>40</v>
      </c>
      <c r="AJ539" s="4">
        <f ca="1">data[[#This Row],[Maturity ( Days)]]/365</f>
        <v>0.1095890410958904</v>
      </c>
      <c r="AK539" s="4" t="str">
        <f>IF(data[[#This Row],[Option Type]]="put","p","c")</f>
        <v>c</v>
      </c>
      <c r="AL539" s="4">
        <f>(data[[#This Row],[Bid]]*data[[#This Row],[Bidsize]]+data[[#This Row],[Ask]]*data[[#This Row],[Asksize]])/(data[[#This Row],[Bidsize]]+data[[#This Row],[Asksize]])</f>
        <v>2358.6999999999998</v>
      </c>
    </row>
    <row r="540" spans="1:38" x14ac:dyDescent="0.3">
      <c r="A540" t="s">
        <v>4010</v>
      </c>
      <c r="B540" t="s">
        <v>4011</v>
      </c>
      <c r="C540" t="s">
        <v>58</v>
      </c>
      <c r="D540" t="s">
        <v>1276</v>
      </c>
      <c r="E540" t="s">
        <v>4012</v>
      </c>
      <c r="F540" t="s">
        <v>4013</v>
      </c>
      <c r="G540" t="s">
        <v>4014</v>
      </c>
      <c r="H540" t="s">
        <v>161</v>
      </c>
      <c r="I540" t="s">
        <v>161</v>
      </c>
      <c r="J540" t="s">
        <v>1502</v>
      </c>
      <c r="K540" t="s">
        <v>144</v>
      </c>
      <c r="L540" t="s">
        <v>57</v>
      </c>
      <c r="M540" t="s">
        <v>37</v>
      </c>
      <c r="N540" t="s">
        <v>87</v>
      </c>
      <c r="O540" t="s">
        <v>87</v>
      </c>
      <c r="T540" t="s">
        <v>50</v>
      </c>
      <c r="U540" t="s">
        <v>87</v>
      </c>
      <c r="V540" t="s">
        <v>87</v>
      </c>
      <c r="W540" t="s">
        <v>144</v>
      </c>
      <c r="X540" t="s">
        <v>3978</v>
      </c>
      <c r="Y540" t="s">
        <v>4014</v>
      </c>
      <c r="Z540" t="s">
        <v>87</v>
      </c>
      <c r="AA540" t="s">
        <v>87</v>
      </c>
      <c r="AB540" t="s">
        <v>37</v>
      </c>
      <c r="AC540" t="s">
        <v>1013</v>
      </c>
      <c r="AD540" t="s">
        <v>37</v>
      </c>
      <c r="AE540" t="s">
        <v>1013</v>
      </c>
      <c r="AF540" t="s">
        <v>90</v>
      </c>
      <c r="AG540" t="s">
        <v>1270</v>
      </c>
      <c r="AH540" t="s">
        <v>50</v>
      </c>
      <c r="AI540" s="4">
        <f ca="1">data[[#This Row],[Expiry Date]]-TODAY()</f>
        <v>40</v>
      </c>
      <c r="AJ540" s="4">
        <f ca="1">data[[#This Row],[Maturity ( Days)]]/365</f>
        <v>0.1095890410958904</v>
      </c>
      <c r="AK540" s="4" t="str">
        <f>IF(data[[#This Row],[Option Type]]="put","p","c")</f>
        <v>c</v>
      </c>
      <c r="AL540" s="4">
        <f>(data[[#This Row],[Bid]]*data[[#This Row],[Bidsize]]+data[[#This Row],[Ask]]*data[[#This Row],[Asksize]])/(data[[#This Row],[Bidsize]]+data[[#This Row],[Asksize]])</f>
        <v>2209.1</v>
      </c>
    </row>
    <row r="541" spans="1:38" x14ac:dyDescent="0.3">
      <c r="A541" t="s">
        <v>4015</v>
      </c>
      <c r="B541" t="s">
        <v>4016</v>
      </c>
      <c r="C541" t="s">
        <v>58</v>
      </c>
      <c r="D541" t="s">
        <v>3095</v>
      </c>
      <c r="E541" t="s">
        <v>4017</v>
      </c>
      <c r="F541" t="s">
        <v>4018</v>
      </c>
      <c r="G541" t="s">
        <v>1068</v>
      </c>
      <c r="H541" t="s">
        <v>161</v>
      </c>
      <c r="I541" t="s">
        <v>161</v>
      </c>
      <c r="J541" t="s">
        <v>1502</v>
      </c>
      <c r="K541" t="s">
        <v>138</v>
      </c>
      <c r="L541" t="s">
        <v>57</v>
      </c>
      <c r="M541" t="s">
        <v>37</v>
      </c>
      <c r="N541" t="s">
        <v>87</v>
      </c>
      <c r="O541" t="s">
        <v>87</v>
      </c>
      <c r="T541" t="s">
        <v>50</v>
      </c>
      <c r="U541" t="s">
        <v>87</v>
      </c>
      <c r="V541" t="s">
        <v>87</v>
      </c>
      <c r="W541" t="s">
        <v>144</v>
      </c>
      <c r="X541" t="s">
        <v>4019</v>
      </c>
      <c r="Y541" t="s">
        <v>1068</v>
      </c>
      <c r="Z541" t="s">
        <v>87</v>
      </c>
      <c r="AA541" t="s">
        <v>87</v>
      </c>
      <c r="AB541" t="s">
        <v>37</v>
      </c>
      <c r="AC541" t="s">
        <v>1013</v>
      </c>
      <c r="AD541" t="s">
        <v>37</v>
      </c>
      <c r="AE541" t="s">
        <v>1013</v>
      </c>
      <c r="AF541" t="s">
        <v>90</v>
      </c>
      <c r="AG541" t="s">
        <v>1270</v>
      </c>
      <c r="AH541" t="s">
        <v>50</v>
      </c>
      <c r="AI541" s="4">
        <f ca="1">data[[#This Row],[Expiry Date]]-TODAY()</f>
        <v>40</v>
      </c>
      <c r="AJ541" s="4">
        <f ca="1">data[[#This Row],[Maturity ( Days)]]/365</f>
        <v>0.1095890410958904</v>
      </c>
      <c r="AK541" s="4" t="str">
        <f>IF(data[[#This Row],[Option Type]]="put","p","c")</f>
        <v>c</v>
      </c>
      <c r="AL541" s="4">
        <f>(data[[#This Row],[Bid]]*data[[#This Row],[Bidsize]]+data[[#This Row],[Ask]]*data[[#This Row],[Asksize]])/(data[[#This Row],[Bidsize]]+data[[#This Row],[Asksize]])</f>
        <v>2059.6</v>
      </c>
    </row>
    <row r="542" spans="1:38" x14ac:dyDescent="0.3">
      <c r="A542" t="s">
        <v>4020</v>
      </c>
      <c r="B542" t="s">
        <v>4021</v>
      </c>
      <c r="C542" t="s">
        <v>58</v>
      </c>
      <c r="D542" t="s">
        <v>3529</v>
      </c>
      <c r="E542" t="s">
        <v>4022</v>
      </c>
      <c r="F542" t="s">
        <v>4023</v>
      </c>
      <c r="G542" t="s">
        <v>4024</v>
      </c>
      <c r="H542" t="s">
        <v>161</v>
      </c>
      <c r="I542" t="s">
        <v>161</v>
      </c>
      <c r="J542" t="s">
        <v>1502</v>
      </c>
      <c r="K542" t="s">
        <v>86</v>
      </c>
      <c r="L542" t="s">
        <v>57</v>
      </c>
      <c r="M542" t="s">
        <v>37</v>
      </c>
      <c r="N542" t="s">
        <v>87</v>
      </c>
      <c r="O542" t="s">
        <v>87</v>
      </c>
      <c r="T542" t="s">
        <v>50</v>
      </c>
      <c r="U542" t="s">
        <v>87</v>
      </c>
      <c r="V542" t="s">
        <v>87</v>
      </c>
      <c r="W542" t="s">
        <v>128</v>
      </c>
      <c r="X542" t="s">
        <v>442</v>
      </c>
      <c r="Y542" t="s">
        <v>4024</v>
      </c>
      <c r="Z542" t="s">
        <v>87</v>
      </c>
      <c r="AA542" t="s">
        <v>87</v>
      </c>
      <c r="AB542" t="s">
        <v>37</v>
      </c>
      <c r="AC542" t="s">
        <v>1013</v>
      </c>
      <c r="AD542" t="s">
        <v>37</v>
      </c>
      <c r="AE542" t="s">
        <v>1013</v>
      </c>
      <c r="AF542" t="s">
        <v>90</v>
      </c>
      <c r="AG542" t="s">
        <v>1270</v>
      </c>
      <c r="AH542" t="s">
        <v>50</v>
      </c>
      <c r="AI542" s="4">
        <f ca="1">data[[#This Row],[Expiry Date]]-TODAY()</f>
        <v>40</v>
      </c>
      <c r="AJ542" s="4">
        <f ca="1">data[[#This Row],[Maturity ( Days)]]/365</f>
        <v>0.1095890410958904</v>
      </c>
      <c r="AK542" s="4" t="str">
        <f>IF(data[[#This Row],[Option Type]]="put","p","c")</f>
        <v>c</v>
      </c>
      <c r="AL542" s="4">
        <f>(data[[#This Row],[Bid]]*data[[#This Row],[Bidsize]]+data[[#This Row],[Ask]]*data[[#This Row],[Asksize]])/(data[[#This Row],[Bidsize]]+data[[#This Row],[Asksize]])</f>
        <v>1835.55</v>
      </c>
    </row>
    <row r="543" spans="1:38" x14ac:dyDescent="0.3">
      <c r="A543" t="s">
        <v>4025</v>
      </c>
      <c r="B543" t="s">
        <v>4026</v>
      </c>
      <c r="C543" t="s">
        <v>58</v>
      </c>
      <c r="D543" t="s">
        <v>2510</v>
      </c>
      <c r="E543" t="s">
        <v>4027</v>
      </c>
      <c r="F543" t="s">
        <v>4028</v>
      </c>
      <c r="G543" t="s">
        <v>4029</v>
      </c>
      <c r="H543" t="s">
        <v>161</v>
      </c>
      <c r="I543" t="s">
        <v>161</v>
      </c>
      <c r="J543" t="s">
        <v>1502</v>
      </c>
      <c r="K543" t="s">
        <v>168</v>
      </c>
      <c r="L543" t="s">
        <v>57</v>
      </c>
      <c r="M543" t="s">
        <v>37</v>
      </c>
      <c r="N543" t="s">
        <v>87</v>
      </c>
      <c r="O543" t="s">
        <v>87</v>
      </c>
      <c r="T543" t="s">
        <v>50</v>
      </c>
      <c r="U543" t="s">
        <v>87</v>
      </c>
      <c r="V543" t="s">
        <v>87</v>
      </c>
      <c r="W543" t="s">
        <v>168</v>
      </c>
      <c r="X543" t="s">
        <v>3978</v>
      </c>
      <c r="Y543" t="s">
        <v>4029</v>
      </c>
      <c r="Z543" t="s">
        <v>87</v>
      </c>
      <c r="AA543" t="s">
        <v>87</v>
      </c>
      <c r="AB543" t="s">
        <v>37</v>
      </c>
      <c r="AC543" t="s">
        <v>1013</v>
      </c>
      <c r="AD543" t="s">
        <v>37</v>
      </c>
      <c r="AE543" t="s">
        <v>1013</v>
      </c>
      <c r="AF543" t="s">
        <v>90</v>
      </c>
      <c r="AG543" t="s">
        <v>1270</v>
      </c>
      <c r="AH543" t="s">
        <v>50</v>
      </c>
      <c r="AI543" s="4">
        <f ca="1">data[[#This Row],[Expiry Date]]-TODAY()</f>
        <v>40</v>
      </c>
      <c r="AJ543" s="4">
        <f ca="1">data[[#This Row],[Maturity ( Days)]]/365</f>
        <v>0.1095890410958904</v>
      </c>
      <c r="AK543" s="4" t="str">
        <f>IF(data[[#This Row],[Option Type]]="put","p","c")</f>
        <v>c</v>
      </c>
      <c r="AL543" s="4">
        <f>(data[[#This Row],[Bid]]*data[[#This Row],[Bidsize]]+data[[#This Row],[Ask]]*data[[#This Row],[Asksize]])/(data[[#This Row],[Bidsize]]+data[[#This Row],[Asksize]])</f>
        <v>1736.05</v>
      </c>
    </row>
    <row r="544" spans="1:38" x14ac:dyDescent="0.3">
      <c r="A544" t="s">
        <v>4030</v>
      </c>
      <c r="B544" t="s">
        <v>4031</v>
      </c>
      <c r="C544" t="s">
        <v>58</v>
      </c>
      <c r="D544" t="s">
        <v>3317</v>
      </c>
      <c r="E544" t="s">
        <v>4032</v>
      </c>
      <c r="F544" t="s">
        <v>4033</v>
      </c>
      <c r="G544" t="s">
        <v>4034</v>
      </c>
      <c r="H544" t="s">
        <v>161</v>
      </c>
      <c r="I544" t="s">
        <v>161</v>
      </c>
      <c r="J544" t="s">
        <v>1502</v>
      </c>
      <c r="K544" t="s">
        <v>138</v>
      </c>
      <c r="L544" t="s">
        <v>57</v>
      </c>
      <c r="M544" t="s">
        <v>37</v>
      </c>
      <c r="N544" t="s">
        <v>87</v>
      </c>
      <c r="O544" t="s">
        <v>87</v>
      </c>
      <c r="T544" t="s">
        <v>50</v>
      </c>
      <c r="U544" t="s">
        <v>87</v>
      </c>
      <c r="V544" t="s">
        <v>87</v>
      </c>
      <c r="W544" t="s">
        <v>137</v>
      </c>
      <c r="X544" t="s">
        <v>3978</v>
      </c>
      <c r="Y544" t="s">
        <v>4034</v>
      </c>
      <c r="Z544" t="s">
        <v>87</v>
      </c>
      <c r="AA544" t="s">
        <v>87</v>
      </c>
      <c r="AB544" t="s">
        <v>37</v>
      </c>
      <c r="AC544" t="s">
        <v>1013</v>
      </c>
      <c r="AD544" t="s">
        <v>37</v>
      </c>
      <c r="AE544" t="s">
        <v>1013</v>
      </c>
      <c r="AF544" t="s">
        <v>90</v>
      </c>
      <c r="AG544" t="s">
        <v>1270</v>
      </c>
      <c r="AH544" t="s">
        <v>50</v>
      </c>
      <c r="AI544" s="4">
        <f ca="1">data[[#This Row],[Expiry Date]]-TODAY()</f>
        <v>40</v>
      </c>
      <c r="AJ544" s="4">
        <f ca="1">data[[#This Row],[Maturity ( Days)]]/365</f>
        <v>0.1095890410958904</v>
      </c>
      <c r="AK544" s="4" t="str">
        <f>IF(data[[#This Row],[Option Type]]="put","p","c")</f>
        <v>c</v>
      </c>
      <c r="AL544" s="4">
        <f>(data[[#This Row],[Bid]]*data[[#This Row],[Bidsize]]+data[[#This Row],[Ask]]*data[[#This Row],[Asksize]])/(data[[#This Row],[Bidsize]]+data[[#This Row],[Asksize]])</f>
        <v>1686.35</v>
      </c>
    </row>
    <row r="545" spans="1:38" x14ac:dyDescent="0.3">
      <c r="A545" t="s">
        <v>4035</v>
      </c>
      <c r="B545" t="s">
        <v>4036</v>
      </c>
      <c r="C545" t="s">
        <v>58</v>
      </c>
      <c r="D545" t="s">
        <v>4037</v>
      </c>
      <c r="E545" t="s">
        <v>4038</v>
      </c>
      <c r="F545" t="s">
        <v>4039</v>
      </c>
      <c r="G545" t="s">
        <v>4040</v>
      </c>
      <c r="H545" t="s">
        <v>161</v>
      </c>
      <c r="I545" t="s">
        <v>161</v>
      </c>
      <c r="J545" t="s">
        <v>1502</v>
      </c>
      <c r="K545" t="s">
        <v>137</v>
      </c>
      <c r="L545" t="s">
        <v>57</v>
      </c>
      <c r="M545" t="s">
        <v>37</v>
      </c>
      <c r="N545" t="s">
        <v>87</v>
      </c>
      <c r="O545" t="s">
        <v>87</v>
      </c>
      <c r="T545" t="s">
        <v>50</v>
      </c>
      <c r="U545" t="s">
        <v>87</v>
      </c>
      <c r="V545" t="s">
        <v>87</v>
      </c>
      <c r="W545" t="s">
        <v>144</v>
      </c>
      <c r="X545" t="s">
        <v>4041</v>
      </c>
      <c r="Y545" t="s">
        <v>4040</v>
      </c>
      <c r="Z545" t="s">
        <v>87</v>
      </c>
      <c r="AA545" t="s">
        <v>87</v>
      </c>
      <c r="AB545" t="s">
        <v>37</v>
      </c>
      <c r="AC545" t="s">
        <v>1013</v>
      </c>
      <c r="AD545" t="s">
        <v>37</v>
      </c>
      <c r="AE545" t="s">
        <v>1013</v>
      </c>
      <c r="AF545" t="s">
        <v>90</v>
      </c>
      <c r="AG545" t="s">
        <v>1270</v>
      </c>
      <c r="AH545" t="s">
        <v>50</v>
      </c>
      <c r="AI545" s="4">
        <f ca="1">data[[#This Row],[Expiry Date]]-TODAY()</f>
        <v>40</v>
      </c>
      <c r="AJ545" s="4">
        <f ca="1">data[[#This Row],[Maturity ( Days)]]/365</f>
        <v>0.1095890410958904</v>
      </c>
      <c r="AK545" s="4" t="str">
        <f>IF(data[[#This Row],[Option Type]]="put","p","c")</f>
        <v>c</v>
      </c>
      <c r="AL545" s="4">
        <f>(data[[#This Row],[Bid]]*data[[#This Row],[Bidsize]]+data[[#This Row],[Ask]]*data[[#This Row],[Asksize]])/(data[[#This Row],[Bidsize]]+data[[#This Row],[Asksize]])</f>
        <v>1636.65</v>
      </c>
    </row>
    <row r="546" spans="1:38" x14ac:dyDescent="0.3">
      <c r="A546" t="s">
        <v>4042</v>
      </c>
      <c r="B546" t="s">
        <v>4043</v>
      </c>
      <c r="C546" t="s">
        <v>58</v>
      </c>
      <c r="D546" t="s">
        <v>1279</v>
      </c>
      <c r="E546" t="s">
        <v>4044</v>
      </c>
      <c r="F546" t="s">
        <v>4045</v>
      </c>
      <c r="G546" t="s">
        <v>4046</v>
      </c>
      <c r="H546" t="s">
        <v>161</v>
      </c>
      <c r="I546" t="s">
        <v>161</v>
      </c>
      <c r="J546" t="s">
        <v>1502</v>
      </c>
      <c r="K546" t="s">
        <v>4047</v>
      </c>
      <c r="L546" t="s">
        <v>57</v>
      </c>
      <c r="M546" t="s">
        <v>37</v>
      </c>
      <c r="N546" t="s">
        <v>87</v>
      </c>
      <c r="O546" t="s">
        <v>87</v>
      </c>
      <c r="T546" t="s">
        <v>50</v>
      </c>
      <c r="U546" t="s">
        <v>87</v>
      </c>
      <c r="V546" t="s">
        <v>87</v>
      </c>
      <c r="W546" t="s">
        <v>128</v>
      </c>
      <c r="X546" t="s">
        <v>1380</v>
      </c>
      <c r="Y546" t="s">
        <v>4046</v>
      </c>
      <c r="Z546" t="s">
        <v>87</v>
      </c>
      <c r="AA546" t="s">
        <v>87</v>
      </c>
      <c r="AB546" t="s">
        <v>37</v>
      </c>
      <c r="AC546" t="s">
        <v>1013</v>
      </c>
      <c r="AD546" t="s">
        <v>37</v>
      </c>
      <c r="AE546" t="s">
        <v>1013</v>
      </c>
      <c r="AF546" t="s">
        <v>90</v>
      </c>
      <c r="AG546" t="s">
        <v>1270</v>
      </c>
      <c r="AH546" t="s">
        <v>50</v>
      </c>
      <c r="AI546" s="4">
        <f ca="1">data[[#This Row],[Expiry Date]]-TODAY()</f>
        <v>40</v>
      </c>
      <c r="AJ546" s="4">
        <f ca="1">data[[#This Row],[Maturity ( Days)]]/365</f>
        <v>0.1095890410958904</v>
      </c>
      <c r="AK546" s="4" t="str">
        <f>IF(data[[#This Row],[Option Type]]="put","p","c")</f>
        <v>c</v>
      </c>
      <c r="AL546" s="4">
        <f>(data[[#This Row],[Bid]]*data[[#This Row],[Bidsize]]+data[[#This Row],[Ask]]*data[[#This Row],[Asksize]])/(data[[#This Row],[Bidsize]]+data[[#This Row],[Asksize]])</f>
        <v>1611.75</v>
      </c>
    </row>
    <row r="547" spans="1:38" x14ac:dyDescent="0.3">
      <c r="A547" t="s">
        <v>4048</v>
      </c>
      <c r="B547" t="s">
        <v>4049</v>
      </c>
      <c r="C547" t="s">
        <v>58</v>
      </c>
      <c r="D547" t="s">
        <v>2525</v>
      </c>
      <c r="E547" t="s">
        <v>4050</v>
      </c>
      <c r="F547" t="s">
        <v>4051</v>
      </c>
      <c r="G547" t="s">
        <v>4052</v>
      </c>
      <c r="H547" t="s">
        <v>161</v>
      </c>
      <c r="I547" t="s">
        <v>161</v>
      </c>
      <c r="J547" t="s">
        <v>1502</v>
      </c>
      <c r="K547" t="s">
        <v>166</v>
      </c>
      <c r="L547" t="s">
        <v>57</v>
      </c>
      <c r="M547" t="s">
        <v>37</v>
      </c>
      <c r="N547" t="s">
        <v>87</v>
      </c>
      <c r="O547" t="s">
        <v>87</v>
      </c>
      <c r="T547" t="s">
        <v>50</v>
      </c>
      <c r="U547" t="s">
        <v>87</v>
      </c>
      <c r="V547" t="s">
        <v>87</v>
      </c>
      <c r="W547" t="s">
        <v>168</v>
      </c>
      <c r="X547" t="s">
        <v>4053</v>
      </c>
      <c r="Y547" t="s">
        <v>4052</v>
      </c>
      <c r="Z547" t="s">
        <v>87</v>
      </c>
      <c r="AA547" t="s">
        <v>87</v>
      </c>
      <c r="AB547" t="s">
        <v>37</v>
      </c>
      <c r="AC547" t="s">
        <v>1013</v>
      </c>
      <c r="AD547" t="s">
        <v>37</v>
      </c>
      <c r="AE547" t="s">
        <v>1013</v>
      </c>
      <c r="AF547" t="s">
        <v>90</v>
      </c>
      <c r="AG547" t="s">
        <v>1270</v>
      </c>
      <c r="AH547" t="s">
        <v>50</v>
      </c>
      <c r="AI547" s="4">
        <f ca="1">data[[#This Row],[Expiry Date]]-TODAY()</f>
        <v>40</v>
      </c>
      <c r="AJ547" s="4">
        <f ca="1">data[[#This Row],[Maturity ( Days)]]/365</f>
        <v>0.1095890410958904</v>
      </c>
      <c r="AK547" s="4" t="str">
        <f>IF(data[[#This Row],[Option Type]]="put","p","c")</f>
        <v>c</v>
      </c>
      <c r="AL547" s="4">
        <f>(data[[#This Row],[Bid]]*data[[#This Row],[Bidsize]]+data[[#This Row],[Ask]]*data[[#This Row],[Asksize]])/(data[[#This Row],[Bidsize]]+data[[#This Row],[Asksize]])</f>
        <v>1537.25</v>
      </c>
    </row>
    <row r="548" spans="1:38" x14ac:dyDescent="0.3">
      <c r="A548" t="s">
        <v>4054</v>
      </c>
      <c r="B548" t="s">
        <v>4055</v>
      </c>
      <c r="C548" t="s">
        <v>58</v>
      </c>
      <c r="D548" t="s">
        <v>207</v>
      </c>
      <c r="E548" t="s">
        <v>4056</v>
      </c>
      <c r="F548" t="s">
        <v>4057</v>
      </c>
      <c r="G548" t="s">
        <v>4058</v>
      </c>
      <c r="H548" t="s">
        <v>161</v>
      </c>
      <c r="I548" t="s">
        <v>161</v>
      </c>
      <c r="J548" t="s">
        <v>1502</v>
      </c>
      <c r="K548" t="s">
        <v>134</v>
      </c>
      <c r="L548" t="s">
        <v>57</v>
      </c>
      <c r="M548" t="s">
        <v>37</v>
      </c>
      <c r="N548" t="s">
        <v>87</v>
      </c>
      <c r="O548" t="s">
        <v>87</v>
      </c>
      <c r="T548" t="s">
        <v>50</v>
      </c>
      <c r="U548" t="s">
        <v>87</v>
      </c>
      <c r="V548" t="s">
        <v>87</v>
      </c>
      <c r="W548" t="s">
        <v>144</v>
      </c>
      <c r="X548" t="s">
        <v>3978</v>
      </c>
      <c r="Y548" t="s">
        <v>4058</v>
      </c>
      <c r="Z548" t="s">
        <v>87</v>
      </c>
      <c r="AA548" t="s">
        <v>87</v>
      </c>
      <c r="AB548" t="s">
        <v>37</v>
      </c>
      <c r="AC548" t="s">
        <v>1013</v>
      </c>
      <c r="AD548" t="s">
        <v>37</v>
      </c>
      <c r="AE548" t="s">
        <v>1013</v>
      </c>
      <c r="AF548" t="s">
        <v>90</v>
      </c>
      <c r="AG548" t="s">
        <v>1270</v>
      </c>
      <c r="AH548" t="s">
        <v>50</v>
      </c>
      <c r="AI548" s="4">
        <f ca="1">data[[#This Row],[Expiry Date]]-TODAY()</f>
        <v>40</v>
      </c>
      <c r="AJ548" s="4">
        <f ca="1">data[[#This Row],[Maturity ( Days)]]/365</f>
        <v>0.1095890410958904</v>
      </c>
      <c r="AK548" s="4" t="str">
        <f>IF(data[[#This Row],[Option Type]]="put","p","c")</f>
        <v>c</v>
      </c>
      <c r="AL548" s="4">
        <f>(data[[#This Row],[Bid]]*data[[#This Row],[Bidsize]]+data[[#This Row],[Ask]]*data[[#This Row],[Asksize]])/(data[[#This Row],[Bidsize]]+data[[#This Row],[Asksize]])</f>
        <v>1512.45</v>
      </c>
    </row>
    <row r="549" spans="1:38" x14ac:dyDescent="0.3">
      <c r="A549" t="s">
        <v>4059</v>
      </c>
      <c r="B549" t="s">
        <v>4060</v>
      </c>
      <c r="C549" t="s">
        <v>58</v>
      </c>
      <c r="D549" t="s">
        <v>3325</v>
      </c>
      <c r="E549" t="s">
        <v>4061</v>
      </c>
      <c r="F549" t="s">
        <v>4062</v>
      </c>
      <c r="G549" t="s">
        <v>4063</v>
      </c>
      <c r="H549" t="s">
        <v>161</v>
      </c>
      <c r="I549" t="s">
        <v>161</v>
      </c>
      <c r="J549" t="s">
        <v>1502</v>
      </c>
      <c r="K549" t="s">
        <v>123</v>
      </c>
      <c r="L549" t="s">
        <v>57</v>
      </c>
      <c r="M549" t="s">
        <v>37</v>
      </c>
      <c r="N549" t="s">
        <v>87</v>
      </c>
      <c r="O549" t="s">
        <v>87</v>
      </c>
      <c r="T549" t="s">
        <v>50</v>
      </c>
      <c r="U549" t="s">
        <v>87</v>
      </c>
      <c r="V549" t="s">
        <v>87</v>
      </c>
      <c r="W549" t="s">
        <v>168</v>
      </c>
      <c r="X549" t="s">
        <v>4053</v>
      </c>
      <c r="Y549" t="s">
        <v>4063</v>
      </c>
      <c r="Z549" t="s">
        <v>87</v>
      </c>
      <c r="AA549" t="s">
        <v>87</v>
      </c>
      <c r="AB549" t="s">
        <v>37</v>
      </c>
      <c r="AC549" t="s">
        <v>1013</v>
      </c>
      <c r="AD549" t="s">
        <v>37</v>
      </c>
      <c r="AE549" t="s">
        <v>1013</v>
      </c>
      <c r="AF549" t="s">
        <v>90</v>
      </c>
      <c r="AG549" t="s">
        <v>1270</v>
      </c>
      <c r="AH549" t="s">
        <v>50</v>
      </c>
      <c r="AI549" s="4">
        <f ca="1">data[[#This Row],[Expiry Date]]-TODAY()</f>
        <v>40</v>
      </c>
      <c r="AJ549" s="4">
        <f ca="1">data[[#This Row],[Maturity ( Days)]]/365</f>
        <v>0.1095890410958904</v>
      </c>
      <c r="AK549" s="4" t="str">
        <f>IF(data[[#This Row],[Option Type]]="put","p","c")</f>
        <v>c</v>
      </c>
      <c r="AL549" s="4">
        <f>(data[[#This Row],[Bid]]*data[[#This Row],[Bidsize]]+data[[#This Row],[Ask]]*data[[#This Row],[Asksize]])/(data[[#This Row],[Bidsize]]+data[[#This Row],[Asksize]])</f>
        <v>1487.6</v>
      </c>
    </row>
    <row r="550" spans="1:38" x14ac:dyDescent="0.3">
      <c r="A550" t="s">
        <v>4064</v>
      </c>
      <c r="B550" t="s">
        <v>4065</v>
      </c>
      <c r="C550" t="s">
        <v>58</v>
      </c>
      <c r="D550" t="s">
        <v>2531</v>
      </c>
      <c r="E550" t="s">
        <v>4066</v>
      </c>
      <c r="F550" t="s">
        <v>4067</v>
      </c>
      <c r="G550" t="s">
        <v>4068</v>
      </c>
      <c r="H550" t="s">
        <v>161</v>
      </c>
      <c r="I550" t="s">
        <v>161</v>
      </c>
      <c r="J550" t="s">
        <v>1502</v>
      </c>
      <c r="K550" t="s">
        <v>144</v>
      </c>
      <c r="L550" t="s">
        <v>57</v>
      </c>
      <c r="M550" t="s">
        <v>37</v>
      </c>
      <c r="N550" t="s">
        <v>87</v>
      </c>
      <c r="O550" t="s">
        <v>87</v>
      </c>
      <c r="T550" t="s">
        <v>50</v>
      </c>
      <c r="U550" t="s">
        <v>87</v>
      </c>
      <c r="V550" t="s">
        <v>87</v>
      </c>
      <c r="W550" t="s">
        <v>144</v>
      </c>
      <c r="X550" t="s">
        <v>4069</v>
      </c>
      <c r="Y550" t="s">
        <v>4068</v>
      </c>
      <c r="Z550" t="s">
        <v>87</v>
      </c>
      <c r="AA550" t="s">
        <v>87</v>
      </c>
      <c r="AB550" t="s">
        <v>37</v>
      </c>
      <c r="AC550" t="s">
        <v>1013</v>
      </c>
      <c r="AD550" t="s">
        <v>37</v>
      </c>
      <c r="AE550" t="s">
        <v>1013</v>
      </c>
      <c r="AF550" t="s">
        <v>90</v>
      </c>
      <c r="AG550" t="s">
        <v>1270</v>
      </c>
      <c r="AH550" t="s">
        <v>50</v>
      </c>
      <c r="AI550" s="4">
        <f ca="1">data[[#This Row],[Expiry Date]]-TODAY()</f>
        <v>40</v>
      </c>
      <c r="AJ550" s="4">
        <f ca="1">data[[#This Row],[Maturity ( Days)]]/365</f>
        <v>0.1095890410958904</v>
      </c>
      <c r="AK550" s="4" t="str">
        <f>IF(data[[#This Row],[Option Type]]="put","p","c")</f>
        <v>c</v>
      </c>
      <c r="AL550" s="4">
        <f>(data[[#This Row],[Bid]]*data[[#This Row],[Bidsize]]+data[[#This Row],[Ask]]*data[[#This Row],[Asksize]])/(data[[#This Row],[Bidsize]]+data[[#This Row],[Asksize]])</f>
        <v>1438</v>
      </c>
    </row>
    <row r="551" spans="1:38" x14ac:dyDescent="0.3">
      <c r="A551" t="s">
        <v>4070</v>
      </c>
      <c r="B551" t="s">
        <v>4071</v>
      </c>
      <c r="C551" t="s">
        <v>58</v>
      </c>
      <c r="D551" t="s">
        <v>3547</v>
      </c>
      <c r="E551" t="s">
        <v>4072</v>
      </c>
      <c r="F551" t="s">
        <v>4073</v>
      </c>
      <c r="G551" t="s">
        <v>957</v>
      </c>
      <c r="H551" t="s">
        <v>161</v>
      </c>
      <c r="I551" t="s">
        <v>161</v>
      </c>
      <c r="J551" t="s">
        <v>1502</v>
      </c>
      <c r="K551" t="s">
        <v>144</v>
      </c>
      <c r="L551" t="s">
        <v>57</v>
      </c>
      <c r="M551" t="s">
        <v>37</v>
      </c>
      <c r="N551" t="s">
        <v>87</v>
      </c>
      <c r="O551" t="s">
        <v>87</v>
      </c>
      <c r="T551" t="s">
        <v>50</v>
      </c>
      <c r="U551" t="s">
        <v>87</v>
      </c>
      <c r="V551" t="s">
        <v>87</v>
      </c>
      <c r="W551" t="s">
        <v>144</v>
      </c>
      <c r="X551" t="s">
        <v>4069</v>
      </c>
      <c r="Y551" t="s">
        <v>957</v>
      </c>
      <c r="Z551" t="s">
        <v>87</v>
      </c>
      <c r="AA551" t="s">
        <v>87</v>
      </c>
      <c r="AB551" t="s">
        <v>37</v>
      </c>
      <c r="AC551" t="s">
        <v>1013</v>
      </c>
      <c r="AD551" t="s">
        <v>37</v>
      </c>
      <c r="AE551" t="s">
        <v>1013</v>
      </c>
      <c r="AF551" t="s">
        <v>90</v>
      </c>
      <c r="AG551" t="s">
        <v>1270</v>
      </c>
      <c r="AH551" t="s">
        <v>50</v>
      </c>
      <c r="AI551" s="4">
        <f ca="1">data[[#This Row],[Expiry Date]]-TODAY()</f>
        <v>40</v>
      </c>
      <c r="AJ551" s="4">
        <f ca="1">data[[#This Row],[Maturity ( Days)]]/365</f>
        <v>0.1095890410958904</v>
      </c>
      <c r="AK551" s="4" t="str">
        <f>IF(data[[#This Row],[Option Type]]="put","p","c")</f>
        <v>c</v>
      </c>
      <c r="AL551" s="4">
        <f>(data[[#This Row],[Bid]]*data[[#This Row],[Bidsize]]+data[[#This Row],[Ask]]*data[[#This Row],[Asksize]])/(data[[#This Row],[Bidsize]]+data[[#This Row],[Asksize]])</f>
        <v>1289.3499999999999</v>
      </c>
    </row>
    <row r="552" spans="1:38" x14ac:dyDescent="0.3">
      <c r="A552" t="s">
        <v>4074</v>
      </c>
      <c r="B552" t="s">
        <v>4075</v>
      </c>
      <c r="C552" t="s">
        <v>58</v>
      </c>
      <c r="D552" t="s">
        <v>3550</v>
      </c>
      <c r="E552" t="s">
        <v>4076</v>
      </c>
      <c r="F552" t="s">
        <v>4077</v>
      </c>
      <c r="G552" t="s">
        <v>4078</v>
      </c>
      <c r="H552" t="s">
        <v>161</v>
      </c>
      <c r="I552" t="s">
        <v>161</v>
      </c>
      <c r="J552" t="s">
        <v>1502</v>
      </c>
      <c r="K552" t="s">
        <v>144</v>
      </c>
      <c r="L552" t="s">
        <v>57</v>
      </c>
      <c r="M552" t="s">
        <v>37</v>
      </c>
      <c r="N552" t="s">
        <v>87</v>
      </c>
      <c r="O552" t="s">
        <v>87</v>
      </c>
      <c r="T552" t="s">
        <v>50</v>
      </c>
      <c r="U552" t="s">
        <v>87</v>
      </c>
      <c r="V552" t="s">
        <v>87</v>
      </c>
      <c r="W552" t="s">
        <v>144</v>
      </c>
      <c r="X552" t="s">
        <v>4079</v>
      </c>
      <c r="Y552" t="s">
        <v>4078</v>
      </c>
      <c r="Z552" t="s">
        <v>87</v>
      </c>
      <c r="AA552" t="s">
        <v>87</v>
      </c>
      <c r="AB552" t="s">
        <v>37</v>
      </c>
      <c r="AC552" t="s">
        <v>1013</v>
      </c>
      <c r="AD552" t="s">
        <v>37</v>
      </c>
      <c r="AE552" t="s">
        <v>1013</v>
      </c>
      <c r="AF552" t="s">
        <v>90</v>
      </c>
      <c r="AG552" t="s">
        <v>1270</v>
      </c>
      <c r="AH552" t="s">
        <v>50</v>
      </c>
      <c r="AI552" s="4">
        <f ca="1">data[[#This Row],[Expiry Date]]-TODAY()</f>
        <v>40</v>
      </c>
      <c r="AJ552" s="4">
        <f ca="1">data[[#This Row],[Maturity ( Days)]]/365</f>
        <v>0.1095890410958904</v>
      </c>
      <c r="AK552" s="4" t="str">
        <f>IF(data[[#This Row],[Option Type]]="put","p","c")</f>
        <v>c</v>
      </c>
      <c r="AL552" s="4">
        <f>(data[[#This Row],[Bid]]*data[[#This Row],[Bidsize]]+data[[#This Row],[Ask]]*data[[#This Row],[Asksize]])/(data[[#This Row],[Bidsize]]+data[[#This Row],[Asksize]])</f>
        <v>1239.95</v>
      </c>
    </row>
    <row r="553" spans="1:38" x14ac:dyDescent="0.3">
      <c r="A553" t="s">
        <v>4080</v>
      </c>
      <c r="B553" t="s">
        <v>4081</v>
      </c>
      <c r="C553" t="s">
        <v>58</v>
      </c>
      <c r="D553" t="s">
        <v>302</v>
      </c>
      <c r="E553" t="s">
        <v>4082</v>
      </c>
      <c r="F553" t="s">
        <v>4083</v>
      </c>
      <c r="G553" t="s">
        <v>4084</v>
      </c>
      <c r="H553" t="s">
        <v>161</v>
      </c>
      <c r="I553" t="s">
        <v>161</v>
      </c>
      <c r="J553" t="s">
        <v>1502</v>
      </c>
      <c r="K553" t="s">
        <v>97</v>
      </c>
      <c r="L553" t="s">
        <v>57</v>
      </c>
      <c r="M553" t="s">
        <v>37</v>
      </c>
      <c r="N553" t="s">
        <v>87</v>
      </c>
      <c r="O553" t="s">
        <v>87</v>
      </c>
      <c r="T553" t="s">
        <v>50</v>
      </c>
      <c r="U553" t="s">
        <v>87</v>
      </c>
      <c r="V553" t="s">
        <v>87</v>
      </c>
      <c r="W553" t="s">
        <v>128</v>
      </c>
      <c r="X553" t="s">
        <v>92</v>
      </c>
      <c r="Y553" t="s">
        <v>4084</v>
      </c>
      <c r="Z553" t="s">
        <v>87</v>
      </c>
      <c r="AA553" t="s">
        <v>87</v>
      </c>
      <c r="AB553" t="s">
        <v>37</v>
      </c>
      <c r="AC553" t="s">
        <v>1013</v>
      </c>
      <c r="AD553" t="s">
        <v>37</v>
      </c>
      <c r="AE553" t="s">
        <v>1013</v>
      </c>
      <c r="AF553" t="s">
        <v>90</v>
      </c>
      <c r="AG553" t="s">
        <v>1270</v>
      </c>
      <c r="AH553" t="s">
        <v>50</v>
      </c>
      <c r="AI553" s="4">
        <f ca="1">data[[#This Row],[Expiry Date]]-TODAY()</f>
        <v>40</v>
      </c>
      <c r="AJ553" s="4">
        <f ca="1">data[[#This Row],[Maturity ( Days)]]/365</f>
        <v>0.1095890410958904</v>
      </c>
      <c r="AK553" s="4" t="str">
        <f>IF(data[[#This Row],[Option Type]]="put","p","c")</f>
        <v>c</v>
      </c>
      <c r="AL553" s="4">
        <f>(data[[#This Row],[Bid]]*data[[#This Row],[Bidsize]]+data[[#This Row],[Ask]]*data[[#This Row],[Asksize]])/(data[[#This Row],[Bidsize]]+data[[#This Row],[Asksize]])</f>
        <v>1215.2</v>
      </c>
    </row>
    <row r="554" spans="1:38" x14ac:dyDescent="0.3">
      <c r="A554" t="s">
        <v>4085</v>
      </c>
      <c r="B554" t="s">
        <v>4086</v>
      </c>
      <c r="C554" t="s">
        <v>58</v>
      </c>
      <c r="D554" t="s">
        <v>1293</v>
      </c>
      <c r="E554" t="s">
        <v>4087</v>
      </c>
      <c r="F554" t="s">
        <v>4088</v>
      </c>
      <c r="G554" t="s">
        <v>4089</v>
      </c>
      <c r="H554" t="s">
        <v>161</v>
      </c>
      <c r="I554" t="s">
        <v>161</v>
      </c>
      <c r="J554" t="s">
        <v>1502</v>
      </c>
      <c r="K554" t="s">
        <v>161</v>
      </c>
      <c r="L554" t="s">
        <v>57</v>
      </c>
      <c r="M554" t="s">
        <v>37</v>
      </c>
      <c r="N554" t="s">
        <v>87</v>
      </c>
      <c r="O554" t="s">
        <v>87</v>
      </c>
      <c r="T554" t="s">
        <v>50</v>
      </c>
      <c r="U554" t="s">
        <v>87</v>
      </c>
      <c r="V554" t="s">
        <v>87</v>
      </c>
      <c r="W554" t="s">
        <v>128</v>
      </c>
      <c r="X554" t="s">
        <v>4090</v>
      </c>
      <c r="Y554" t="s">
        <v>4089</v>
      </c>
      <c r="Z554" t="s">
        <v>87</v>
      </c>
      <c r="AA554" t="s">
        <v>87</v>
      </c>
      <c r="AB554" t="s">
        <v>37</v>
      </c>
      <c r="AC554" t="s">
        <v>1013</v>
      </c>
      <c r="AD554" t="s">
        <v>37</v>
      </c>
      <c r="AE554" t="s">
        <v>1013</v>
      </c>
      <c r="AF554" t="s">
        <v>90</v>
      </c>
      <c r="AG554" t="s">
        <v>1270</v>
      </c>
      <c r="AH554" t="s">
        <v>50</v>
      </c>
      <c r="AI554" s="4">
        <f ca="1">data[[#This Row],[Expiry Date]]-TODAY()</f>
        <v>40</v>
      </c>
      <c r="AJ554" s="4">
        <f ca="1">data[[#This Row],[Maturity ( Days)]]/365</f>
        <v>0.1095890410958904</v>
      </c>
      <c r="AK554" s="4" t="str">
        <f>IF(data[[#This Row],[Option Type]]="put","p","c")</f>
        <v>c</v>
      </c>
      <c r="AL554" s="4">
        <f>(data[[#This Row],[Bid]]*data[[#This Row],[Bidsize]]+data[[#This Row],[Ask]]*data[[#This Row],[Asksize]])/(data[[#This Row],[Bidsize]]+data[[#This Row],[Asksize]])</f>
        <v>1091.9000000000001</v>
      </c>
    </row>
    <row r="555" spans="1:38" x14ac:dyDescent="0.3">
      <c r="A555" t="s">
        <v>4091</v>
      </c>
      <c r="B555" t="s">
        <v>4092</v>
      </c>
      <c r="C555" t="s">
        <v>58</v>
      </c>
      <c r="D555" t="s">
        <v>99</v>
      </c>
      <c r="E555" t="s">
        <v>4093</v>
      </c>
      <c r="F555" t="s">
        <v>4094</v>
      </c>
      <c r="G555" t="s">
        <v>4095</v>
      </c>
      <c r="H555" t="s">
        <v>161</v>
      </c>
      <c r="I555" t="s">
        <v>161</v>
      </c>
      <c r="J555" t="s">
        <v>1502</v>
      </c>
      <c r="K555" t="s">
        <v>4096</v>
      </c>
      <c r="L555" t="s">
        <v>57</v>
      </c>
      <c r="M555" t="s">
        <v>37</v>
      </c>
      <c r="N555" t="s">
        <v>87</v>
      </c>
      <c r="O555" t="s">
        <v>87</v>
      </c>
      <c r="T555" t="s">
        <v>50</v>
      </c>
      <c r="U555" t="s">
        <v>87</v>
      </c>
      <c r="V555" t="s">
        <v>87</v>
      </c>
      <c r="W555" t="s">
        <v>231</v>
      </c>
      <c r="X555" t="s">
        <v>3978</v>
      </c>
      <c r="Y555" t="s">
        <v>4095</v>
      </c>
      <c r="Z555" t="s">
        <v>87</v>
      </c>
      <c r="AA555" t="s">
        <v>87</v>
      </c>
      <c r="AB555" t="s">
        <v>37</v>
      </c>
      <c r="AC555" t="s">
        <v>1013</v>
      </c>
      <c r="AD555" t="s">
        <v>37</v>
      </c>
      <c r="AE555" t="s">
        <v>1013</v>
      </c>
      <c r="AF555" t="s">
        <v>90</v>
      </c>
      <c r="AG555" t="s">
        <v>1270</v>
      </c>
      <c r="AH555" t="s">
        <v>50</v>
      </c>
      <c r="AI555" s="4">
        <f ca="1">data[[#This Row],[Expiry Date]]-TODAY()</f>
        <v>40</v>
      </c>
      <c r="AJ555" s="4">
        <f ca="1">data[[#This Row],[Maturity ( Days)]]/365</f>
        <v>0.1095890410958904</v>
      </c>
      <c r="AK555" s="4" t="str">
        <f>IF(data[[#This Row],[Option Type]]="put","p","c")</f>
        <v>c</v>
      </c>
      <c r="AL555" s="4">
        <f>(data[[#This Row],[Bid]]*data[[#This Row],[Bidsize]]+data[[#This Row],[Ask]]*data[[#This Row],[Asksize]])/(data[[#This Row],[Bidsize]]+data[[#This Row],[Asksize]])</f>
        <v>1067.3499999999999</v>
      </c>
    </row>
    <row r="556" spans="1:38" x14ac:dyDescent="0.3">
      <c r="A556" t="s">
        <v>4097</v>
      </c>
      <c r="B556" t="s">
        <v>4098</v>
      </c>
      <c r="C556" t="s">
        <v>58</v>
      </c>
      <c r="D556" t="s">
        <v>306</v>
      </c>
      <c r="E556" t="s">
        <v>4099</v>
      </c>
      <c r="F556" t="s">
        <v>4100</v>
      </c>
      <c r="G556" t="s">
        <v>4101</v>
      </c>
      <c r="H556" t="s">
        <v>161</v>
      </c>
      <c r="I556" t="s">
        <v>161</v>
      </c>
      <c r="J556" t="s">
        <v>1502</v>
      </c>
      <c r="K556" t="s">
        <v>4102</v>
      </c>
      <c r="L556" t="s">
        <v>57</v>
      </c>
      <c r="M556" t="s">
        <v>37</v>
      </c>
      <c r="N556" t="s">
        <v>87</v>
      </c>
      <c r="O556" t="s">
        <v>87</v>
      </c>
      <c r="T556" t="s">
        <v>50</v>
      </c>
      <c r="U556" t="s">
        <v>87</v>
      </c>
      <c r="V556" t="s">
        <v>87</v>
      </c>
      <c r="W556" t="s">
        <v>144</v>
      </c>
      <c r="X556" t="s">
        <v>4103</v>
      </c>
      <c r="Y556" t="s">
        <v>4101</v>
      </c>
      <c r="Z556" t="s">
        <v>87</v>
      </c>
      <c r="AA556" t="s">
        <v>87</v>
      </c>
      <c r="AB556" t="s">
        <v>37</v>
      </c>
      <c r="AC556" t="s">
        <v>1013</v>
      </c>
      <c r="AD556" t="s">
        <v>37</v>
      </c>
      <c r="AE556" t="s">
        <v>1013</v>
      </c>
      <c r="AF556" t="s">
        <v>90</v>
      </c>
      <c r="AG556" t="s">
        <v>1270</v>
      </c>
      <c r="AH556" t="s">
        <v>50</v>
      </c>
      <c r="AI556" s="4">
        <f ca="1">data[[#This Row],[Expiry Date]]-TODAY()</f>
        <v>40</v>
      </c>
      <c r="AJ556" s="4">
        <f ca="1">data[[#This Row],[Maturity ( Days)]]/365</f>
        <v>0.1095890410958904</v>
      </c>
      <c r="AK556" s="4" t="str">
        <f>IF(data[[#This Row],[Option Type]]="put","p","c")</f>
        <v>c</v>
      </c>
      <c r="AL556" s="4">
        <f>(data[[#This Row],[Bid]]*data[[#This Row],[Bidsize]]+data[[#This Row],[Ask]]*data[[#This Row],[Asksize]])/(data[[#This Row],[Bidsize]]+data[[#This Row],[Asksize]])</f>
        <v>969.3</v>
      </c>
    </row>
    <row r="557" spans="1:38" x14ac:dyDescent="0.3">
      <c r="A557" t="s">
        <v>4104</v>
      </c>
      <c r="B557" t="s">
        <v>4105</v>
      </c>
      <c r="C557" t="s">
        <v>58</v>
      </c>
      <c r="D557" t="s">
        <v>1300</v>
      </c>
      <c r="E557" t="s">
        <v>4106</v>
      </c>
      <c r="F557" t="s">
        <v>4107</v>
      </c>
      <c r="G557" t="s">
        <v>4108</v>
      </c>
      <c r="H557" t="s">
        <v>161</v>
      </c>
      <c r="I557" t="s">
        <v>161</v>
      </c>
      <c r="J557" t="s">
        <v>1502</v>
      </c>
      <c r="K557" t="s">
        <v>90</v>
      </c>
      <c r="L557" t="s">
        <v>57</v>
      </c>
      <c r="M557" t="s">
        <v>37</v>
      </c>
      <c r="N557" t="s">
        <v>87</v>
      </c>
      <c r="O557" t="s">
        <v>87</v>
      </c>
      <c r="T557" t="s">
        <v>50</v>
      </c>
      <c r="U557" t="s">
        <v>87</v>
      </c>
      <c r="V557" t="s">
        <v>87</v>
      </c>
      <c r="W557" t="s">
        <v>183</v>
      </c>
      <c r="X557" t="s">
        <v>4109</v>
      </c>
      <c r="Y557" t="s">
        <v>4108</v>
      </c>
      <c r="Z557" t="s">
        <v>87</v>
      </c>
      <c r="AA557" t="s">
        <v>87</v>
      </c>
      <c r="AB557" t="s">
        <v>37</v>
      </c>
      <c r="AC557" t="s">
        <v>1013</v>
      </c>
      <c r="AD557" t="s">
        <v>37</v>
      </c>
      <c r="AE557" t="s">
        <v>1013</v>
      </c>
      <c r="AF557" t="s">
        <v>90</v>
      </c>
      <c r="AG557" t="s">
        <v>1270</v>
      </c>
      <c r="AH557" t="s">
        <v>50</v>
      </c>
      <c r="AI557" s="4">
        <f ca="1">data[[#This Row],[Expiry Date]]-TODAY()</f>
        <v>40</v>
      </c>
      <c r="AJ557" s="4">
        <f ca="1">data[[#This Row],[Maturity ( Days)]]/365</f>
        <v>0.1095890410958904</v>
      </c>
      <c r="AK557" s="4" t="str">
        <f>IF(data[[#This Row],[Option Type]]="put","p","c")</f>
        <v>c</v>
      </c>
      <c r="AL557" s="4">
        <f>(data[[#This Row],[Bid]]*data[[#This Row],[Bidsize]]+data[[#This Row],[Ask]]*data[[#This Row],[Asksize]])/(data[[#This Row],[Bidsize]]+data[[#This Row],[Asksize]])</f>
        <v>944.8</v>
      </c>
    </row>
    <row r="558" spans="1:38" x14ac:dyDescent="0.3">
      <c r="A558" t="s">
        <v>4110</v>
      </c>
      <c r="B558" t="s">
        <v>4111</v>
      </c>
      <c r="C558" t="s">
        <v>58</v>
      </c>
      <c r="D558" t="s">
        <v>107</v>
      </c>
      <c r="E558" t="s">
        <v>4112</v>
      </c>
      <c r="F558" t="s">
        <v>4113</v>
      </c>
      <c r="G558" t="s">
        <v>4114</v>
      </c>
      <c r="H558" t="s">
        <v>161</v>
      </c>
      <c r="I558" t="s">
        <v>161</v>
      </c>
      <c r="J558" t="s">
        <v>1502</v>
      </c>
      <c r="K558" t="s">
        <v>4115</v>
      </c>
      <c r="L558" t="s">
        <v>57</v>
      </c>
      <c r="M558" t="s">
        <v>37</v>
      </c>
      <c r="N558" t="s">
        <v>87</v>
      </c>
      <c r="O558" t="s">
        <v>87</v>
      </c>
      <c r="T558" t="s">
        <v>50</v>
      </c>
      <c r="U558" t="s">
        <v>87</v>
      </c>
      <c r="V558" t="s">
        <v>87</v>
      </c>
      <c r="W558" t="s">
        <v>161</v>
      </c>
      <c r="X558" t="s">
        <v>4116</v>
      </c>
      <c r="Y558" t="s">
        <v>4114</v>
      </c>
      <c r="Z558" t="s">
        <v>87</v>
      </c>
      <c r="AA558" t="s">
        <v>87</v>
      </c>
      <c r="AB558" t="s">
        <v>37</v>
      </c>
      <c r="AC558" t="s">
        <v>1013</v>
      </c>
      <c r="AD558" t="s">
        <v>37</v>
      </c>
      <c r="AE558" t="s">
        <v>1013</v>
      </c>
      <c r="AF558" t="s">
        <v>90</v>
      </c>
      <c r="AG558" t="s">
        <v>1270</v>
      </c>
      <c r="AH558" t="s">
        <v>50</v>
      </c>
      <c r="AI558" s="4">
        <f ca="1">data[[#This Row],[Expiry Date]]-TODAY()</f>
        <v>40</v>
      </c>
      <c r="AJ558" s="4">
        <f ca="1">data[[#This Row],[Maturity ( Days)]]/365</f>
        <v>0.1095890410958904</v>
      </c>
      <c r="AK558" s="4" t="str">
        <f>IF(data[[#This Row],[Option Type]]="put","p","c")</f>
        <v>c</v>
      </c>
      <c r="AL558" s="4">
        <f>(data[[#This Row],[Bid]]*data[[#This Row],[Bidsize]]+data[[#This Row],[Ask]]*data[[#This Row],[Asksize]])/(data[[#This Row],[Bidsize]]+data[[#This Row],[Asksize]])</f>
        <v>871.8</v>
      </c>
    </row>
    <row r="559" spans="1:38" x14ac:dyDescent="0.3">
      <c r="A559" t="s">
        <v>4117</v>
      </c>
      <c r="B559" t="s">
        <v>4118</v>
      </c>
      <c r="C559" t="s">
        <v>58</v>
      </c>
      <c r="D559" t="s">
        <v>1305</v>
      </c>
      <c r="E559" t="s">
        <v>4119</v>
      </c>
      <c r="F559" t="s">
        <v>4120</v>
      </c>
      <c r="G559" t="s">
        <v>2123</v>
      </c>
      <c r="H559" t="s">
        <v>161</v>
      </c>
      <c r="I559" t="s">
        <v>161</v>
      </c>
      <c r="J559" t="s">
        <v>1502</v>
      </c>
      <c r="K559" t="s">
        <v>289</v>
      </c>
      <c r="L559" t="s">
        <v>57</v>
      </c>
      <c r="M559" t="s">
        <v>37</v>
      </c>
      <c r="N559" t="s">
        <v>87</v>
      </c>
      <c r="O559" t="s">
        <v>87</v>
      </c>
      <c r="T559" t="s">
        <v>50</v>
      </c>
      <c r="U559" t="s">
        <v>87</v>
      </c>
      <c r="V559" t="s">
        <v>87</v>
      </c>
      <c r="W559" t="s">
        <v>129</v>
      </c>
      <c r="X559" t="s">
        <v>4121</v>
      </c>
      <c r="Y559" t="s">
        <v>2123</v>
      </c>
      <c r="Z559" t="s">
        <v>87</v>
      </c>
      <c r="AA559" t="s">
        <v>87</v>
      </c>
      <c r="AB559" t="s">
        <v>37</v>
      </c>
      <c r="AC559" t="s">
        <v>1013</v>
      </c>
      <c r="AD559" t="s">
        <v>37</v>
      </c>
      <c r="AE559" t="s">
        <v>1013</v>
      </c>
      <c r="AF559" t="s">
        <v>90</v>
      </c>
      <c r="AG559" t="s">
        <v>1270</v>
      </c>
      <c r="AH559" t="s">
        <v>50</v>
      </c>
      <c r="AI559" s="4">
        <f ca="1">data[[#This Row],[Expiry Date]]-TODAY()</f>
        <v>40</v>
      </c>
      <c r="AJ559" s="4">
        <f ca="1">data[[#This Row],[Maturity ( Days)]]/365</f>
        <v>0.1095890410958904</v>
      </c>
      <c r="AK559" s="4" t="str">
        <f>IF(data[[#This Row],[Option Type]]="put","p","c")</f>
        <v>c</v>
      </c>
      <c r="AL559" s="4">
        <f>(data[[#This Row],[Bid]]*data[[#This Row],[Bidsize]]+data[[#This Row],[Ask]]*data[[#This Row],[Asksize]])/(data[[#This Row],[Bidsize]]+data[[#This Row],[Asksize]])</f>
        <v>847.25</v>
      </c>
    </row>
    <row r="560" spans="1:38" x14ac:dyDescent="0.3">
      <c r="A560" t="s">
        <v>4122</v>
      </c>
      <c r="B560" t="s">
        <v>4123</v>
      </c>
      <c r="C560" t="s">
        <v>58</v>
      </c>
      <c r="D560" t="s">
        <v>4124</v>
      </c>
      <c r="E560" t="s">
        <v>4125</v>
      </c>
      <c r="F560" t="s">
        <v>4126</v>
      </c>
      <c r="G560" t="s">
        <v>4127</v>
      </c>
      <c r="H560" t="s">
        <v>161</v>
      </c>
      <c r="I560" t="s">
        <v>161</v>
      </c>
      <c r="J560" t="s">
        <v>1502</v>
      </c>
      <c r="K560" t="s">
        <v>128</v>
      </c>
      <c r="L560" t="s">
        <v>57</v>
      </c>
      <c r="M560" t="s">
        <v>37</v>
      </c>
      <c r="N560" t="s">
        <v>87</v>
      </c>
      <c r="O560" t="s">
        <v>87</v>
      </c>
      <c r="T560" t="s">
        <v>50</v>
      </c>
      <c r="U560" t="s">
        <v>87</v>
      </c>
      <c r="V560" t="s">
        <v>87</v>
      </c>
      <c r="W560" t="s">
        <v>128</v>
      </c>
      <c r="X560" t="s">
        <v>1370</v>
      </c>
      <c r="Y560" t="s">
        <v>4127</v>
      </c>
      <c r="Z560" t="s">
        <v>87</v>
      </c>
      <c r="AA560" t="s">
        <v>87</v>
      </c>
      <c r="AB560" t="s">
        <v>37</v>
      </c>
      <c r="AC560" t="s">
        <v>1013</v>
      </c>
      <c r="AD560" t="s">
        <v>37</v>
      </c>
      <c r="AE560" t="s">
        <v>1013</v>
      </c>
      <c r="AF560" t="s">
        <v>90</v>
      </c>
      <c r="AG560" t="s">
        <v>1270</v>
      </c>
      <c r="AH560" t="s">
        <v>50</v>
      </c>
      <c r="AI560" s="4">
        <f ca="1">data[[#This Row],[Expiry Date]]-TODAY()</f>
        <v>40</v>
      </c>
      <c r="AJ560" s="4">
        <f ca="1">data[[#This Row],[Maturity ( Days)]]/365</f>
        <v>0.1095890410958904</v>
      </c>
      <c r="AK560" s="4" t="str">
        <f>IF(data[[#This Row],[Option Type]]="put","p","c")</f>
        <v>c</v>
      </c>
      <c r="AL560" s="4">
        <f>(data[[#This Row],[Bid]]*data[[#This Row],[Bidsize]]+data[[#This Row],[Ask]]*data[[#This Row],[Asksize]])/(data[[#This Row],[Bidsize]]+data[[#This Row],[Asksize]])</f>
        <v>736.85</v>
      </c>
    </row>
    <row r="561" spans="1:38" x14ac:dyDescent="0.3">
      <c r="A561" t="s">
        <v>4128</v>
      </c>
      <c r="B561" t="s">
        <v>4129</v>
      </c>
      <c r="C561" t="s">
        <v>58</v>
      </c>
      <c r="D561" t="s">
        <v>1313</v>
      </c>
      <c r="E561" t="s">
        <v>4130</v>
      </c>
      <c r="F561" t="s">
        <v>4131</v>
      </c>
      <c r="G561" t="s">
        <v>4132</v>
      </c>
      <c r="H561" t="s">
        <v>161</v>
      </c>
      <c r="I561" t="s">
        <v>161</v>
      </c>
      <c r="J561" t="s">
        <v>1502</v>
      </c>
      <c r="K561" t="s">
        <v>321</v>
      </c>
      <c r="L561" t="s">
        <v>57</v>
      </c>
      <c r="M561" t="s">
        <v>37</v>
      </c>
      <c r="N561" t="s">
        <v>87</v>
      </c>
      <c r="O561" t="s">
        <v>87</v>
      </c>
      <c r="T561" t="s">
        <v>50</v>
      </c>
      <c r="U561" t="s">
        <v>87</v>
      </c>
      <c r="V561" t="s">
        <v>87</v>
      </c>
      <c r="W561" t="s">
        <v>117</v>
      </c>
      <c r="X561" t="s">
        <v>4133</v>
      </c>
      <c r="Y561" t="s">
        <v>4132</v>
      </c>
      <c r="Z561" t="s">
        <v>87</v>
      </c>
      <c r="AA561" t="s">
        <v>87</v>
      </c>
      <c r="AB561" t="s">
        <v>37</v>
      </c>
      <c r="AC561" t="s">
        <v>1013</v>
      </c>
      <c r="AD561" t="s">
        <v>37</v>
      </c>
      <c r="AE561" t="s">
        <v>1013</v>
      </c>
      <c r="AF561" t="s">
        <v>90</v>
      </c>
      <c r="AG561" t="s">
        <v>1270</v>
      </c>
      <c r="AH561" t="s">
        <v>50</v>
      </c>
      <c r="AI561" s="4">
        <f ca="1">data[[#This Row],[Expiry Date]]-TODAY()</f>
        <v>40</v>
      </c>
      <c r="AJ561" s="4">
        <f ca="1">data[[#This Row],[Maturity ( Days)]]/365</f>
        <v>0.1095890410958904</v>
      </c>
      <c r="AK561" s="4" t="str">
        <f>IF(data[[#This Row],[Option Type]]="put","p","c")</f>
        <v>c</v>
      </c>
      <c r="AL561" s="4">
        <f>(data[[#This Row],[Bid]]*data[[#This Row],[Bidsize]]+data[[#This Row],[Ask]]*data[[#This Row],[Asksize]])/(data[[#This Row],[Bidsize]]+data[[#This Row],[Asksize]])</f>
        <v>656.3</v>
      </c>
    </row>
    <row r="562" spans="1:38" x14ac:dyDescent="0.3">
      <c r="A562" t="s">
        <v>4134</v>
      </c>
      <c r="B562" t="s">
        <v>4135</v>
      </c>
      <c r="C562" t="s">
        <v>58</v>
      </c>
      <c r="D562" t="s">
        <v>209</v>
      </c>
      <c r="E562" t="s">
        <v>4136</v>
      </c>
      <c r="F562" t="s">
        <v>4137</v>
      </c>
      <c r="G562" t="s">
        <v>4138</v>
      </c>
      <c r="H562" t="s">
        <v>161</v>
      </c>
      <c r="I562" t="s">
        <v>161</v>
      </c>
      <c r="J562" t="s">
        <v>1502</v>
      </c>
      <c r="K562" t="s">
        <v>4139</v>
      </c>
      <c r="L562" t="s">
        <v>57</v>
      </c>
      <c r="M562" t="s">
        <v>37</v>
      </c>
      <c r="N562" t="s">
        <v>87</v>
      </c>
      <c r="O562" t="s">
        <v>87</v>
      </c>
      <c r="T562" t="s">
        <v>50</v>
      </c>
      <c r="U562" t="s">
        <v>87</v>
      </c>
      <c r="V562" t="s">
        <v>87</v>
      </c>
      <c r="W562" t="s">
        <v>137</v>
      </c>
      <c r="X562" t="s">
        <v>514</v>
      </c>
      <c r="Y562" t="s">
        <v>4138</v>
      </c>
      <c r="Z562" t="s">
        <v>87</v>
      </c>
      <c r="AA562" t="s">
        <v>87</v>
      </c>
      <c r="AB562" t="s">
        <v>37</v>
      </c>
      <c r="AC562" t="s">
        <v>1013</v>
      </c>
      <c r="AD562" t="s">
        <v>37</v>
      </c>
      <c r="AE562" t="s">
        <v>1013</v>
      </c>
      <c r="AF562" t="s">
        <v>90</v>
      </c>
      <c r="AG562" t="s">
        <v>1270</v>
      </c>
      <c r="AH562" t="s">
        <v>50</v>
      </c>
      <c r="AI562" s="4">
        <f ca="1">data[[#This Row],[Expiry Date]]-TODAY()</f>
        <v>40</v>
      </c>
      <c r="AJ562" s="4">
        <f ca="1">data[[#This Row],[Maturity ( Days)]]/365</f>
        <v>0.1095890410958904</v>
      </c>
      <c r="AK562" s="4" t="str">
        <f>IF(data[[#This Row],[Option Type]]="put","p","c")</f>
        <v>c</v>
      </c>
      <c r="AL562" s="4">
        <f>(data[[#This Row],[Bid]]*data[[#This Row],[Bidsize]]+data[[#This Row],[Ask]]*data[[#This Row],[Asksize]])/(data[[#This Row],[Bidsize]]+data[[#This Row],[Asksize]])</f>
        <v>632.9</v>
      </c>
    </row>
    <row r="563" spans="1:38" x14ac:dyDescent="0.3">
      <c r="A563" t="s">
        <v>4140</v>
      </c>
      <c r="B563" t="s">
        <v>4141</v>
      </c>
      <c r="C563" t="s">
        <v>58</v>
      </c>
      <c r="D563" t="s">
        <v>1315</v>
      </c>
      <c r="E563" t="s">
        <v>4142</v>
      </c>
      <c r="F563" t="s">
        <v>4143</v>
      </c>
      <c r="G563" t="s">
        <v>4144</v>
      </c>
      <c r="H563" t="s">
        <v>161</v>
      </c>
      <c r="I563" t="s">
        <v>161</v>
      </c>
      <c r="J563" t="s">
        <v>1502</v>
      </c>
      <c r="K563" t="s">
        <v>480</v>
      </c>
      <c r="L563" t="s">
        <v>57</v>
      </c>
      <c r="M563" t="s">
        <v>37</v>
      </c>
      <c r="N563" t="s">
        <v>87</v>
      </c>
      <c r="O563" t="s">
        <v>87</v>
      </c>
      <c r="T563" t="s">
        <v>50</v>
      </c>
      <c r="U563" t="s">
        <v>87</v>
      </c>
      <c r="V563" t="s">
        <v>87</v>
      </c>
      <c r="W563" t="s">
        <v>138</v>
      </c>
      <c r="X563" t="s">
        <v>4145</v>
      </c>
      <c r="Y563" t="s">
        <v>4144</v>
      </c>
      <c r="Z563" t="s">
        <v>87</v>
      </c>
      <c r="AA563" t="s">
        <v>87</v>
      </c>
      <c r="AB563" t="s">
        <v>37</v>
      </c>
      <c r="AC563" t="s">
        <v>1013</v>
      </c>
      <c r="AD563" t="s">
        <v>37</v>
      </c>
      <c r="AE563" t="s">
        <v>1013</v>
      </c>
      <c r="AF563" t="s">
        <v>90</v>
      </c>
      <c r="AG563" t="s">
        <v>1270</v>
      </c>
      <c r="AH563" t="s">
        <v>50</v>
      </c>
      <c r="AI563" s="4">
        <f ca="1">data[[#This Row],[Expiry Date]]-TODAY()</f>
        <v>40</v>
      </c>
      <c r="AJ563" s="4">
        <f ca="1">data[[#This Row],[Maturity ( Days)]]/365</f>
        <v>0.1095890410958904</v>
      </c>
      <c r="AK563" s="4" t="str">
        <f>IF(data[[#This Row],[Option Type]]="put","p","c")</f>
        <v>c</v>
      </c>
      <c r="AL563" s="4">
        <f>(data[[#This Row],[Bid]]*data[[#This Row],[Bidsize]]+data[[#This Row],[Ask]]*data[[#This Row],[Asksize]])/(data[[#This Row],[Bidsize]]+data[[#This Row],[Asksize]])</f>
        <v>609.29999999999995</v>
      </c>
    </row>
    <row r="564" spans="1:38" x14ac:dyDescent="0.3">
      <c r="A564" t="s">
        <v>4146</v>
      </c>
      <c r="B564" t="s">
        <v>4147</v>
      </c>
      <c r="C564" t="s">
        <v>58</v>
      </c>
      <c r="D564" t="s">
        <v>145</v>
      </c>
      <c r="E564" t="s">
        <v>4148</v>
      </c>
      <c r="F564" t="s">
        <v>4149</v>
      </c>
      <c r="G564" t="s">
        <v>4150</v>
      </c>
      <c r="H564" t="s">
        <v>161</v>
      </c>
      <c r="I564" t="s">
        <v>161</v>
      </c>
      <c r="J564" t="s">
        <v>1502</v>
      </c>
      <c r="K564" t="s">
        <v>3018</v>
      </c>
      <c r="L564" t="s">
        <v>57</v>
      </c>
      <c r="M564" t="s">
        <v>37</v>
      </c>
      <c r="N564" t="s">
        <v>87</v>
      </c>
      <c r="O564" t="s">
        <v>87</v>
      </c>
      <c r="T564" t="s">
        <v>50</v>
      </c>
      <c r="U564" t="s">
        <v>87</v>
      </c>
      <c r="V564" t="s">
        <v>87</v>
      </c>
      <c r="W564" t="s">
        <v>125</v>
      </c>
      <c r="X564" t="s">
        <v>4151</v>
      </c>
      <c r="Y564" t="s">
        <v>4150</v>
      </c>
      <c r="Z564" t="s">
        <v>87</v>
      </c>
      <c r="AA564" t="s">
        <v>87</v>
      </c>
      <c r="AB564" t="s">
        <v>37</v>
      </c>
      <c r="AC564" t="s">
        <v>1013</v>
      </c>
      <c r="AD564" t="s">
        <v>37</v>
      </c>
      <c r="AE564" t="s">
        <v>1013</v>
      </c>
      <c r="AF564" t="s">
        <v>90</v>
      </c>
      <c r="AG564" t="s">
        <v>1270</v>
      </c>
      <c r="AH564" t="s">
        <v>50</v>
      </c>
      <c r="AI564" s="4">
        <f ca="1">data[[#This Row],[Expiry Date]]-TODAY()</f>
        <v>40</v>
      </c>
      <c r="AJ564" s="4">
        <f ca="1">data[[#This Row],[Maturity ( Days)]]/365</f>
        <v>0.1095890410958904</v>
      </c>
      <c r="AK564" s="4" t="str">
        <f>IF(data[[#This Row],[Option Type]]="put","p","c")</f>
        <v>c</v>
      </c>
      <c r="AL564" s="4">
        <f>(data[[#This Row],[Bid]]*data[[#This Row],[Bidsize]]+data[[#This Row],[Ask]]*data[[#This Row],[Asksize]])/(data[[#This Row],[Bidsize]]+data[[#This Row],[Asksize]])</f>
        <v>563.5</v>
      </c>
    </row>
    <row r="565" spans="1:38" x14ac:dyDescent="0.3">
      <c r="A565" t="s">
        <v>4152</v>
      </c>
      <c r="B565" t="s">
        <v>4153</v>
      </c>
      <c r="C565" t="s">
        <v>58</v>
      </c>
      <c r="D565" t="s">
        <v>148</v>
      </c>
      <c r="E565" t="s">
        <v>4154</v>
      </c>
      <c r="F565" t="s">
        <v>4155</v>
      </c>
      <c r="G565" t="s">
        <v>4156</v>
      </c>
      <c r="H565" t="s">
        <v>161</v>
      </c>
      <c r="I565" t="s">
        <v>161</v>
      </c>
      <c r="J565" t="s">
        <v>1502</v>
      </c>
      <c r="K565" t="s">
        <v>128</v>
      </c>
      <c r="L565" t="s">
        <v>57</v>
      </c>
      <c r="M565" t="s">
        <v>37</v>
      </c>
      <c r="N565" t="s">
        <v>87</v>
      </c>
      <c r="O565" t="s">
        <v>87</v>
      </c>
      <c r="T565" t="s">
        <v>50</v>
      </c>
      <c r="U565" t="s">
        <v>87</v>
      </c>
      <c r="V565" t="s">
        <v>87</v>
      </c>
      <c r="W565" t="s">
        <v>128</v>
      </c>
      <c r="X565" t="s">
        <v>1690</v>
      </c>
      <c r="Y565" t="s">
        <v>4156</v>
      </c>
      <c r="Z565" t="s">
        <v>87</v>
      </c>
      <c r="AA565" t="s">
        <v>87</v>
      </c>
      <c r="AB565" t="s">
        <v>37</v>
      </c>
      <c r="AC565" t="s">
        <v>1013</v>
      </c>
      <c r="AD565" t="s">
        <v>37</v>
      </c>
      <c r="AE565" t="s">
        <v>1013</v>
      </c>
      <c r="AF565" t="s">
        <v>90</v>
      </c>
      <c r="AG565" t="s">
        <v>1270</v>
      </c>
      <c r="AH565" t="s">
        <v>50</v>
      </c>
      <c r="AI565" s="4">
        <f ca="1">data[[#This Row],[Expiry Date]]-TODAY()</f>
        <v>40</v>
      </c>
      <c r="AJ565" s="4">
        <f ca="1">data[[#This Row],[Maturity ( Days)]]/365</f>
        <v>0.1095890410958904</v>
      </c>
      <c r="AK565" s="4" t="str">
        <f>IF(data[[#This Row],[Option Type]]="put","p","c")</f>
        <v>c</v>
      </c>
      <c r="AL565" s="4">
        <f>(data[[#This Row],[Bid]]*data[[#This Row],[Bidsize]]+data[[#This Row],[Ask]]*data[[#This Row],[Asksize]])/(data[[#This Row],[Bidsize]]+data[[#This Row],[Asksize]])</f>
        <v>517.85</v>
      </c>
    </row>
    <row r="566" spans="1:38" x14ac:dyDescent="0.3">
      <c r="A566" t="s">
        <v>4157</v>
      </c>
      <c r="B566" t="s">
        <v>4158</v>
      </c>
      <c r="C566" t="s">
        <v>58</v>
      </c>
      <c r="D566" t="s">
        <v>566</v>
      </c>
      <c r="E566" t="s">
        <v>4159</v>
      </c>
      <c r="F566" t="s">
        <v>4160</v>
      </c>
      <c r="G566" t="s">
        <v>4161</v>
      </c>
      <c r="H566" t="s">
        <v>161</v>
      </c>
      <c r="I566" t="s">
        <v>161</v>
      </c>
      <c r="J566" t="s">
        <v>1502</v>
      </c>
      <c r="K566" t="s">
        <v>128</v>
      </c>
      <c r="L566" t="s">
        <v>57</v>
      </c>
      <c r="M566" t="s">
        <v>37</v>
      </c>
      <c r="N566" t="s">
        <v>87</v>
      </c>
      <c r="O566" t="s">
        <v>87</v>
      </c>
      <c r="T566" t="s">
        <v>50</v>
      </c>
      <c r="U566" t="s">
        <v>87</v>
      </c>
      <c r="V566" t="s">
        <v>87</v>
      </c>
      <c r="W566" t="s">
        <v>128</v>
      </c>
      <c r="X566" t="s">
        <v>1690</v>
      </c>
      <c r="Y566" t="s">
        <v>4161</v>
      </c>
      <c r="Z566" t="s">
        <v>87</v>
      </c>
      <c r="AA566" t="s">
        <v>87</v>
      </c>
      <c r="AB566" t="s">
        <v>37</v>
      </c>
      <c r="AC566" t="s">
        <v>1013</v>
      </c>
      <c r="AD566" t="s">
        <v>37</v>
      </c>
      <c r="AE566" t="s">
        <v>1013</v>
      </c>
      <c r="AF566" t="s">
        <v>90</v>
      </c>
      <c r="AG566" t="s">
        <v>1270</v>
      </c>
      <c r="AH566" t="s">
        <v>50</v>
      </c>
      <c r="AI566" s="4">
        <f ca="1">data[[#This Row],[Expiry Date]]-TODAY()</f>
        <v>40</v>
      </c>
      <c r="AJ566" s="4">
        <f ca="1">data[[#This Row],[Maturity ( Days)]]/365</f>
        <v>0.1095890410958904</v>
      </c>
      <c r="AK566" s="4" t="str">
        <f>IF(data[[#This Row],[Option Type]]="put","p","c")</f>
        <v>c</v>
      </c>
      <c r="AL566" s="4">
        <f>(data[[#This Row],[Bid]]*data[[#This Row],[Bidsize]]+data[[#This Row],[Ask]]*data[[#This Row],[Asksize]])/(data[[#This Row],[Bidsize]]+data[[#This Row],[Asksize]])</f>
        <v>486.9</v>
      </c>
    </row>
    <row r="567" spans="1:38" x14ac:dyDescent="0.3">
      <c r="A567" t="s">
        <v>4162</v>
      </c>
      <c r="B567" t="s">
        <v>4163</v>
      </c>
      <c r="C567" t="s">
        <v>58</v>
      </c>
      <c r="D567" t="s">
        <v>309</v>
      </c>
      <c r="E567" t="s">
        <v>4164</v>
      </c>
      <c r="F567" t="s">
        <v>4165</v>
      </c>
      <c r="G567" t="s">
        <v>4166</v>
      </c>
      <c r="H567" t="s">
        <v>161</v>
      </c>
      <c r="I567" t="s">
        <v>161</v>
      </c>
      <c r="J567" t="s">
        <v>1502</v>
      </c>
      <c r="K567" t="s">
        <v>4167</v>
      </c>
      <c r="L567" t="s">
        <v>57</v>
      </c>
      <c r="M567" t="s">
        <v>37</v>
      </c>
      <c r="N567" t="s">
        <v>87</v>
      </c>
      <c r="O567" t="s">
        <v>87</v>
      </c>
      <c r="T567" t="s">
        <v>50</v>
      </c>
      <c r="U567" t="s">
        <v>87</v>
      </c>
      <c r="V567" t="s">
        <v>87</v>
      </c>
      <c r="W567" t="s">
        <v>142</v>
      </c>
      <c r="X567" t="s">
        <v>3602</v>
      </c>
      <c r="Y567" t="s">
        <v>4166</v>
      </c>
      <c r="Z567" t="s">
        <v>87</v>
      </c>
      <c r="AA567" t="s">
        <v>87</v>
      </c>
      <c r="AB567" t="s">
        <v>37</v>
      </c>
      <c r="AC567" t="s">
        <v>1013</v>
      </c>
      <c r="AD567" t="s">
        <v>37</v>
      </c>
      <c r="AE567" t="s">
        <v>1013</v>
      </c>
      <c r="AF567" t="s">
        <v>90</v>
      </c>
      <c r="AG567" t="s">
        <v>1270</v>
      </c>
      <c r="AH567" t="s">
        <v>50</v>
      </c>
      <c r="AI567" s="4">
        <f ca="1">data[[#This Row],[Expiry Date]]-TODAY()</f>
        <v>40</v>
      </c>
      <c r="AJ567" s="4">
        <f ca="1">data[[#This Row],[Maturity ( Days)]]/365</f>
        <v>0.1095890410958904</v>
      </c>
      <c r="AK567" s="4" t="str">
        <f>IF(data[[#This Row],[Option Type]]="put","p","c")</f>
        <v>c</v>
      </c>
      <c r="AL567" s="4">
        <f>(data[[#This Row],[Bid]]*data[[#This Row],[Bidsize]]+data[[#This Row],[Ask]]*data[[#This Row],[Asksize]])/(data[[#This Row],[Bidsize]]+data[[#This Row],[Asksize]])</f>
        <v>430.2</v>
      </c>
    </row>
    <row r="568" spans="1:38" x14ac:dyDescent="0.3">
      <c r="A568" t="s">
        <v>4168</v>
      </c>
      <c r="B568" t="s">
        <v>4169</v>
      </c>
      <c r="C568" t="s">
        <v>58</v>
      </c>
      <c r="D568" t="s">
        <v>211</v>
      </c>
      <c r="E568" t="s">
        <v>4170</v>
      </c>
      <c r="F568" t="s">
        <v>4171</v>
      </c>
      <c r="G568" t="s">
        <v>4172</v>
      </c>
      <c r="H568" t="s">
        <v>161</v>
      </c>
      <c r="I568" t="s">
        <v>161</v>
      </c>
      <c r="J568" t="s">
        <v>1502</v>
      </c>
      <c r="K568" t="s">
        <v>4173</v>
      </c>
      <c r="L568" t="s">
        <v>57</v>
      </c>
      <c r="M568" t="s">
        <v>37</v>
      </c>
      <c r="N568" t="s">
        <v>87</v>
      </c>
      <c r="O568" t="s">
        <v>87</v>
      </c>
      <c r="T568" t="s">
        <v>50</v>
      </c>
      <c r="U568" t="s">
        <v>87</v>
      </c>
      <c r="V568" t="s">
        <v>87</v>
      </c>
      <c r="W568" t="s">
        <v>138</v>
      </c>
      <c r="X568" t="s">
        <v>2439</v>
      </c>
      <c r="Y568" t="s">
        <v>4172</v>
      </c>
      <c r="Z568" t="s">
        <v>87</v>
      </c>
      <c r="AA568" t="s">
        <v>87</v>
      </c>
      <c r="AB568" t="s">
        <v>37</v>
      </c>
      <c r="AC568" t="s">
        <v>1013</v>
      </c>
      <c r="AD568" t="s">
        <v>37</v>
      </c>
      <c r="AE568" t="s">
        <v>1013</v>
      </c>
      <c r="AF568" t="s">
        <v>90</v>
      </c>
      <c r="AG568" t="s">
        <v>1270</v>
      </c>
      <c r="AH568" t="s">
        <v>50</v>
      </c>
      <c r="AI568" s="4">
        <f ca="1">data[[#This Row],[Expiry Date]]-TODAY()</f>
        <v>40</v>
      </c>
      <c r="AJ568" s="4">
        <f ca="1">data[[#This Row],[Maturity ( Days)]]/365</f>
        <v>0.1095890410958904</v>
      </c>
      <c r="AK568" s="4" t="str">
        <f>IF(data[[#This Row],[Option Type]]="put","p","c")</f>
        <v>c</v>
      </c>
      <c r="AL568" s="4">
        <f>(data[[#This Row],[Bid]]*data[[#This Row],[Bidsize]]+data[[#This Row],[Ask]]*data[[#This Row],[Asksize]])/(data[[#This Row],[Bidsize]]+data[[#This Row],[Asksize]])</f>
        <v>408.9</v>
      </c>
    </row>
    <row r="569" spans="1:38" x14ac:dyDescent="0.3">
      <c r="A569" t="s">
        <v>4174</v>
      </c>
      <c r="B569" t="s">
        <v>4175</v>
      </c>
      <c r="C569" t="s">
        <v>58</v>
      </c>
      <c r="D569" t="s">
        <v>154</v>
      </c>
      <c r="E569" t="s">
        <v>4176</v>
      </c>
      <c r="F569" t="s">
        <v>4177</v>
      </c>
      <c r="G569" t="s">
        <v>4178</v>
      </c>
      <c r="H569" t="s">
        <v>161</v>
      </c>
      <c r="I569" t="s">
        <v>161</v>
      </c>
      <c r="J569" t="s">
        <v>1502</v>
      </c>
      <c r="K569" t="s">
        <v>93</v>
      </c>
      <c r="L569" t="s">
        <v>57</v>
      </c>
      <c r="M569" t="s">
        <v>37</v>
      </c>
      <c r="N569" t="s">
        <v>87</v>
      </c>
      <c r="O569" t="s">
        <v>87</v>
      </c>
      <c r="T569" t="s">
        <v>50</v>
      </c>
      <c r="U569" t="s">
        <v>87</v>
      </c>
      <c r="V569" t="s">
        <v>87</v>
      </c>
      <c r="W569" t="s">
        <v>144</v>
      </c>
      <c r="X569" t="s">
        <v>1592</v>
      </c>
      <c r="Y569" t="s">
        <v>4178</v>
      </c>
      <c r="Z569" t="s">
        <v>87</v>
      </c>
      <c r="AA569" t="s">
        <v>87</v>
      </c>
      <c r="AB569" t="s">
        <v>37</v>
      </c>
      <c r="AC569" t="s">
        <v>1013</v>
      </c>
      <c r="AD569" t="s">
        <v>37</v>
      </c>
      <c r="AE569" t="s">
        <v>1013</v>
      </c>
      <c r="AF569" t="s">
        <v>90</v>
      </c>
      <c r="AG569" t="s">
        <v>1270</v>
      </c>
      <c r="AH569" t="s">
        <v>50</v>
      </c>
      <c r="AI569" s="4">
        <f ca="1">data[[#This Row],[Expiry Date]]-TODAY()</f>
        <v>40</v>
      </c>
      <c r="AJ569" s="4">
        <f ca="1">data[[#This Row],[Maturity ( Days)]]/365</f>
        <v>0.1095890410958904</v>
      </c>
      <c r="AK569" s="4" t="str">
        <f>IF(data[[#This Row],[Option Type]]="put","p","c")</f>
        <v>c</v>
      </c>
      <c r="AL569" s="4">
        <f>(data[[#This Row],[Bid]]*data[[#This Row],[Bidsize]]+data[[#This Row],[Ask]]*data[[#This Row],[Asksize]])/(data[[#This Row],[Bidsize]]+data[[#This Row],[Asksize]])</f>
        <v>387.9</v>
      </c>
    </row>
    <row r="570" spans="1:38" x14ac:dyDescent="0.3">
      <c r="A570" t="s">
        <v>4179</v>
      </c>
      <c r="B570" t="s">
        <v>4180</v>
      </c>
      <c r="C570" t="s">
        <v>58</v>
      </c>
      <c r="D570" t="s">
        <v>558</v>
      </c>
      <c r="E570" t="s">
        <v>4181</v>
      </c>
      <c r="F570" t="s">
        <v>4182</v>
      </c>
      <c r="G570" t="s">
        <v>4183</v>
      </c>
      <c r="H570" t="s">
        <v>161</v>
      </c>
      <c r="I570" t="s">
        <v>161</v>
      </c>
      <c r="J570" t="s">
        <v>1502</v>
      </c>
      <c r="K570" t="s">
        <v>128</v>
      </c>
      <c r="L570" t="s">
        <v>57</v>
      </c>
      <c r="M570" t="s">
        <v>37</v>
      </c>
      <c r="N570" t="s">
        <v>87</v>
      </c>
      <c r="O570" t="s">
        <v>87</v>
      </c>
      <c r="T570" t="s">
        <v>50</v>
      </c>
      <c r="U570" t="s">
        <v>87</v>
      </c>
      <c r="V570" t="s">
        <v>87</v>
      </c>
      <c r="W570" t="s">
        <v>128</v>
      </c>
      <c r="X570" t="s">
        <v>1727</v>
      </c>
      <c r="Y570" t="s">
        <v>4183</v>
      </c>
      <c r="Z570" t="s">
        <v>87</v>
      </c>
      <c r="AA570" t="s">
        <v>87</v>
      </c>
      <c r="AB570" t="s">
        <v>37</v>
      </c>
      <c r="AC570" t="s">
        <v>1013</v>
      </c>
      <c r="AD570" t="s">
        <v>37</v>
      </c>
      <c r="AE570" t="s">
        <v>1013</v>
      </c>
      <c r="AF570" t="s">
        <v>90</v>
      </c>
      <c r="AG570" t="s">
        <v>1270</v>
      </c>
      <c r="AH570" t="s">
        <v>50</v>
      </c>
      <c r="AI570" s="4">
        <f ca="1">data[[#This Row],[Expiry Date]]-TODAY()</f>
        <v>40</v>
      </c>
      <c r="AJ570" s="4">
        <f ca="1">data[[#This Row],[Maturity ( Days)]]/365</f>
        <v>0.1095890410958904</v>
      </c>
      <c r="AK570" s="4" t="str">
        <f>IF(data[[#This Row],[Option Type]]="put","p","c")</f>
        <v>c</v>
      </c>
      <c r="AL570" s="4">
        <f>(data[[#This Row],[Bid]]*data[[#This Row],[Bidsize]]+data[[#This Row],[Ask]]*data[[#This Row],[Asksize]])/(data[[#This Row],[Bidsize]]+data[[#This Row],[Asksize]])</f>
        <v>342.7</v>
      </c>
    </row>
    <row r="571" spans="1:38" x14ac:dyDescent="0.3">
      <c r="A571" t="s">
        <v>4184</v>
      </c>
      <c r="B571" t="s">
        <v>4185</v>
      </c>
      <c r="C571" t="s">
        <v>58</v>
      </c>
      <c r="D571" t="s">
        <v>2724</v>
      </c>
      <c r="E571" t="s">
        <v>4186</v>
      </c>
      <c r="F571" t="s">
        <v>4187</v>
      </c>
      <c r="G571" t="s">
        <v>4188</v>
      </c>
      <c r="H571" t="s">
        <v>161</v>
      </c>
      <c r="I571" t="s">
        <v>161</v>
      </c>
      <c r="J571" t="s">
        <v>1502</v>
      </c>
      <c r="K571" t="s">
        <v>141</v>
      </c>
      <c r="L571" t="s">
        <v>57</v>
      </c>
      <c r="M571" t="s">
        <v>37</v>
      </c>
      <c r="N571" t="s">
        <v>87</v>
      </c>
      <c r="O571" t="s">
        <v>87</v>
      </c>
      <c r="T571" t="s">
        <v>50</v>
      </c>
      <c r="U571" t="s">
        <v>87</v>
      </c>
      <c r="V571" t="s">
        <v>87</v>
      </c>
      <c r="W571" t="s">
        <v>149</v>
      </c>
      <c r="X571" t="s">
        <v>1778</v>
      </c>
      <c r="Y571" t="s">
        <v>4188</v>
      </c>
      <c r="Z571" t="s">
        <v>87</v>
      </c>
      <c r="AA571" t="s">
        <v>87</v>
      </c>
      <c r="AB571" t="s">
        <v>37</v>
      </c>
      <c r="AC571" t="s">
        <v>1013</v>
      </c>
      <c r="AD571" t="s">
        <v>37</v>
      </c>
      <c r="AE571" t="s">
        <v>1013</v>
      </c>
      <c r="AF571" t="s">
        <v>90</v>
      </c>
      <c r="AG571" t="s">
        <v>1270</v>
      </c>
      <c r="AH571" t="s">
        <v>50</v>
      </c>
      <c r="AI571" s="4">
        <f ca="1">data[[#This Row],[Expiry Date]]-TODAY()</f>
        <v>40</v>
      </c>
      <c r="AJ571" s="4">
        <f ca="1">data[[#This Row],[Maturity ( Days)]]/365</f>
        <v>0.1095890410958904</v>
      </c>
      <c r="AK571" s="4" t="str">
        <f>IF(data[[#This Row],[Option Type]]="put","p","c")</f>
        <v>c</v>
      </c>
      <c r="AL571" s="4">
        <f>(data[[#This Row],[Bid]]*data[[#This Row],[Bidsize]]+data[[#This Row],[Ask]]*data[[#This Row],[Asksize]])/(data[[#This Row],[Bidsize]]+data[[#This Row],[Asksize]])</f>
        <v>330.75</v>
      </c>
    </row>
    <row r="572" spans="1:38" x14ac:dyDescent="0.3">
      <c r="A572" t="s">
        <v>4189</v>
      </c>
      <c r="B572" t="s">
        <v>4190</v>
      </c>
      <c r="C572" t="s">
        <v>58</v>
      </c>
      <c r="D572" t="s">
        <v>582</v>
      </c>
      <c r="E572" t="s">
        <v>1024</v>
      </c>
      <c r="F572" t="s">
        <v>1025</v>
      </c>
      <c r="G572" t="s">
        <v>4191</v>
      </c>
      <c r="H572" t="s">
        <v>161</v>
      </c>
      <c r="I572" t="s">
        <v>161</v>
      </c>
      <c r="J572" t="s">
        <v>1502</v>
      </c>
      <c r="K572" t="s">
        <v>142</v>
      </c>
      <c r="L572" t="s">
        <v>57</v>
      </c>
      <c r="M572" t="s">
        <v>37</v>
      </c>
      <c r="N572" t="s">
        <v>87</v>
      </c>
      <c r="O572" t="s">
        <v>87</v>
      </c>
      <c r="T572" t="s">
        <v>50</v>
      </c>
      <c r="U572" t="s">
        <v>87</v>
      </c>
      <c r="V572" t="s">
        <v>87</v>
      </c>
      <c r="W572" t="s">
        <v>180</v>
      </c>
      <c r="X572" t="s">
        <v>170</v>
      </c>
      <c r="Y572" t="s">
        <v>4191</v>
      </c>
      <c r="Z572" t="s">
        <v>87</v>
      </c>
      <c r="AA572" t="s">
        <v>87</v>
      </c>
      <c r="AB572" t="s">
        <v>37</v>
      </c>
      <c r="AC572" t="s">
        <v>1013</v>
      </c>
      <c r="AD572" t="s">
        <v>37</v>
      </c>
      <c r="AE572" t="s">
        <v>1013</v>
      </c>
      <c r="AF572" t="s">
        <v>90</v>
      </c>
      <c r="AG572" t="s">
        <v>1270</v>
      </c>
      <c r="AH572" t="s">
        <v>50</v>
      </c>
      <c r="AI572" s="4">
        <f ca="1">data[[#This Row],[Expiry Date]]-TODAY()</f>
        <v>40</v>
      </c>
      <c r="AJ572" s="4">
        <f ca="1">data[[#This Row],[Maturity ( Days)]]/365</f>
        <v>0.1095890410958904</v>
      </c>
      <c r="AK572" s="4" t="str">
        <f>IF(data[[#This Row],[Option Type]]="put","p","c")</f>
        <v>c</v>
      </c>
      <c r="AL572" s="4">
        <f>(data[[#This Row],[Bid]]*data[[#This Row],[Bidsize]]+data[[#This Row],[Ask]]*data[[#This Row],[Asksize]])/(data[[#This Row],[Bidsize]]+data[[#This Row],[Asksize]])</f>
        <v>273.39999999999998</v>
      </c>
    </row>
    <row r="573" spans="1:38" x14ac:dyDescent="0.3">
      <c r="A573" t="s">
        <v>4192</v>
      </c>
      <c r="B573" t="s">
        <v>4193</v>
      </c>
      <c r="C573" t="s">
        <v>58</v>
      </c>
      <c r="D573" t="s">
        <v>583</v>
      </c>
      <c r="E573" t="s">
        <v>1333</v>
      </c>
      <c r="F573" t="s">
        <v>3321</v>
      </c>
      <c r="G573" t="s">
        <v>4194</v>
      </c>
      <c r="H573" t="s">
        <v>161</v>
      </c>
      <c r="I573" t="s">
        <v>161</v>
      </c>
      <c r="J573" t="s">
        <v>1502</v>
      </c>
      <c r="K573" t="s">
        <v>128</v>
      </c>
      <c r="L573" t="s">
        <v>57</v>
      </c>
      <c r="M573" t="s">
        <v>37</v>
      </c>
      <c r="N573" t="s">
        <v>87</v>
      </c>
      <c r="O573" t="s">
        <v>87</v>
      </c>
      <c r="T573" t="s">
        <v>50</v>
      </c>
      <c r="U573" t="s">
        <v>87</v>
      </c>
      <c r="V573" t="s">
        <v>87</v>
      </c>
      <c r="W573" t="s">
        <v>128</v>
      </c>
      <c r="X573" t="s">
        <v>1750</v>
      </c>
      <c r="Y573" t="s">
        <v>4194</v>
      </c>
      <c r="Z573" t="s">
        <v>87</v>
      </c>
      <c r="AA573" t="s">
        <v>87</v>
      </c>
      <c r="AB573" t="s">
        <v>37</v>
      </c>
      <c r="AC573" t="s">
        <v>1013</v>
      </c>
      <c r="AD573" t="s">
        <v>37</v>
      </c>
      <c r="AE573" t="s">
        <v>1013</v>
      </c>
      <c r="AF573" t="s">
        <v>90</v>
      </c>
      <c r="AG573" t="s">
        <v>1270</v>
      </c>
      <c r="AH573" t="s">
        <v>50</v>
      </c>
      <c r="AI573" s="4">
        <f ca="1">data[[#This Row],[Expiry Date]]-TODAY()</f>
        <v>40</v>
      </c>
      <c r="AJ573" s="4">
        <f ca="1">data[[#This Row],[Maturity ( Days)]]/365</f>
        <v>0.1095890410958904</v>
      </c>
      <c r="AK573" s="4" t="str">
        <f>IF(data[[#This Row],[Option Type]]="put","p","c")</f>
        <v>c</v>
      </c>
      <c r="AL573" s="4">
        <f>(data[[#This Row],[Bid]]*data[[#This Row],[Bidsize]]+data[[#This Row],[Ask]]*data[[#This Row],[Asksize]])/(data[[#This Row],[Bidsize]]+data[[#This Row],[Asksize]])</f>
        <v>258.75</v>
      </c>
    </row>
    <row r="574" spans="1:38" x14ac:dyDescent="0.3">
      <c r="A574" t="s">
        <v>4195</v>
      </c>
      <c r="B574" t="s">
        <v>4196</v>
      </c>
      <c r="C574" t="s">
        <v>58</v>
      </c>
      <c r="D574" t="s">
        <v>216</v>
      </c>
      <c r="E574" t="s">
        <v>4197</v>
      </c>
      <c r="F574" t="s">
        <v>901</v>
      </c>
      <c r="G574" t="s">
        <v>393</v>
      </c>
      <c r="H574" t="s">
        <v>161</v>
      </c>
      <c r="I574" t="s">
        <v>161</v>
      </c>
      <c r="J574" t="s">
        <v>1502</v>
      </c>
      <c r="K574" t="s">
        <v>4198</v>
      </c>
      <c r="L574" t="s">
        <v>57</v>
      </c>
      <c r="M574" t="s">
        <v>37</v>
      </c>
      <c r="N574" t="s">
        <v>87</v>
      </c>
      <c r="O574" t="s">
        <v>87</v>
      </c>
      <c r="T574" t="s">
        <v>50</v>
      </c>
      <c r="U574" t="s">
        <v>87</v>
      </c>
      <c r="V574" t="s">
        <v>87</v>
      </c>
      <c r="W574" t="s">
        <v>128</v>
      </c>
      <c r="X574" t="s">
        <v>458</v>
      </c>
      <c r="Y574" t="s">
        <v>393</v>
      </c>
      <c r="Z574" t="s">
        <v>87</v>
      </c>
      <c r="AA574" t="s">
        <v>87</v>
      </c>
      <c r="AB574" t="s">
        <v>37</v>
      </c>
      <c r="AC574" t="s">
        <v>1013</v>
      </c>
      <c r="AD574" t="s">
        <v>37</v>
      </c>
      <c r="AE574" t="s">
        <v>1013</v>
      </c>
      <c r="AF574" t="s">
        <v>90</v>
      </c>
      <c r="AG574" t="s">
        <v>1270</v>
      </c>
      <c r="AH574" t="s">
        <v>50</v>
      </c>
      <c r="AI574" s="4">
        <f ca="1">data[[#This Row],[Expiry Date]]-TODAY()</f>
        <v>40</v>
      </c>
      <c r="AJ574" s="4">
        <f ca="1">data[[#This Row],[Maturity ( Days)]]/365</f>
        <v>0.1095890410958904</v>
      </c>
      <c r="AK574" s="4" t="str">
        <f>IF(data[[#This Row],[Option Type]]="put","p","c")</f>
        <v>c</v>
      </c>
      <c r="AL574" s="4">
        <f>(data[[#This Row],[Bid]]*data[[#This Row],[Bidsize]]+data[[#This Row],[Ask]]*data[[#This Row],[Asksize]])/(data[[#This Row],[Bidsize]]+data[[#This Row],[Asksize]])</f>
        <v>251.45</v>
      </c>
    </row>
    <row r="575" spans="1:38" x14ac:dyDescent="0.3">
      <c r="A575" t="s">
        <v>4199</v>
      </c>
      <c r="B575" t="s">
        <v>4200</v>
      </c>
      <c r="C575" t="s">
        <v>58</v>
      </c>
      <c r="D575" t="s">
        <v>584</v>
      </c>
      <c r="E575" t="s">
        <v>4201</v>
      </c>
      <c r="F575" t="s">
        <v>4202</v>
      </c>
      <c r="G575" t="s">
        <v>4203</v>
      </c>
      <c r="H575" t="s">
        <v>161</v>
      </c>
      <c r="I575" t="s">
        <v>161</v>
      </c>
      <c r="J575" t="s">
        <v>1502</v>
      </c>
      <c r="K575" t="s">
        <v>166</v>
      </c>
      <c r="L575" t="s">
        <v>57</v>
      </c>
      <c r="M575" t="s">
        <v>37</v>
      </c>
      <c r="N575" t="s">
        <v>87</v>
      </c>
      <c r="O575" t="s">
        <v>87</v>
      </c>
      <c r="T575" t="s">
        <v>50</v>
      </c>
      <c r="U575" t="s">
        <v>87</v>
      </c>
      <c r="V575" t="s">
        <v>87</v>
      </c>
      <c r="W575" t="s">
        <v>138</v>
      </c>
      <c r="X575" t="s">
        <v>2678</v>
      </c>
      <c r="Y575" t="s">
        <v>4203</v>
      </c>
      <c r="Z575" t="s">
        <v>87</v>
      </c>
      <c r="AA575" t="s">
        <v>87</v>
      </c>
      <c r="AB575" t="s">
        <v>37</v>
      </c>
      <c r="AC575" t="s">
        <v>1013</v>
      </c>
      <c r="AD575" t="s">
        <v>37</v>
      </c>
      <c r="AE575" t="s">
        <v>1013</v>
      </c>
      <c r="AF575" t="s">
        <v>90</v>
      </c>
      <c r="AG575" t="s">
        <v>1270</v>
      </c>
      <c r="AH575" t="s">
        <v>50</v>
      </c>
      <c r="AI575" s="4">
        <f ca="1">data[[#This Row],[Expiry Date]]-TODAY()</f>
        <v>40</v>
      </c>
      <c r="AJ575" s="4">
        <f ca="1">data[[#This Row],[Maturity ( Days)]]/365</f>
        <v>0.1095890410958904</v>
      </c>
      <c r="AK575" s="4" t="str">
        <f>IF(data[[#This Row],[Option Type]]="put","p","c")</f>
        <v>c</v>
      </c>
      <c r="AL575" s="4">
        <f>(data[[#This Row],[Bid]]*data[[#This Row],[Bidsize]]+data[[#This Row],[Ask]]*data[[#This Row],[Asksize]])/(data[[#This Row],[Bidsize]]+data[[#This Row],[Asksize]])</f>
        <v>244.3</v>
      </c>
    </row>
    <row r="576" spans="1:38" x14ac:dyDescent="0.3">
      <c r="A576" t="s">
        <v>4204</v>
      </c>
      <c r="B576" t="s">
        <v>4205</v>
      </c>
      <c r="C576" t="s">
        <v>58</v>
      </c>
      <c r="D576" t="s">
        <v>835</v>
      </c>
      <c r="E576" t="s">
        <v>4206</v>
      </c>
      <c r="F576" t="s">
        <v>4207</v>
      </c>
      <c r="G576" t="s">
        <v>4208</v>
      </c>
      <c r="H576" t="s">
        <v>161</v>
      </c>
      <c r="I576" t="s">
        <v>161</v>
      </c>
      <c r="J576" t="s">
        <v>1502</v>
      </c>
      <c r="K576" t="s">
        <v>128</v>
      </c>
      <c r="L576" t="s">
        <v>57</v>
      </c>
      <c r="M576" t="s">
        <v>37</v>
      </c>
      <c r="N576" t="s">
        <v>87</v>
      </c>
      <c r="O576" t="s">
        <v>87</v>
      </c>
      <c r="T576" t="s">
        <v>50</v>
      </c>
      <c r="U576" t="s">
        <v>87</v>
      </c>
      <c r="V576" t="s">
        <v>87</v>
      </c>
      <c r="W576" t="s">
        <v>128</v>
      </c>
      <c r="X576" t="s">
        <v>1756</v>
      </c>
      <c r="Y576" t="s">
        <v>4208</v>
      </c>
      <c r="Z576" t="s">
        <v>87</v>
      </c>
      <c r="AA576" t="s">
        <v>87</v>
      </c>
      <c r="AB576" t="s">
        <v>37</v>
      </c>
      <c r="AC576" t="s">
        <v>1013</v>
      </c>
      <c r="AD576" t="s">
        <v>37</v>
      </c>
      <c r="AE576" t="s">
        <v>1013</v>
      </c>
      <c r="AF576" t="s">
        <v>90</v>
      </c>
      <c r="AG576" t="s">
        <v>1270</v>
      </c>
      <c r="AH576" t="s">
        <v>50</v>
      </c>
      <c r="AI576" s="4">
        <f ca="1">data[[#This Row],[Expiry Date]]-TODAY()</f>
        <v>40</v>
      </c>
      <c r="AJ576" s="4">
        <f ca="1">data[[#This Row],[Maturity ( Days)]]/365</f>
        <v>0.1095890410958904</v>
      </c>
      <c r="AK576" s="4" t="str">
        <f>IF(data[[#This Row],[Option Type]]="put","p","c")</f>
        <v>c</v>
      </c>
      <c r="AL576" s="4">
        <f>(data[[#This Row],[Bid]]*data[[#This Row],[Bidsize]]+data[[#This Row],[Ask]]*data[[#This Row],[Asksize]])/(data[[#This Row],[Bidsize]]+data[[#This Row],[Asksize]])</f>
        <v>237.3</v>
      </c>
    </row>
    <row r="577" spans="1:38" x14ac:dyDescent="0.3">
      <c r="A577" t="s">
        <v>4209</v>
      </c>
      <c r="B577" t="s">
        <v>4210</v>
      </c>
      <c r="C577" t="s">
        <v>58</v>
      </c>
      <c r="D577" t="s">
        <v>787</v>
      </c>
      <c r="E577" t="s">
        <v>4211</v>
      </c>
      <c r="F577" t="s">
        <v>4212</v>
      </c>
      <c r="G577" t="s">
        <v>4213</v>
      </c>
      <c r="H577" t="s">
        <v>161</v>
      </c>
      <c r="I577" t="s">
        <v>161</v>
      </c>
      <c r="J577" t="s">
        <v>1502</v>
      </c>
      <c r="K577" t="s">
        <v>128</v>
      </c>
      <c r="L577" t="s">
        <v>57</v>
      </c>
      <c r="M577" t="s">
        <v>37</v>
      </c>
      <c r="N577" t="s">
        <v>87</v>
      </c>
      <c r="O577" t="s">
        <v>87</v>
      </c>
      <c r="T577" t="s">
        <v>50</v>
      </c>
      <c r="U577" t="s">
        <v>87</v>
      </c>
      <c r="V577" t="s">
        <v>87</v>
      </c>
      <c r="W577" t="s">
        <v>128</v>
      </c>
      <c r="X577" t="s">
        <v>2190</v>
      </c>
      <c r="Y577" t="s">
        <v>4213</v>
      </c>
      <c r="Z577" t="s">
        <v>87</v>
      </c>
      <c r="AA577" t="s">
        <v>87</v>
      </c>
      <c r="AB577" t="s">
        <v>37</v>
      </c>
      <c r="AC577" t="s">
        <v>1013</v>
      </c>
      <c r="AD577" t="s">
        <v>37</v>
      </c>
      <c r="AE577" t="s">
        <v>1013</v>
      </c>
      <c r="AF577" t="s">
        <v>90</v>
      </c>
      <c r="AG577" t="s">
        <v>1270</v>
      </c>
      <c r="AH577" t="s">
        <v>50</v>
      </c>
      <c r="AI577" s="4">
        <f ca="1">data[[#This Row],[Expiry Date]]-TODAY()</f>
        <v>40</v>
      </c>
      <c r="AJ577" s="4">
        <f ca="1">data[[#This Row],[Maturity ( Days)]]/365</f>
        <v>0.1095890410958904</v>
      </c>
      <c r="AK577" s="4" t="str">
        <f>IF(data[[#This Row],[Option Type]]="put","p","c")</f>
        <v>c</v>
      </c>
      <c r="AL577" s="4">
        <f>(data[[#This Row],[Bid]]*data[[#This Row],[Bidsize]]+data[[#This Row],[Ask]]*data[[#This Row],[Asksize]])/(data[[#This Row],[Bidsize]]+data[[#This Row],[Asksize]])</f>
        <v>223.4</v>
      </c>
    </row>
    <row r="578" spans="1:38" x14ac:dyDescent="0.3">
      <c r="A578" t="s">
        <v>4214</v>
      </c>
      <c r="B578" t="s">
        <v>4215</v>
      </c>
      <c r="C578" t="s">
        <v>30</v>
      </c>
      <c r="D578" t="s">
        <v>650</v>
      </c>
      <c r="E578" t="s">
        <v>4216</v>
      </c>
      <c r="F578" t="s">
        <v>455</v>
      </c>
      <c r="G578" t="s">
        <v>4217</v>
      </c>
      <c r="H578" t="s">
        <v>161</v>
      </c>
      <c r="I578" t="s">
        <v>161</v>
      </c>
      <c r="J578" t="s">
        <v>1502</v>
      </c>
      <c r="K578" t="s">
        <v>4218</v>
      </c>
      <c r="L578" t="s">
        <v>57</v>
      </c>
      <c r="M578" t="s">
        <v>37</v>
      </c>
      <c r="N578" t="s">
        <v>87</v>
      </c>
      <c r="O578" t="s">
        <v>87</v>
      </c>
      <c r="T578" t="s">
        <v>50</v>
      </c>
      <c r="U578" t="s">
        <v>87</v>
      </c>
      <c r="V578" t="s">
        <v>87</v>
      </c>
      <c r="W578" t="s">
        <v>128</v>
      </c>
      <c r="X578" t="s">
        <v>387</v>
      </c>
      <c r="Y578" t="s">
        <v>4217</v>
      </c>
      <c r="Z578" t="s">
        <v>87</v>
      </c>
      <c r="AA578" t="s">
        <v>87</v>
      </c>
      <c r="AB578" t="s">
        <v>37</v>
      </c>
      <c r="AC578" t="s">
        <v>1013</v>
      </c>
      <c r="AD578" t="s">
        <v>37</v>
      </c>
      <c r="AE578" t="s">
        <v>1013</v>
      </c>
      <c r="AF578" t="s">
        <v>90</v>
      </c>
      <c r="AG578" t="s">
        <v>1270</v>
      </c>
      <c r="AH578" t="s">
        <v>50</v>
      </c>
      <c r="AI578" s="4">
        <f ca="1">data[[#This Row],[Expiry Date]]-TODAY()</f>
        <v>40</v>
      </c>
      <c r="AJ578" s="4">
        <f ca="1">data[[#This Row],[Maturity ( Days)]]/365</f>
        <v>0.1095890410958904</v>
      </c>
      <c r="AK578" s="4" t="str">
        <f>IF(data[[#This Row],[Option Type]]="put","p","c")</f>
        <v>p</v>
      </c>
      <c r="AL578" s="4">
        <f>(data[[#This Row],[Bid]]*data[[#This Row],[Bidsize]]+data[[#This Row],[Ask]]*data[[#This Row],[Asksize]])/(data[[#This Row],[Bidsize]]+data[[#This Row],[Asksize]])</f>
        <v>117.4</v>
      </c>
    </row>
    <row r="579" spans="1:38" x14ac:dyDescent="0.3">
      <c r="A579" t="s">
        <v>4219</v>
      </c>
      <c r="B579" t="s">
        <v>4220</v>
      </c>
      <c r="C579" t="s">
        <v>58</v>
      </c>
      <c r="D579" t="s">
        <v>704</v>
      </c>
      <c r="E579" t="s">
        <v>4221</v>
      </c>
      <c r="F579" t="s">
        <v>4222</v>
      </c>
      <c r="G579" t="s">
        <v>4223</v>
      </c>
      <c r="H579" t="s">
        <v>161</v>
      </c>
      <c r="I579" t="s">
        <v>161</v>
      </c>
      <c r="J579" t="s">
        <v>1502</v>
      </c>
      <c r="K579" t="s">
        <v>129</v>
      </c>
      <c r="L579" t="s">
        <v>57</v>
      </c>
      <c r="M579" t="s">
        <v>37</v>
      </c>
      <c r="N579" t="s">
        <v>87</v>
      </c>
      <c r="O579" t="s">
        <v>87</v>
      </c>
      <c r="T579" t="s">
        <v>50</v>
      </c>
      <c r="U579" t="s">
        <v>87</v>
      </c>
      <c r="V579" t="s">
        <v>87</v>
      </c>
      <c r="W579" t="s">
        <v>144</v>
      </c>
      <c r="X579" t="s">
        <v>442</v>
      </c>
      <c r="Y579" t="s">
        <v>4223</v>
      </c>
      <c r="Z579" t="s">
        <v>87</v>
      </c>
      <c r="AA579" t="s">
        <v>87</v>
      </c>
      <c r="AB579" t="s">
        <v>37</v>
      </c>
      <c r="AC579" t="s">
        <v>1013</v>
      </c>
      <c r="AD579" t="s">
        <v>37</v>
      </c>
      <c r="AE579" t="s">
        <v>1013</v>
      </c>
      <c r="AF579" t="s">
        <v>90</v>
      </c>
      <c r="AG579" t="s">
        <v>1270</v>
      </c>
      <c r="AH579" t="s">
        <v>50</v>
      </c>
      <c r="AI579" s="4">
        <f ca="1">data[[#This Row],[Expiry Date]]-TODAY()</f>
        <v>40</v>
      </c>
      <c r="AJ579" s="4">
        <f ca="1">data[[#This Row],[Maturity ( Days)]]/365</f>
        <v>0.1095890410958904</v>
      </c>
      <c r="AK579" s="4" t="str">
        <f>IF(data[[#This Row],[Option Type]]="put","p","c")</f>
        <v>c</v>
      </c>
      <c r="AL579" s="4">
        <f>(data[[#This Row],[Bid]]*data[[#This Row],[Bidsize]]+data[[#This Row],[Ask]]*data[[#This Row],[Asksize]])/(data[[#This Row],[Bidsize]]+data[[#This Row],[Asksize]])</f>
        <v>180.5</v>
      </c>
    </row>
    <row r="580" spans="1:38" x14ac:dyDescent="0.3">
      <c r="A580" t="s">
        <v>4224</v>
      </c>
      <c r="B580" t="s">
        <v>4225</v>
      </c>
      <c r="C580" t="s">
        <v>58</v>
      </c>
      <c r="D580" t="s">
        <v>705</v>
      </c>
      <c r="E580" t="s">
        <v>4226</v>
      </c>
      <c r="F580" t="s">
        <v>4227</v>
      </c>
      <c r="G580" t="s">
        <v>3428</v>
      </c>
      <c r="H580" t="s">
        <v>161</v>
      </c>
      <c r="I580" t="s">
        <v>161</v>
      </c>
      <c r="J580" t="s">
        <v>1502</v>
      </c>
      <c r="K580" t="s">
        <v>436</v>
      </c>
      <c r="L580" t="s">
        <v>57</v>
      </c>
      <c r="M580" t="s">
        <v>37</v>
      </c>
      <c r="N580" t="s">
        <v>87</v>
      </c>
      <c r="O580" t="s">
        <v>87</v>
      </c>
      <c r="T580" t="s">
        <v>50</v>
      </c>
      <c r="U580" t="s">
        <v>87</v>
      </c>
      <c r="V580" t="s">
        <v>87</v>
      </c>
      <c r="W580" t="s">
        <v>142</v>
      </c>
      <c r="X580" t="s">
        <v>133</v>
      </c>
      <c r="Y580" t="s">
        <v>3428</v>
      </c>
      <c r="Z580" t="s">
        <v>87</v>
      </c>
      <c r="AA580" t="s">
        <v>87</v>
      </c>
      <c r="AB580" t="s">
        <v>37</v>
      </c>
      <c r="AC580" t="s">
        <v>1013</v>
      </c>
      <c r="AD580" t="s">
        <v>37</v>
      </c>
      <c r="AE580" t="s">
        <v>1013</v>
      </c>
      <c r="AF580" t="s">
        <v>90</v>
      </c>
      <c r="AG580" t="s">
        <v>1270</v>
      </c>
      <c r="AH580" t="s">
        <v>50</v>
      </c>
      <c r="AI580" s="4">
        <f ca="1">data[[#This Row],[Expiry Date]]-TODAY()</f>
        <v>40</v>
      </c>
      <c r="AJ580" s="4">
        <f ca="1">data[[#This Row],[Maturity ( Days)]]/365</f>
        <v>0.1095890410958904</v>
      </c>
      <c r="AK580" s="4" t="str">
        <f>IF(data[[#This Row],[Option Type]]="put","p","c")</f>
        <v>c</v>
      </c>
      <c r="AL580" s="4">
        <f>(data[[#This Row],[Bid]]*data[[#This Row],[Bidsize]]+data[[#This Row],[Ask]]*data[[#This Row],[Asksize]])/(data[[#This Row],[Bidsize]]+data[[#This Row],[Asksize]])</f>
        <v>177.4</v>
      </c>
    </row>
    <row r="581" spans="1:38" x14ac:dyDescent="0.3">
      <c r="A581" t="s">
        <v>4228</v>
      </c>
      <c r="B581" t="s">
        <v>4229</v>
      </c>
      <c r="C581" t="s">
        <v>58</v>
      </c>
      <c r="D581" t="s">
        <v>795</v>
      </c>
      <c r="E581" t="s">
        <v>4230</v>
      </c>
      <c r="F581" t="s">
        <v>523</v>
      </c>
      <c r="G581" t="s">
        <v>4231</v>
      </c>
      <c r="H581" t="s">
        <v>161</v>
      </c>
      <c r="I581" t="s">
        <v>161</v>
      </c>
      <c r="J581" t="s">
        <v>1502</v>
      </c>
      <c r="K581" t="s">
        <v>4232</v>
      </c>
      <c r="L581" t="s">
        <v>57</v>
      </c>
      <c r="M581" t="s">
        <v>37</v>
      </c>
      <c r="N581" t="s">
        <v>87</v>
      </c>
      <c r="O581" t="s">
        <v>87</v>
      </c>
      <c r="T581" t="s">
        <v>50</v>
      </c>
      <c r="U581" t="s">
        <v>87</v>
      </c>
      <c r="V581" t="s">
        <v>87</v>
      </c>
      <c r="W581" t="s">
        <v>180</v>
      </c>
      <c r="X581" t="s">
        <v>458</v>
      </c>
      <c r="Y581" t="s">
        <v>4231</v>
      </c>
      <c r="Z581" t="s">
        <v>87</v>
      </c>
      <c r="AA581" t="s">
        <v>87</v>
      </c>
      <c r="AB581" t="s">
        <v>37</v>
      </c>
      <c r="AC581" t="s">
        <v>1013</v>
      </c>
      <c r="AD581" t="s">
        <v>37</v>
      </c>
      <c r="AE581" t="s">
        <v>1013</v>
      </c>
      <c r="AF581" t="s">
        <v>90</v>
      </c>
      <c r="AG581" t="s">
        <v>1270</v>
      </c>
      <c r="AH581" t="s">
        <v>50</v>
      </c>
      <c r="AI581" s="4">
        <f ca="1">data[[#This Row],[Expiry Date]]-TODAY()</f>
        <v>40</v>
      </c>
      <c r="AJ581" s="4">
        <f ca="1">data[[#This Row],[Maturity ( Days)]]/365</f>
        <v>0.1095890410958904</v>
      </c>
      <c r="AK581" s="4" t="str">
        <f>IF(data[[#This Row],[Option Type]]="put","p","c")</f>
        <v>c</v>
      </c>
      <c r="AL581" s="4">
        <f>(data[[#This Row],[Bid]]*data[[#This Row],[Bidsize]]+data[[#This Row],[Ask]]*data[[#This Row],[Asksize]])/(data[[#This Row],[Bidsize]]+data[[#This Row],[Asksize]])</f>
        <v>119.7</v>
      </c>
    </row>
    <row r="582" spans="1:38" x14ac:dyDescent="0.3">
      <c r="A582" t="s">
        <v>4233</v>
      </c>
      <c r="B582" t="s">
        <v>4234</v>
      </c>
      <c r="C582" t="s">
        <v>30</v>
      </c>
      <c r="D582" t="s">
        <v>802</v>
      </c>
      <c r="E582" t="s">
        <v>4235</v>
      </c>
      <c r="F582" t="s">
        <v>2880</v>
      </c>
      <c r="G582" t="s">
        <v>130</v>
      </c>
      <c r="H582" t="s">
        <v>161</v>
      </c>
      <c r="I582" t="s">
        <v>161</v>
      </c>
      <c r="J582" t="s">
        <v>1502</v>
      </c>
      <c r="K582" t="s">
        <v>4236</v>
      </c>
      <c r="L582" t="s">
        <v>57</v>
      </c>
      <c r="M582" t="s">
        <v>37</v>
      </c>
      <c r="N582" t="s">
        <v>87</v>
      </c>
      <c r="O582" t="s">
        <v>87</v>
      </c>
      <c r="T582" t="s">
        <v>50</v>
      </c>
      <c r="U582" t="s">
        <v>87</v>
      </c>
      <c r="V582" t="s">
        <v>87</v>
      </c>
      <c r="W582" t="s">
        <v>142</v>
      </c>
      <c r="X582" t="s">
        <v>411</v>
      </c>
      <c r="Y582" t="s">
        <v>130</v>
      </c>
      <c r="Z582" t="s">
        <v>87</v>
      </c>
      <c r="AA582" t="s">
        <v>87</v>
      </c>
      <c r="AB582" t="s">
        <v>37</v>
      </c>
      <c r="AC582" t="s">
        <v>1013</v>
      </c>
      <c r="AD582" t="s">
        <v>37</v>
      </c>
      <c r="AE582" t="s">
        <v>1013</v>
      </c>
      <c r="AF582" t="s">
        <v>90</v>
      </c>
      <c r="AG582" t="s">
        <v>1270</v>
      </c>
      <c r="AH582" t="s">
        <v>50</v>
      </c>
      <c r="AI582" s="4">
        <f ca="1">data[[#This Row],[Expiry Date]]-TODAY()</f>
        <v>40</v>
      </c>
      <c r="AJ582" s="4">
        <f ca="1">data[[#This Row],[Maturity ( Days)]]/365</f>
        <v>0.1095890410958904</v>
      </c>
      <c r="AK582" s="4" t="str">
        <f>IF(data[[#This Row],[Option Type]]="put","p","c")</f>
        <v>p</v>
      </c>
      <c r="AL582" s="4">
        <f>(data[[#This Row],[Bid]]*data[[#This Row],[Bidsize]]+data[[#This Row],[Ask]]*data[[#This Row],[Asksize]])/(data[[#This Row],[Bidsize]]+data[[#This Row],[Asksize]])</f>
        <v>207.35</v>
      </c>
    </row>
    <row r="583" spans="1:38" x14ac:dyDescent="0.3">
      <c r="A583" t="s">
        <v>4237</v>
      </c>
      <c r="B583" t="s">
        <v>4238</v>
      </c>
      <c r="C583" t="s">
        <v>30</v>
      </c>
      <c r="D583" t="s">
        <v>726</v>
      </c>
      <c r="E583" t="s">
        <v>4239</v>
      </c>
      <c r="F583" t="s">
        <v>4240</v>
      </c>
      <c r="G583" t="s">
        <v>4241</v>
      </c>
      <c r="H583" t="s">
        <v>161</v>
      </c>
      <c r="I583" t="s">
        <v>161</v>
      </c>
      <c r="J583" t="s">
        <v>1502</v>
      </c>
      <c r="K583" t="s">
        <v>4242</v>
      </c>
      <c r="L583" t="s">
        <v>57</v>
      </c>
      <c r="M583" t="s">
        <v>37</v>
      </c>
      <c r="N583" t="s">
        <v>87</v>
      </c>
      <c r="O583" t="s">
        <v>87</v>
      </c>
      <c r="T583" t="s">
        <v>50</v>
      </c>
      <c r="U583" t="s">
        <v>87</v>
      </c>
      <c r="V583" t="s">
        <v>87</v>
      </c>
      <c r="W583" t="s">
        <v>161</v>
      </c>
      <c r="X583" t="s">
        <v>458</v>
      </c>
      <c r="Y583" t="s">
        <v>4241</v>
      </c>
      <c r="Z583" t="s">
        <v>87</v>
      </c>
      <c r="AA583" t="s">
        <v>87</v>
      </c>
      <c r="AB583" t="s">
        <v>37</v>
      </c>
      <c r="AC583" t="s">
        <v>1013</v>
      </c>
      <c r="AD583" t="s">
        <v>37</v>
      </c>
      <c r="AE583" t="s">
        <v>1013</v>
      </c>
      <c r="AF583" t="s">
        <v>90</v>
      </c>
      <c r="AG583" t="s">
        <v>1270</v>
      </c>
      <c r="AH583" t="s">
        <v>50</v>
      </c>
      <c r="AI583" s="4">
        <f ca="1">data[[#This Row],[Expiry Date]]-TODAY()</f>
        <v>40</v>
      </c>
      <c r="AJ583" s="4">
        <f ca="1">data[[#This Row],[Maturity ( Days)]]/365</f>
        <v>0.1095890410958904</v>
      </c>
      <c r="AK583" s="4" t="str">
        <f>IF(data[[#This Row],[Option Type]]="put","p","c")</f>
        <v>p</v>
      </c>
      <c r="AL583" s="4">
        <f>(data[[#This Row],[Bid]]*data[[#This Row],[Bidsize]]+data[[#This Row],[Ask]]*data[[#This Row],[Asksize]])/(data[[#This Row],[Bidsize]]+data[[#This Row],[Asksize]])</f>
        <v>213.05</v>
      </c>
    </row>
    <row r="584" spans="1:38" x14ac:dyDescent="0.3">
      <c r="A584" t="s">
        <v>4243</v>
      </c>
      <c r="B584" t="s">
        <v>4244</v>
      </c>
      <c r="C584" t="s">
        <v>30</v>
      </c>
      <c r="D584" t="s">
        <v>805</v>
      </c>
      <c r="E584" t="s">
        <v>265</v>
      </c>
      <c r="F584" t="s">
        <v>4245</v>
      </c>
      <c r="G584" t="s">
        <v>4246</v>
      </c>
      <c r="H584" t="s">
        <v>161</v>
      </c>
      <c r="I584" t="s">
        <v>161</v>
      </c>
      <c r="J584" t="s">
        <v>1502</v>
      </c>
      <c r="K584" t="s">
        <v>552</v>
      </c>
      <c r="L584" t="s">
        <v>57</v>
      </c>
      <c r="M584" t="s">
        <v>37</v>
      </c>
      <c r="N584" t="s">
        <v>87</v>
      </c>
      <c r="O584" t="s">
        <v>87</v>
      </c>
      <c r="T584" t="s">
        <v>50</v>
      </c>
      <c r="U584" t="s">
        <v>87</v>
      </c>
      <c r="V584" t="s">
        <v>87</v>
      </c>
      <c r="W584" t="s">
        <v>128</v>
      </c>
      <c r="X584" t="s">
        <v>404</v>
      </c>
      <c r="Y584" t="s">
        <v>4246</v>
      </c>
      <c r="Z584" t="s">
        <v>87</v>
      </c>
      <c r="AA584" t="s">
        <v>87</v>
      </c>
      <c r="AB584" t="s">
        <v>37</v>
      </c>
      <c r="AC584" t="s">
        <v>1013</v>
      </c>
      <c r="AD584" t="s">
        <v>37</v>
      </c>
      <c r="AE584" t="s">
        <v>1013</v>
      </c>
      <c r="AF584" t="s">
        <v>90</v>
      </c>
      <c r="AG584" t="s">
        <v>1270</v>
      </c>
      <c r="AH584" t="s">
        <v>50</v>
      </c>
      <c r="AI584" s="4">
        <f ca="1">data[[#This Row],[Expiry Date]]-TODAY()</f>
        <v>40</v>
      </c>
      <c r="AJ584" s="4">
        <f ca="1">data[[#This Row],[Maturity ( Days)]]/365</f>
        <v>0.1095890410958904</v>
      </c>
      <c r="AK584" s="4" t="str">
        <f>IF(data[[#This Row],[Option Type]]="put","p","c")</f>
        <v>p</v>
      </c>
      <c r="AL584" s="4">
        <f>(data[[#This Row],[Bid]]*data[[#This Row],[Bidsize]]+data[[#This Row],[Ask]]*data[[#This Row],[Asksize]])/(data[[#This Row],[Bidsize]]+data[[#This Row],[Asksize]])</f>
        <v>218.8</v>
      </c>
    </row>
    <row r="585" spans="1:38" x14ac:dyDescent="0.3">
      <c r="A585" t="s">
        <v>4247</v>
      </c>
      <c r="B585" t="s">
        <v>4248</v>
      </c>
      <c r="C585" t="s">
        <v>30</v>
      </c>
      <c r="D585" t="s">
        <v>727</v>
      </c>
      <c r="E585" t="s">
        <v>4249</v>
      </c>
      <c r="F585" t="s">
        <v>4250</v>
      </c>
      <c r="G585" t="s">
        <v>4251</v>
      </c>
      <c r="H585" t="s">
        <v>161</v>
      </c>
      <c r="I585" t="s">
        <v>161</v>
      </c>
      <c r="J585" t="s">
        <v>1502</v>
      </c>
      <c r="K585" t="s">
        <v>592</v>
      </c>
      <c r="L585" t="s">
        <v>57</v>
      </c>
      <c r="M585" t="s">
        <v>37</v>
      </c>
      <c r="N585" t="s">
        <v>87</v>
      </c>
      <c r="O585" t="s">
        <v>87</v>
      </c>
      <c r="T585" t="s">
        <v>50</v>
      </c>
      <c r="U585" t="s">
        <v>87</v>
      </c>
      <c r="V585" t="s">
        <v>87</v>
      </c>
      <c r="W585" t="s">
        <v>128</v>
      </c>
      <c r="X585" t="s">
        <v>458</v>
      </c>
      <c r="Y585" t="s">
        <v>4251</v>
      </c>
      <c r="Z585" t="s">
        <v>87</v>
      </c>
      <c r="AA585" t="s">
        <v>87</v>
      </c>
      <c r="AB585" t="s">
        <v>37</v>
      </c>
      <c r="AC585" t="s">
        <v>1013</v>
      </c>
      <c r="AD585" t="s">
        <v>37</v>
      </c>
      <c r="AE585" t="s">
        <v>1013</v>
      </c>
      <c r="AF585" t="s">
        <v>90</v>
      </c>
      <c r="AG585" t="s">
        <v>1270</v>
      </c>
      <c r="AH585" t="s">
        <v>50</v>
      </c>
      <c r="AI585" s="4">
        <f ca="1">data[[#This Row],[Expiry Date]]-TODAY()</f>
        <v>40</v>
      </c>
      <c r="AJ585" s="4">
        <f ca="1">data[[#This Row],[Maturity ( Days)]]/365</f>
        <v>0.1095890410958904</v>
      </c>
      <c r="AK585" s="4" t="str">
        <f>IF(data[[#This Row],[Option Type]]="put","p","c")</f>
        <v>p</v>
      </c>
      <c r="AL585" s="4">
        <f>(data[[#This Row],[Bid]]*data[[#This Row],[Bidsize]]+data[[#This Row],[Ask]]*data[[#This Row],[Asksize]])/(data[[#This Row],[Bidsize]]+data[[#This Row],[Asksize]])</f>
        <v>221.75</v>
      </c>
    </row>
    <row r="586" spans="1:38" x14ac:dyDescent="0.3">
      <c r="A586" t="s">
        <v>4252</v>
      </c>
      <c r="B586" t="s">
        <v>4253</v>
      </c>
      <c r="C586" t="s">
        <v>30</v>
      </c>
      <c r="D586" t="s">
        <v>728</v>
      </c>
      <c r="E586" t="s">
        <v>1030</v>
      </c>
      <c r="F586" t="s">
        <v>4254</v>
      </c>
      <c r="G586" t="s">
        <v>4255</v>
      </c>
      <c r="H586" t="s">
        <v>161</v>
      </c>
      <c r="I586" t="s">
        <v>161</v>
      </c>
      <c r="J586" t="s">
        <v>1502</v>
      </c>
      <c r="K586" t="s">
        <v>4256</v>
      </c>
      <c r="L586" t="s">
        <v>57</v>
      </c>
      <c r="M586" t="s">
        <v>37</v>
      </c>
      <c r="N586" t="s">
        <v>87</v>
      </c>
      <c r="O586" t="s">
        <v>87</v>
      </c>
      <c r="T586" t="s">
        <v>50</v>
      </c>
      <c r="U586" t="s">
        <v>87</v>
      </c>
      <c r="V586" t="s">
        <v>87</v>
      </c>
      <c r="W586" t="s">
        <v>137</v>
      </c>
      <c r="X586" t="s">
        <v>458</v>
      </c>
      <c r="Y586" t="s">
        <v>4255</v>
      </c>
      <c r="Z586" t="s">
        <v>87</v>
      </c>
      <c r="AA586" t="s">
        <v>87</v>
      </c>
      <c r="AB586" t="s">
        <v>37</v>
      </c>
      <c r="AC586" t="s">
        <v>1013</v>
      </c>
      <c r="AD586" t="s">
        <v>37</v>
      </c>
      <c r="AE586" t="s">
        <v>1013</v>
      </c>
      <c r="AF586" t="s">
        <v>90</v>
      </c>
      <c r="AG586" t="s">
        <v>1270</v>
      </c>
      <c r="AH586" t="s">
        <v>50</v>
      </c>
      <c r="AI586" s="4">
        <f ca="1">data[[#This Row],[Expiry Date]]-TODAY()</f>
        <v>40</v>
      </c>
      <c r="AJ586" s="4">
        <f ca="1">data[[#This Row],[Maturity ( Days)]]/365</f>
        <v>0.1095890410958904</v>
      </c>
      <c r="AK586" s="4" t="str">
        <f>IF(data[[#This Row],[Option Type]]="put","p","c")</f>
        <v>p</v>
      </c>
      <c r="AL586" s="4">
        <f>(data[[#This Row],[Bid]]*data[[#This Row],[Bidsize]]+data[[#This Row],[Ask]]*data[[#This Row],[Asksize]])/(data[[#This Row],[Bidsize]]+data[[#This Row],[Asksize]])</f>
        <v>224.75</v>
      </c>
    </row>
    <row r="587" spans="1:38" x14ac:dyDescent="0.3">
      <c r="A587" t="s">
        <v>4257</v>
      </c>
      <c r="B587" t="s">
        <v>4258</v>
      </c>
      <c r="C587" t="s">
        <v>30</v>
      </c>
      <c r="D587" t="s">
        <v>729</v>
      </c>
      <c r="E587" t="s">
        <v>1407</v>
      </c>
      <c r="F587" t="s">
        <v>4259</v>
      </c>
      <c r="G587" t="s">
        <v>4260</v>
      </c>
      <c r="H587" t="s">
        <v>161</v>
      </c>
      <c r="I587" t="s">
        <v>161</v>
      </c>
      <c r="J587" t="s">
        <v>1502</v>
      </c>
      <c r="K587" t="s">
        <v>4261</v>
      </c>
      <c r="L587" t="s">
        <v>57</v>
      </c>
      <c r="M587" t="s">
        <v>37</v>
      </c>
      <c r="N587" t="s">
        <v>87</v>
      </c>
      <c r="O587" t="s">
        <v>87</v>
      </c>
      <c r="T587" t="s">
        <v>50</v>
      </c>
      <c r="U587" t="s">
        <v>87</v>
      </c>
      <c r="V587" t="s">
        <v>87</v>
      </c>
      <c r="W587" t="s">
        <v>128</v>
      </c>
      <c r="X587" t="s">
        <v>458</v>
      </c>
      <c r="Y587" t="s">
        <v>4260</v>
      </c>
      <c r="Z587" t="s">
        <v>87</v>
      </c>
      <c r="AA587" t="s">
        <v>87</v>
      </c>
      <c r="AB587" t="s">
        <v>37</v>
      </c>
      <c r="AC587" t="s">
        <v>1013</v>
      </c>
      <c r="AD587" t="s">
        <v>37</v>
      </c>
      <c r="AE587" t="s">
        <v>1013</v>
      </c>
      <c r="AF587" t="s">
        <v>90</v>
      </c>
      <c r="AG587" t="s">
        <v>1270</v>
      </c>
      <c r="AH587" t="s">
        <v>50</v>
      </c>
      <c r="AI587" s="4">
        <f ca="1">data[[#This Row],[Expiry Date]]-TODAY()</f>
        <v>40</v>
      </c>
      <c r="AJ587" s="4">
        <f ca="1">data[[#This Row],[Maturity ( Days)]]/365</f>
        <v>0.1095890410958904</v>
      </c>
      <c r="AK587" s="4" t="str">
        <f>IF(data[[#This Row],[Option Type]]="put","p","c")</f>
        <v>p</v>
      </c>
      <c r="AL587" s="4">
        <f>(data[[#This Row],[Bid]]*data[[#This Row],[Bidsize]]+data[[#This Row],[Ask]]*data[[#This Row],[Asksize]])/(data[[#This Row],[Bidsize]]+data[[#This Row],[Asksize]])</f>
        <v>227.8</v>
      </c>
    </row>
    <row r="588" spans="1:38" x14ac:dyDescent="0.3">
      <c r="A588" t="s">
        <v>4262</v>
      </c>
      <c r="B588" t="s">
        <v>4263</v>
      </c>
      <c r="C588" t="s">
        <v>30</v>
      </c>
      <c r="D588" t="s">
        <v>730</v>
      </c>
      <c r="E588" t="s">
        <v>4264</v>
      </c>
      <c r="F588" t="s">
        <v>4265</v>
      </c>
      <c r="G588" t="s">
        <v>4266</v>
      </c>
      <c r="H588" t="s">
        <v>161</v>
      </c>
      <c r="I588" t="s">
        <v>161</v>
      </c>
      <c r="J588" t="s">
        <v>1502</v>
      </c>
      <c r="K588" t="s">
        <v>4267</v>
      </c>
      <c r="L588" t="s">
        <v>57</v>
      </c>
      <c r="M588" t="s">
        <v>37</v>
      </c>
      <c r="N588" t="s">
        <v>87</v>
      </c>
      <c r="O588" t="s">
        <v>87</v>
      </c>
      <c r="T588" t="s">
        <v>50</v>
      </c>
      <c r="U588" t="s">
        <v>87</v>
      </c>
      <c r="V588" t="s">
        <v>87</v>
      </c>
      <c r="W588" t="s">
        <v>168</v>
      </c>
      <c r="X588" t="s">
        <v>458</v>
      </c>
      <c r="Y588" t="s">
        <v>4266</v>
      </c>
      <c r="Z588" t="s">
        <v>87</v>
      </c>
      <c r="AA588" t="s">
        <v>87</v>
      </c>
      <c r="AB588" t="s">
        <v>37</v>
      </c>
      <c r="AC588" t="s">
        <v>1013</v>
      </c>
      <c r="AD588" t="s">
        <v>37</v>
      </c>
      <c r="AE588" t="s">
        <v>1013</v>
      </c>
      <c r="AF588" t="s">
        <v>90</v>
      </c>
      <c r="AG588" t="s">
        <v>1270</v>
      </c>
      <c r="AH588" t="s">
        <v>50</v>
      </c>
      <c r="AI588" s="4">
        <f ca="1">data[[#This Row],[Expiry Date]]-TODAY()</f>
        <v>40</v>
      </c>
      <c r="AJ588" s="4">
        <f ca="1">data[[#This Row],[Maturity ( Days)]]/365</f>
        <v>0.1095890410958904</v>
      </c>
      <c r="AK588" s="4" t="str">
        <f>IF(data[[#This Row],[Option Type]]="put","p","c")</f>
        <v>p</v>
      </c>
      <c r="AL588" s="4">
        <f>(data[[#This Row],[Bid]]*data[[#This Row],[Bidsize]]+data[[#This Row],[Ask]]*data[[#This Row],[Asksize]])/(data[[#This Row],[Bidsize]]+data[[#This Row],[Asksize]])</f>
        <v>233.85</v>
      </c>
    </row>
    <row r="589" spans="1:38" x14ac:dyDescent="0.3">
      <c r="A589" t="s">
        <v>4268</v>
      </c>
      <c r="B589" t="s">
        <v>4269</v>
      </c>
      <c r="C589" t="s">
        <v>30</v>
      </c>
      <c r="D589" t="s">
        <v>731</v>
      </c>
      <c r="E589" t="s">
        <v>1387</v>
      </c>
      <c r="F589" t="s">
        <v>4270</v>
      </c>
      <c r="G589" t="s">
        <v>3841</v>
      </c>
      <c r="H589" t="s">
        <v>161</v>
      </c>
      <c r="I589" t="s">
        <v>161</v>
      </c>
      <c r="J589" t="s">
        <v>1502</v>
      </c>
      <c r="K589" t="s">
        <v>4271</v>
      </c>
      <c r="L589" t="s">
        <v>57</v>
      </c>
      <c r="M589" t="s">
        <v>37</v>
      </c>
      <c r="N589" t="s">
        <v>87</v>
      </c>
      <c r="O589" t="s">
        <v>87</v>
      </c>
      <c r="T589" t="s">
        <v>50</v>
      </c>
      <c r="U589" t="s">
        <v>87</v>
      </c>
      <c r="V589" t="s">
        <v>87</v>
      </c>
      <c r="W589" t="s">
        <v>171</v>
      </c>
      <c r="X589" t="s">
        <v>387</v>
      </c>
      <c r="Y589" t="s">
        <v>3841</v>
      </c>
      <c r="Z589" t="s">
        <v>87</v>
      </c>
      <c r="AA589" t="s">
        <v>87</v>
      </c>
      <c r="AB589" t="s">
        <v>37</v>
      </c>
      <c r="AC589" t="s">
        <v>1013</v>
      </c>
      <c r="AD589" t="s">
        <v>37</v>
      </c>
      <c r="AE589" t="s">
        <v>1013</v>
      </c>
      <c r="AF589" t="s">
        <v>90</v>
      </c>
      <c r="AG589" t="s">
        <v>1270</v>
      </c>
      <c r="AH589" t="s">
        <v>50</v>
      </c>
      <c r="AI589" s="4">
        <f ca="1">data[[#This Row],[Expiry Date]]-TODAY()</f>
        <v>40</v>
      </c>
      <c r="AJ589" s="4">
        <f ca="1">data[[#This Row],[Maturity ( Days)]]/365</f>
        <v>0.1095890410958904</v>
      </c>
      <c r="AK589" s="4" t="str">
        <f>IF(data[[#This Row],[Option Type]]="put","p","c")</f>
        <v>p</v>
      </c>
      <c r="AL589" s="4">
        <f>(data[[#This Row],[Bid]]*data[[#This Row],[Bidsize]]+data[[#This Row],[Ask]]*data[[#This Row],[Asksize]])/(data[[#This Row],[Bidsize]]+data[[#This Row],[Asksize]])</f>
        <v>237</v>
      </c>
    </row>
    <row r="590" spans="1:38" x14ac:dyDescent="0.3">
      <c r="A590" t="s">
        <v>4272</v>
      </c>
      <c r="B590" t="s">
        <v>4273</v>
      </c>
      <c r="C590" t="s">
        <v>30</v>
      </c>
      <c r="D590" t="s">
        <v>733</v>
      </c>
      <c r="E590" t="s">
        <v>4274</v>
      </c>
      <c r="F590" t="s">
        <v>1383</v>
      </c>
      <c r="G590" t="s">
        <v>4275</v>
      </c>
      <c r="H590" t="s">
        <v>161</v>
      </c>
      <c r="I590" t="s">
        <v>161</v>
      </c>
      <c r="J590" t="s">
        <v>1502</v>
      </c>
      <c r="K590" t="s">
        <v>4276</v>
      </c>
      <c r="L590" t="s">
        <v>57</v>
      </c>
      <c r="M590" t="s">
        <v>37</v>
      </c>
      <c r="N590" t="s">
        <v>87</v>
      </c>
      <c r="O590" t="s">
        <v>87</v>
      </c>
      <c r="T590" t="s">
        <v>50</v>
      </c>
      <c r="U590" t="s">
        <v>87</v>
      </c>
      <c r="V590" t="s">
        <v>87</v>
      </c>
      <c r="W590" t="s">
        <v>128</v>
      </c>
      <c r="X590" t="s">
        <v>458</v>
      </c>
      <c r="Y590" t="s">
        <v>4275</v>
      </c>
      <c r="Z590" t="s">
        <v>87</v>
      </c>
      <c r="AA590" t="s">
        <v>87</v>
      </c>
      <c r="AB590" t="s">
        <v>37</v>
      </c>
      <c r="AC590" t="s">
        <v>1013</v>
      </c>
      <c r="AD590" t="s">
        <v>37</v>
      </c>
      <c r="AE590" t="s">
        <v>1013</v>
      </c>
      <c r="AF590" t="s">
        <v>90</v>
      </c>
      <c r="AG590" t="s">
        <v>1270</v>
      </c>
      <c r="AH590" t="s">
        <v>50</v>
      </c>
      <c r="AI590" s="4">
        <f ca="1">data[[#This Row],[Expiry Date]]-TODAY()</f>
        <v>40</v>
      </c>
      <c r="AJ590" s="4">
        <f ca="1">data[[#This Row],[Maturity ( Days)]]/365</f>
        <v>0.1095890410958904</v>
      </c>
      <c r="AK590" s="4" t="str">
        <f>IF(data[[#This Row],[Option Type]]="put","p","c")</f>
        <v>p</v>
      </c>
      <c r="AL590" s="4">
        <f>(data[[#This Row],[Bid]]*data[[#This Row],[Bidsize]]+data[[#This Row],[Ask]]*data[[#This Row],[Asksize]])/(data[[#This Row],[Bidsize]]+data[[#This Row],[Asksize]])</f>
        <v>243.3</v>
      </c>
    </row>
    <row r="591" spans="1:38" x14ac:dyDescent="0.3">
      <c r="A591" t="s">
        <v>4277</v>
      </c>
      <c r="B591" t="s">
        <v>4278</v>
      </c>
      <c r="C591" t="s">
        <v>30</v>
      </c>
      <c r="D591" t="s">
        <v>644</v>
      </c>
      <c r="E591" t="s">
        <v>4279</v>
      </c>
      <c r="F591" t="s">
        <v>4280</v>
      </c>
      <c r="G591" t="s">
        <v>4281</v>
      </c>
      <c r="H591" t="s">
        <v>161</v>
      </c>
      <c r="I591" t="s">
        <v>161</v>
      </c>
      <c r="J591" t="s">
        <v>1502</v>
      </c>
      <c r="K591" t="s">
        <v>4282</v>
      </c>
      <c r="L591" t="s">
        <v>57</v>
      </c>
      <c r="M591" t="s">
        <v>37</v>
      </c>
      <c r="N591" t="s">
        <v>87</v>
      </c>
      <c r="O591" t="s">
        <v>87</v>
      </c>
      <c r="T591" t="s">
        <v>50</v>
      </c>
      <c r="U591" t="s">
        <v>87</v>
      </c>
      <c r="V591" t="s">
        <v>87</v>
      </c>
      <c r="W591" t="s">
        <v>128</v>
      </c>
      <c r="X591" t="s">
        <v>94</v>
      </c>
      <c r="Y591" t="s">
        <v>4281</v>
      </c>
      <c r="Z591" t="s">
        <v>87</v>
      </c>
      <c r="AA591" t="s">
        <v>87</v>
      </c>
      <c r="AB591" t="s">
        <v>37</v>
      </c>
      <c r="AC591" t="s">
        <v>1013</v>
      </c>
      <c r="AD591" t="s">
        <v>37</v>
      </c>
      <c r="AE591" t="s">
        <v>1013</v>
      </c>
      <c r="AF591" t="s">
        <v>90</v>
      </c>
      <c r="AG591" t="s">
        <v>1270</v>
      </c>
      <c r="AH591" t="s">
        <v>50</v>
      </c>
      <c r="AI591" s="4">
        <f ca="1">data[[#This Row],[Expiry Date]]-TODAY()</f>
        <v>40</v>
      </c>
      <c r="AJ591" s="4">
        <f ca="1">data[[#This Row],[Maturity ( Days)]]/365</f>
        <v>0.1095890410958904</v>
      </c>
      <c r="AK591" s="4" t="str">
        <f>IF(data[[#This Row],[Option Type]]="put","p","c")</f>
        <v>p</v>
      </c>
      <c r="AL591" s="4">
        <f>(data[[#This Row],[Bid]]*data[[#This Row],[Bidsize]]+data[[#This Row],[Ask]]*data[[#This Row],[Asksize]])/(data[[#This Row],[Bidsize]]+data[[#This Row],[Asksize]])</f>
        <v>249.75</v>
      </c>
    </row>
    <row r="592" spans="1:38" x14ac:dyDescent="0.3">
      <c r="A592" t="s">
        <v>4283</v>
      </c>
      <c r="B592" t="s">
        <v>4284</v>
      </c>
      <c r="C592" t="s">
        <v>30</v>
      </c>
      <c r="D592" t="s">
        <v>588</v>
      </c>
      <c r="E592" t="s">
        <v>4285</v>
      </c>
      <c r="F592" t="s">
        <v>1043</v>
      </c>
      <c r="G592" t="s">
        <v>4286</v>
      </c>
      <c r="H592" t="s">
        <v>161</v>
      </c>
      <c r="I592" t="s">
        <v>161</v>
      </c>
      <c r="J592" t="s">
        <v>1502</v>
      </c>
      <c r="K592" t="s">
        <v>4287</v>
      </c>
      <c r="L592" t="s">
        <v>57</v>
      </c>
      <c r="M592" t="s">
        <v>37</v>
      </c>
      <c r="N592" t="s">
        <v>87</v>
      </c>
      <c r="O592" t="s">
        <v>87</v>
      </c>
      <c r="T592" t="s">
        <v>50</v>
      </c>
      <c r="U592" t="s">
        <v>87</v>
      </c>
      <c r="V592" t="s">
        <v>87</v>
      </c>
      <c r="W592" t="s">
        <v>168</v>
      </c>
      <c r="X592" t="s">
        <v>450</v>
      </c>
      <c r="Y592" t="s">
        <v>4286</v>
      </c>
      <c r="Z592" t="s">
        <v>87</v>
      </c>
      <c r="AA592" t="s">
        <v>87</v>
      </c>
      <c r="AB592" t="s">
        <v>37</v>
      </c>
      <c r="AC592" t="s">
        <v>1013</v>
      </c>
      <c r="AD592" t="s">
        <v>37</v>
      </c>
      <c r="AE592" t="s">
        <v>1013</v>
      </c>
      <c r="AF592" t="s">
        <v>90</v>
      </c>
      <c r="AG592" t="s">
        <v>1270</v>
      </c>
      <c r="AH592" t="s">
        <v>50</v>
      </c>
      <c r="AI592" s="4">
        <f ca="1">data[[#This Row],[Expiry Date]]-TODAY()</f>
        <v>40</v>
      </c>
      <c r="AJ592" s="4">
        <f ca="1">data[[#This Row],[Maturity ( Days)]]/365</f>
        <v>0.1095890410958904</v>
      </c>
      <c r="AK592" s="4" t="str">
        <f>IF(data[[#This Row],[Option Type]]="put","p","c")</f>
        <v>p</v>
      </c>
      <c r="AL592" s="4">
        <f>(data[[#This Row],[Bid]]*data[[#This Row],[Bidsize]]+data[[#This Row],[Ask]]*data[[#This Row],[Asksize]])/(data[[#This Row],[Bidsize]]+data[[#This Row],[Asksize]])</f>
        <v>269.85000000000002</v>
      </c>
    </row>
    <row r="593" spans="1:38" x14ac:dyDescent="0.3">
      <c r="A593" t="s">
        <v>4288</v>
      </c>
      <c r="B593" t="s">
        <v>4289</v>
      </c>
      <c r="C593" t="s">
        <v>30</v>
      </c>
      <c r="D593" t="s">
        <v>598</v>
      </c>
      <c r="E593" t="s">
        <v>2739</v>
      </c>
      <c r="F593" t="s">
        <v>4290</v>
      </c>
      <c r="G593" t="s">
        <v>4291</v>
      </c>
      <c r="H593" t="s">
        <v>161</v>
      </c>
      <c r="I593" t="s">
        <v>161</v>
      </c>
      <c r="J593" t="s">
        <v>1502</v>
      </c>
      <c r="K593" t="s">
        <v>4292</v>
      </c>
      <c r="L593" t="s">
        <v>57</v>
      </c>
      <c r="M593" t="s">
        <v>37</v>
      </c>
      <c r="N593" t="s">
        <v>87</v>
      </c>
      <c r="O593" t="s">
        <v>87</v>
      </c>
      <c r="T593" t="s">
        <v>50</v>
      </c>
      <c r="U593" t="s">
        <v>87</v>
      </c>
      <c r="V593" t="s">
        <v>87</v>
      </c>
      <c r="W593" t="s">
        <v>161</v>
      </c>
      <c r="X593" t="s">
        <v>411</v>
      </c>
      <c r="Y593" t="s">
        <v>4291</v>
      </c>
      <c r="Z593" t="s">
        <v>87</v>
      </c>
      <c r="AA593" t="s">
        <v>87</v>
      </c>
      <c r="AB593" t="s">
        <v>37</v>
      </c>
      <c r="AC593" t="s">
        <v>1013</v>
      </c>
      <c r="AD593" t="s">
        <v>37</v>
      </c>
      <c r="AE593" t="s">
        <v>1013</v>
      </c>
      <c r="AF593" t="s">
        <v>90</v>
      </c>
      <c r="AG593" t="s">
        <v>1270</v>
      </c>
      <c r="AH593" t="s">
        <v>50</v>
      </c>
      <c r="AI593" s="4">
        <f ca="1">data[[#This Row],[Expiry Date]]-TODAY()</f>
        <v>40</v>
      </c>
      <c r="AJ593" s="4">
        <f ca="1">data[[#This Row],[Maturity ( Days)]]/365</f>
        <v>0.1095890410958904</v>
      </c>
      <c r="AK593" s="4" t="str">
        <f>IF(data[[#This Row],[Option Type]]="put","p","c")</f>
        <v>p</v>
      </c>
      <c r="AL593" s="4">
        <f>(data[[#This Row],[Bid]]*data[[#This Row],[Bidsize]]+data[[#This Row],[Ask]]*data[[#This Row],[Asksize]])/(data[[#This Row],[Bidsize]]+data[[#This Row],[Asksize]])</f>
        <v>306.05</v>
      </c>
    </row>
    <row r="594" spans="1:38" x14ac:dyDescent="0.3">
      <c r="A594" t="s">
        <v>4293</v>
      </c>
      <c r="B594" t="s">
        <v>4294</v>
      </c>
      <c r="C594" t="s">
        <v>30</v>
      </c>
      <c r="D594" t="s">
        <v>599</v>
      </c>
      <c r="E594" t="s">
        <v>4295</v>
      </c>
      <c r="F594" t="s">
        <v>4296</v>
      </c>
      <c r="G594" t="s">
        <v>2830</v>
      </c>
      <c r="H594" t="s">
        <v>161</v>
      </c>
      <c r="I594" t="s">
        <v>161</v>
      </c>
      <c r="J594" t="s">
        <v>1502</v>
      </c>
      <c r="K594" t="s">
        <v>4297</v>
      </c>
      <c r="L594" t="s">
        <v>57</v>
      </c>
      <c r="M594" t="s">
        <v>37</v>
      </c>
      <c r="N594" t="s">
        <v>87</v>
      </c>
      <c r="O594" t="s">
        <v>87</v>
      </c>
      <c r="T594" t="s">
        <v>50</v>
      </c>
      <c r="U594" t="s">
        <v>87</v>
      </c>
      <c r="V594" t="s">
        <v>87</v>
      </c>
      <c r="W594" t="s">
        <v>158</v>
      </c>
      <c r="X594" t="s">
        <v>404</v>
      </c>
      <c r="Y594" t="s">
        <v>2830</v>
      </c>
      <c r="Z594" t="s">
        <v>87</v>
      </c>
      <c r="AA594" t="s">
        <v>87</v>
      </c>
      <c r="AB594" t="s">
        <v>37</v>
      </c>
      <c r="AC594" t="s">
        <v>1013</v>
      </c>
      <c r="AD594" t="s">
        <v>37</v>
      </c>
      <c r="AE594" t="s">
        <v>1013</v>
      </c>
      <c r="AF594" t="s">
        <v>90</v>
      </c>
      <c r="AG594" t="s">
        <v>1270</v>
      </c>
      <c r="AH594" t="s">
        <v>50</v>
      </c>
      <c r="AI594" s="4">
        <f ca="1">data[[#This Row],[Expiry Date]]-TODAY()</f>
        <v>40</v>
      </c>
      <c r="AJ594" s="4">
        <f ca="1">data[[#This Row],[Maturity ( Days)]]/365</f>
        <v>0.1095890410958904</v>
      </c>
      <c r="AK594" s="4" t="str">
        <f>IF(data[[#This Row],[Option Type]]="put","p","c")</f>
        <v>p</v>
      </c>
      <c r="AL594" s="4">
        <f>(data[[#This Row],[Bid]]*data[[#This Row],[Bidsize]]+data[[#This Row],[Ask]]*data[[#This Row],[Asksize]])/(data[[#This Row],[Bidsize]]+data[[#This Row],[Asksize]])</f>
        <v>309.85000000000002</v>
      </c>
    </row>
    <row r="595" spans="1:38" x14ac:dyDescent="0.3">
      <c r="A595" t="s">
        <v>4298</v>
      </c>
      <c r="B595" t="s">
        <v>4299</v>
      </c>
      <c r="C595" t="s">
        <v>30</v>
      </c>
      <c r="D595" t="s">
        <v>604</v>
      </c>
      <c r="E595" t="s">
        <v>2725</v>
      </c>
      <c r="F595" t="s">
        <v>4300</v>
      </c>
      <c r="G595" t="s">
        <v>4301</v>
      </c>
      <c r="H595" t="s">
        <v>161</v>
      </c>
      <c r="I595" t="s">
        <v>161</v>
      </c>
      <c r="J595" t="s">
        <v>1502</v>
      </c>
      <c r="K595" t="s">
        <v>4302</v>
      </c>
      <c r="L595" t="s">
        <v>57</v>
      </c>
      <c r="M595" t="s">
        <v>37</v>
      </c>
      <c r="N595" t="s">
        <v>87</v>
      </c>
      <c r="O595" t="s">
        <v>87</v>
      </c>
      <c r="T595" t="s">
        <v>50</v>
      </c>
      <c r="U595" t="s">
        <v>87</v>
      </c>
      <c r="V595" t="s">
        <v>87</v>
      </c>
      <c r="W595" t="s">
        <v>158</v>
      </c>
      <c r="X595" t="s">
        <v>347</v>
      </c>
      <c r="Y595" t="s">
        <v>4301</v>
      </c>
      <c r="Z595" t="s">
        <v>87</v>
      </c>
      <c r="AA595" t="s">
        <v>87</v>
      </c>
      <c r="AB595" t="s">
        <v>37</v>
      </c>
      <c r="AC595" t="s">
        <v>1013</v>
      </c>
      <c r="AD595" t="s">
        <v>37</v>
      </c>
      <c r="AE595" t="s">
        <v>1013</v>
      </c>
      <c r="AF595" t="s">
        <v>90</v>
      </c>
      <c r="AG595" t="s">
        <v>1270</v>
      </c>
      <c r="AH595" t="s">
        <v>50</v>
      </c>
      <c r="AI595" s="4">
        <f ca="1">data[[#This Row],[Expiry Date]]-TODAY()</f>
        <v>40</v>
      </c>
      <c r="AJ595" s="4">
        <f ca="1">data[[#This Row],[Maturity ( Days)]]/365</f>
        <v>0.1095890410958904</v>
      </c>
      <c r="AK595" s="4" t="str">
        <f>IF(data[[#This Row],[Option Type]]="put","p","c")</f>
        <v>p</v>
      </c>
      <c r="AL595" s="4">
        <f>(data[[#This Row],[Bid]]*data[[#This Row],[Bidsize]]+data[[#This Row],[Ask]]*data[[#This Row],[Asksize]])/(data[[#This Row],[Bidsize]]+data[[#This Row],[Asksize]])</f>
        <v>333.4</v>
      </c>
    </row>
    <row r="596" spans="1:38" x14ac:dyDescent="0.3">
      <c r="A596" t="s">
        <v>4303</v>
      </c>
      <c r="B596" t="s">
        <v>4304</v>
      </c>
      <c r="C596" t="s">
        <v>30</v>
      </c>
      <c r="D596" t="s">
        <v>606</v>
      </c>
      <c r="E596" t="s">
        <v>4305</v>
      </c>
      <c r="F596" t="s">
        <v>4306</v>
      </c>
      <c r="G596" t="s">
        <v>2779</v>
      </c>
      <c r="H596" t="s">
        <v>161</v>
      </c>
      <c r="I596" t="s">
        <v>161</v>
      </c>
      <c r="J596" t="s">
        <v>1502</v>
      </c>
      <c r="K596" t="s">
        <v>4307</v>
      </c>
      <c r="L596" t="s">
        <v>57</v>
      </c>
      <c r="M596" t="s">
        <v>37</v>
      </c>
      <c r="N596" t="s">
        <v>87</v>
      </c>
      <c r="O596" t="s">
        <v>87</v>
      </c>
      <c r="T596" t="s">
        <v>50</v>
      </c>
      <c r="U596" t="s">
        <v>87</v>
      </c>
      <c r="V596" t="s">
        <v>87</v>
      </c>
      <c r="W596" t="s">
        <v>158</v>
      </c>
      <c r="X596" t="s">
        <v>100</v>
      </c>
      <c r="Y596" t="s">
        <v>2779</v>
      </c>
      <c r="Z596" t="s">
        <v>87</v>
      </c>
      <c r="AA596" t="s">
        <v>87</v>
      </c>
      <c r="AB596" t="s">
        <v>37</v>
      </c>
      <c r="AC596" t="s">
        <v>1013</v>
      </c>
      <c r="AD596" t="s">
        <v>37</v>
      </c>
      <c r="AE596" t="s">
        <v>1013</v>
      </c>
      <c r="AF596" t="s">
        <v>90</v>
      </c>
      <c r="AG596" t="s">
        <v>1270</v>
      </c>
      <c r="AH596" t="s">
        <v>50</v>
      </c>
      <c r="AI596" s="4">
        <f ca="1">data[[#This Row],[Expiry Date]]-TODAY()</f>
        <v>40</v>
      </c>
      <c r="AJ596" s="4">
        <f ca="1">data[[#This Row],[Maturity ( Days)]]/365</f>
        <v>0.1095890410958904</v>
      </c>
      <c r="AK596" s="4" t="str">
        <f>IF(data[[#This Row],[Option Type]]="put","p","c")</f>
        <v>p</v>
      </c>
      <c r="AL596" s="4">
        <f>(data[[#This Row],[Bid]]*data[[#This Row],[Bidsize]]+data[[#This Row],[Ask]]*data[[#This Row],[Asksize]])/(data[[#This Row],[Bidsize]]+data[[#This Row],[Asksize]])</f>
        <v>341.45</v>
      </c>
    </row>
    <row r="597" spans="1:38" x14ac:dyDescent="0.3">
      <c r="A597" t="s">
        <v>4308</v>
      </c>
      <c r="B597" t="s">
        <v>4309</v>
      </c>
      <c r="C597" t="s">
        <v>30</v>
      </c>
      <c r="D597" t="s">
        <v>607</v>
      </c>
      <c r="E597" t="s">
        <v>4310</v>
      </c>
      <c r="F597" t="s">
        <v>1393</v>
      </c>
      <c r="G597" t="s">
        <v>4311</v>
      </c>
      <c r="H597" t="s">
        <v>161</v>
      </c>
      <c r="I597" t="s">
        <v>161</v>
      </c>
      <c r="J597" t="s">
        <v>1502</v>
      </c>
      <c r="K597" t="s">
        <v>4312</v>
      </c>
      <c r="L597" t="s">
        <v>57</v>
      </c>
      <c r="M597" t="s">
        <v>37</v>
      </c>
      <c r="N597" t="s">
        <v>87</v>
      </c>
      <c r="O597" t="s">
        <v>87</v>
      </c>
      <c r="T597" t="s">
        <v>50</v>
      </c>
      <c r="U597" t="s">
        <v>87</v>
      </c>
      <c r="V597" t="s">
        <v>87</v>
      </c>
      <c r="W597" t="s">
        <v>168</v>
      </c>
      <c r="X597" t="s">
        <v>458</v>
      </c>
      <c r="Y597" t="s">
        <v>4311</v>
      </c>
      <c r="Z597" t="s">
        <v>87</v>
      </c>
      <c r="AA597" t="s">
        <v>87</v>
      </c>
      <c r="AB597" t="s">
        <v>37</v>
      </c>
      <c r="AC597" t="s">
        <v>1013</v>
      </c>
      <c r="AD597" t="s">
        <v>37</v>
      </c>
      <c r="AE597" t="s">
        <v>1013</v>
      </c>
      <c r="AF597" t="s">
        <v>90</v>
      </c>
      <c r="AG597" t="s">
        <v>1270</v>
      </c>
      <c r="AH597" t="s">
        <v>50</v>
      </c>
      <c r="AI597" s="4">
        <f ca="1">data[[#This Row],[Expiry Date]]-TODAY()</f>
        <v>40</v>
      </c>
      <c r="AJ597" s="4">
        <f ca="1">data[[#This Row],[Maturity ( Days)]]/365</f>
        <v>0.1095890410958904</v>
      </c>
      <c r="AK597" s="4" t="str">
        <f>IF(data[[#This Row],[Option Type]]="put","p","c")</f>
        <v>p</v>
      </c>
      <c r="AL597" s="4">
        <f>(data[[#This Row],[Bid]]*data[[#This Row],[Bidsize]]+data[[#This Row],[Ask]]*data[[#This Row],[Asksize]])/(data[[#This Row],[Bidsize]]+data[[#This Row],[Asksize]])</f>
        <v>345.5</v>
      </c>
    </row>
    <row r="598" spans="1:38" x14ac:dyDescent="0.3">
      <c r="A598" t="s">
        <v>4313</v>
      </c>
      <c r="B598" t="s">
        <v>4314</v>
      </c>
      <c r="C598" t="s">
        <v>30</v>
      </c>
      <c r="D598" t="s">
        <v>608</v>
      </c>
      <c r="E598" t="s">
        <v>2705</v>
      </c>
      <c r="F598" t="s">
        <v>3610</v>
      </c>
      <c r="G598" t="s">
        <v>4315</v>
      </c>
      <c r="H598" t="s">
        <v>161</v>
      </c>
      <c r="I598" t="s">
        <v>161</v>
      </c>
      <c r="J598" t="s">
        <v>1502</v>
      </c>
      <c r="K598" t="s">
        <v>4316</v>
      </c>
      <c r="L598" t="s">
        <v>57</v>
      </c>
      <c r="M598" t="s">
        <v>37</v>
      </c>
      <c r="N598" t="s">
        <v>87</v>
      </c>
      <c r="O598" t="s">
        <v>87</v>
      </c>
      <c r="T598" t="s">
        <v>50</v>
      </c>
      <c r="U598" t="s">
        <v>87</v>
      </c>
      <c r="V598" t="s">
        <v>87</v>
      </c>
      <c r="W598" t="s">
        <v>146</v>
      </c>
      <c r="X598" t="s">
        <v>347</v>
      </c>
      <c r="Y598" t="s">
        <v>4315</v>
      </c>
      <c r="Z598" t="s">
        <v>87</v>
      </c>
      <c r="AA598" t="s">
        <v>87</v>
      </c>
      <c r="AB598" t="s">
        <v>37</v>
      </c>
      <c r="AC598" t="s">
        <v>1013</v>
      </c>
      <c r="AD598" t="s">
        <v>37</v>
      </c>
      <c r="AE598" t="s">
        <v>1013</v>
      </c>
      <c r="AF598" t="s">
        <v>90</v>
      </c>
      <c r="AG598" t="s">
        <v>1270</v>
      </c>
      <c r="AH598" t="s">
        <v>50</v>
      </c>
      <c r="AI598" s="4">
        <f ca="1">data[[#This Row],[Expiry Date]]-TODAY()</f>
        <v>40</v>
      </c>
      <c r="AJ598" s="4">
        <f ca="1">data[[#This Row],[Maturity ( Days)]]/365</f>
        <v>0.1095890410958904</v>
      </c>
      <c r="AK598" s="4" t="str">
        <f>IF(data[[#This Row],[Option Type]]="put","p","c")</f>
        <v>p</v>
      </c>
      <c r="AL598" s="4">
        <f>(data[[#This Row],[Bid]]*data[[#This Row],[Bidsize]]+data[[#This Row],[Ask]]*data[[#This Row],[Asksize]])/(data[[#This Row],[Bidsize]]+data[[#This Row],[Asksize]])</f>
        <v>349.9</v>
      </c>
    </row>
    <row r="599" spans="1:38" x14ac:dyDescent="0.3">
      <c r="A599" t="s">
        <v>4317</v>
      </c>
      <c r="B599" t="s">
        <v>4318</v>
      </c>
      <c r="C599" t="s">
        <v>30</v>
      </c>
      <c r="D599" t="s">
        <v>609</v>
      </c>
      <c r="E599" t="s">
        <v>4319</v>
      </c>
      <c r="F599" t="s">
        <v>4320</v>
      </c>
      <c r="G599" t="s">
        <v>4321</v>
      </c>
      <c r="H599" t="s">
        <v>161</v>
      </c>
      <c r="I599" t="s">
        <v>161</v>
      </c>
      <c r="J599" t="s">
        <v>1502</v>
      </c>
      <c r="K599" t="s">
        <v>4322</v>
      </c>
      <c r="L599" t="s">
        <v>57</v>
      </c>
      <c r="M599" t="s">
        <v>37</v>
      </c>
      <c r="N599" t="s">
        <v>87</v>
      </c>
      <c r="O599" t="s">
        <v>87</v>
      </c>
      <c r="T599" t="s">
        <v>50</v>
      </c>
      <c r="U599" t="s">
        <v>87</v>
      </c>
      <c r="V599" t="s">
        <v>87</v>
      </c>
      <c r="W599" t="s">
        <v>180</v>
      </c>
      <c r="X599" t="s">
        <v>92</v>
      </c>
      <c r="Y599" t="s">
        <v>4321</v>
      </c>
      <c r="Z599" t="s">
        <v>87</v>
      </c>
      <c r="AA599" t="s">
        <v>87</v>
      </c>
      <c r="AB599" t="s">
        <v>37</v>
      </c>
      <c r="AC599" t="s">
        <v>1013</v>
      </c>
      <c r="AD599" t="s">
        <v>37</v>
      </c>
      <c r="AE599" t="s">
        <v>1013</v>
      </c>
      <c r="AF599" t="s">
        <v>90</v>
      </c>
      <c r="AG599" t="s">
        <v>1270</v>
      </c>
      <c r="AH599" t="s">
        <v>50</v>
      </c>
      <c r="AI599" s="4">
        <f ca="1">data[[#This Row],[Expiry Date]]-TODAY()</f>
        <v>40</v>
      </c>
      <c r="AJ599" s="4">
        <f ca="1">data[[#This Row],[Maturity ( Days)]]/365</f>
        <v>0.1095890410958904</v>
      </c>
      <c r="AK599" s="4" t="str">
        <f>IF(data[[#This Row],[Option Type]]="put","p","c")</f>
        <v>p</v>
      </c>
      <c r="AL599" s="4">
        <f>(data[[#This Row],[Bid]]*data[[#This Row],[Bidsize]]+data[[#This Row],[Ask]]*data[[#This Row],[Asksize]])/(data[[#This Row],[Bidsize]]+data[[#This Row],[Asksize]])</f>
        <v>353.75</v>
      </c>
    </row>
    <row r="600" spans="1:38" x14ac:dyDescent="0.3">
      <c r="A600" t="s">
        <v>4323</v>
      </c>
      <c r="B600" t="s">
        <v>4324</v>
      </c>
      <c r="C600" t="s">
        <v>30</v>
      </c>
      <c r="D600" t="s">
        <v>613</v>
      </c>
      <c r="E600" t="s">
        <v>4325</v>
      </c>
      <c r="F600" t="s">
        <v>2676</v>
      </c>
      <c r="G600" t="s">
        <v>4326</v>
      </c>
      <c r="H600" t="s">
        <v>161</v>
      </c>
      <c r="I600" t="s">
        <v>161</v>
      </c>
      <c r="J600" t="s">
        <v>1502</v>
      </c>
      <c r="K600" t="s">
        <v>4327</v>
      </c>
      <c r="L600" t="s">
        <v>57</v>
      </c>
      <c r="M600" t="s">
        <v>37</v>
      </c>
      <c r="N600" t="s">
        <v>87</v>
      </c>
      <c r="O600" t="s">
        <v>87</v>
      </c>
      <c r="T600" t="s">
        <v>50</v>
      </c>
      <c r="U600" t="s">
        <v>87</v>
      </c>
      <c r="V600" t="s">
        <v>87</v>
      </c>
      <c r="W600" t="s">
        <v>155</v>
      </c>
      <c r="X600" t="s">
        <v>347</v>
      </c>
      <c r="Y600" t="s">
        <v>4326</v>
      </c>
      <c r="Z600" t="s">
        <v>87</v>
      </c>
      <c r="AA600" t="s">
        <v>87</v>
      </c>
      <c r="AB600" t="s">
        <v>37</v>
      </c>
      <c r="AC600" t="s">
        <v>1013</v>
      </c>
      <c r="AD600" t="s">
        <v>37</v>
      </c>
      <c r="AE600" t="s">
        <v>1013</v>
      </c>
      <c r="AF600" t="s">
        <v>90</v>
      </c>
      <c r="AG600" t="s">
        <v>1270</v>
      </c>
      <c r="AH600" t="s">
        <v>50</v>
      </c>
      <c r="AI600" s="4">
        <f ca="1">data[[#This Row],[Expiry Date]]-TODAY()</f>
        <v>40</v>
      </c>
      <c r="AJ600" s="4">
        <f ca="1">data[[#This Row],[Maturity ( Days)]]/365</f>
        <v>0.1095890410958904</v>
      </c>
      <c r="AK600" s="4" t="str">
        <f>IF(data[[#This Row],[Option Type]]="put","p","c")</f>
        <v>p</v>
      </c>
      <c r="AL600" s="4">
        <f>(data[[#This Row],[Bid]]*data[[#This Row],[Bidsize]]+data[[#This Row],[Ask]]*data[[#This Row],[Asksize]])/(data[[#This Row],[Bidsize]]+data[[#This Row],[Asksize]])</f>
        <v>374.85</v>
      </c>
    </row>
    <row r="601" spans="1:38" x14ac:dyDescent="0.3">
      <c r="A601" t="s">
        <v>4328</v>
      </c>
      <c r="B601" t="s">
        <v>4329</v>
      </c>
      <c r="C601" t="s">
        <v>30</v>
      </c>
      <c r="D601" t="s">
        <v>614</v>
      </c>
      <c r="E601" t="s">
        <v>4330</v>
      </c>
      <c r="F601" t="s">
        <v>2854</v>
      </c>
      <c r="G601" t="s">
        <v>2797</v>
      </c>
      <c r="H601" t="s">
        <v>161</v>
      </c>
      <c r="I601" t="s">
        <v>161</v>
      </c>
      <c r="J601" t="s">
        <v>1502</v>
      </c>
      <c r="K601" t="s">
        <v>4331</v>
      </c>
      <c r="L601" t="s">
        <v>57</v>
      </c>
      <c r="M601" t="s">
        <v>37</v>
      </c>
      <c r="N601" t="s">
        <v>87</v>
      </c>
      <c r="O601" t="s">
        <v>87</v>
      </c>
      <c r="T601" t="s">
        <v>50</v>
      </c>
      <c r="U601" t="s">
        <v>87</v>
      </c>
      <c r="V601" t="s">
        <v>87</v>
      </c>
      <c r="W601" t="s">
        <v>1137</v>
      </c>
      <c r="X601" t="s">
        <v>470</v>
      </c>
      <c r="Y601" t="s">
        <v>2797</v>
      </c>
      <c r="Z601" t="s">
        <v>87</v>
      </c>
      <c r="AA601" t="s">
        <v>87</v>
      </c>
      <c r="AB601" t="s">
        <v>37</v>
      </c>
      <c r="AC601" t="s">
        <v>1013</v>
      </c>
      <c r="AD601" t="s">
        <v>37</v>
      </c>
      <c r="AE601" t="s">
        <v>1013</v>
      </c>
      <c r="AF601" t="s">
        <v>90</v>
      </c>
      <c r="AG601" t="s">
        <v>1270</v>
      </c>
      <c r="AH601" t="s">
        <v>50</v>
      </c>
      <c r="AI601" s="4">
        <f ca="1">data[[#This Row],[Expiry Date]]-TODAY()</f>
        <v>40</v>
      </c>
      <c r="AJ601" s="4">
        <f ca="1">data[[#This Row],[Maturity ( Days)]]/365</f>
        <v>0.1095890410958904</v>
      </c>
      <c r="AK601" s="4" t="str">
        <f>IF(data[[#This Row],[Option Type]]="put","p","c")</f>
        <v>p</v>
      </c>
      <c r="AL601" s="4">
        <f>(data[[#This Row],[Bid]]*data[[#This Row],[Bidsize]]+data[[#This Row],[Ask]]*data[[#This Row],[Asksize]])/(data[[#This Row],[Bidsize]]+data[[#This Row],[Asksize]])</f>
        <v>383.5</v>
      </c>
    </row>
    <row r="602" spans="1:38" x14ac:dyDescent="0.3">
      <c r="A602" t="s">
        <v>4332</v>
      </c>
      <c r="B602" t="s">
        <v>4333</v>
      </c>
      <c r="C602" t="s">
        <v>30</v>
      </c>
      <c r="D602" t="s">
        <v>618</v>
      </c>
      <c r="E602" t="s">
        <v>881</v>
      </c>
      <c r="F602" t="s">
        <v>4334</v>
      </c>
      <c r="G602" t="s">
        <v>4335</v>
      </c>
      <c r="H602" t="s">
        <v>161</v>
      </c>
      <c r="I602" t="s">
        <v>161</v>
      </c>
      <c r="J602" t="s">
        <v>1502</v>
      </c>
      <c r="K602" t="s">
        <v>4336</v>
      </c>
      <c r="L602" t="s">
        <v>57</v>
      </c>
      <c r="M602" t="s">
        <v>37</v>
      </c>
      <c r="N602" t="s">
        <v>87</v>
      </c>
      <c r="O602" t="s">
        <v>87</v>
      </c>
      <c r="T602" t="s">
        <v>50</v>
      </c>
      <c r="U602" t="s">
        <v>87</v>
      </c>
      <c r="V602" t="s">
        <v>87</v>
      </c>
      <c r="W602" t="s">
        <v>158</v>
      </c>
      <c r="X602" t="s">
        <v>165</v>
      </c>
      <c r="Y602" t="s">
        <v>4335</v>
      </c>
      <c r="Z602" t="s">
        <v>87</v>
      </c>
      <c r="AA602" t="s">
        <v>87</v>
      </c>
      <c r="AB602" t="s">
        <v>37</v>
      </c>
      <c r="AC602" t="s">
        <v>1013</v>
      </c>
      <c r="AD602" t="s">
        <v>37</v>
      </c>
      <c r="AE602" t="s">
        <v>1013</v>
      </c>
      <c r="AF602" t="s">
        <v>90</v>
      </c>
      <c r="AG602" t="s">
        <v>1270</v>
      </c>
      <c r="AH602" t="s">
        <v>50</v>
      </c>
      <c r="AI602" s="4">
        <f ca="1">data[[#This Row],[Expiry Date]]-TODAY()</f>
        <v>40</v>
      </c>
      <c r="AJ602" s="4">
        <f ca="1">data[[#This Row],[Maturity ( Days)]]/365</f>
        <v>0.1095890410958904</v>
      </c>
      <c r="AK602" s="4" t="str">
        <f>IF(data[[#This Row],[Option Type]]="put","p","c")</f>
        <v>p</v>
      </c>
      <c r="AL602" s="4">
        <f>(data[[#This Row],[Bid]]*data[[#This Row],[Bidsize]]+data[[#This Row],[Ask]]*data[[#This Row],[Asksize]])/(data[[#This Row],[Bidsize]]+data[[#This Row],[Asksize]])</f>
        <v>405.5</v>
      </c>
    </row>
    <row r="603" spans="1:38" x14ac:dyDescent="0.3">
      <c r="A603" t="s">
        <v>4337</v>
      </c>
      <c r="B603" t="s">
        <v>4338</v>
      </c>
      <c r="C603" t="s">
        <v>30</v>
      </c>
      <c r="D603" t="s">
        <v>619</v>
      </c>
      <c r="E603" t="s">
        <v>4170</v>
      </c>
      <c r="F603" t="s">
        <v>3708</v>
      </c>
      <c r="G603" t="s">
        <v>4339</v>
      </c>
      <c r="H603" t="s">
        <v>161</v>
      </c>
      <c r="I603" t="s">
        <v>161</v>
      </c>
      <c r="J603" t="s">
        <v>1502</v>
      </c>
      <c r="K603" t="s">
        <v>4340</v>
      </c>
      <c r="L603" t="s">
        <v>57</v>
      </c>
      <c r="M603" t="s">
        <v>37</v>
      </c>
      <c r="N603" t="s">
        <v>87</v>
      </c>
      <c r="O603" t="s">
        <v>87</v>
      </c>
      <c r="T603" t="s">
        <v>50</v>
      </c>
      <c r="U603" t="s">
        <v>87</v>
      </c>
      <c r="V603" t="s">
        <v>87</v>
      </c>
      <c r="W603" t="s">
        <v>128</v>
      </c>
      <c r="X603" t="s">
        <v>458</v>
      </c>
      <c r="Y603" t="s">
        <v>4339</v>
      </c>
      <c r="Z603" t="s">
        <v>87</v>
      </c>
      <c r="AA603" t="s">
        <v>87</v>
      </c>
      <c r="AB603" t="s">
        <v>37</v>
      </c>
      <c r="AC603" t="s">
        <v>1013</v>
      </c>
      <c r="AD603" t="s">
        <v>37</v>
      </c>
      <c r="AE603" t="s">
        <v>1013</v>
      </c>
      <c r="AF603" t="s">
        <v>90</v>
      </c>
      <c r="AG603" t="s">
        <v>1270</v>
      </c>
      <c r="AH603" t="s">
        <v>50</v>
      </c>
      <c r="AI603" s="4">
        <f ca="1">data[[#This Row],[Expiry Date]]-TODAY()</f>
        <v>40</v>
      </c>
      <c r="AJ603" s="4">
        <f ca="1">data[[#This Row],[Maturity ( Days)]]/365</f>
        <v>0.1095890410958904</v>
      </c>
      <c r="AK603" s="4" t="str">
        <f>IF(data[[#This Row],[Option Type]]="put","p","c")</f>
        <v>p</v>
      </c>
      <c r="AL603" s="4">
        <f>(data[[#This Row],[Bid]]*data[[#This Row],[Bidsize]]+data[[#This Row],[Ask]]*data[[#This Row],[Asksize]])/(data[[#This Row],[Bidsize]]+data[[#This Row],[Asksize]])</f>
        <v>409.95</v>
      </c>
    </row>
    <row r="604" spans="1:38" x14ac:dyDescent="0.3">
      <c r="A604" t="s">
        <v>4341</v>
      </c>
      <c r="B604" t="s">
        <v>4342</v>
      </c>
      <c r="C604" t="s">
        <v>30</v>
      </c>
      <c r="D604" t="s">
        <v>621</v>
      </c>
      <c r="E604" t="s">
        <v>4343</v>
      </c>
      <c r="F604" t="s">
        <v>4344</v>
      </c>
      <c r="G604" t="s">
        <v>4345</v>
      </c>
      <c r="H604" t="s">
        <v>161</v>
      </c>
      <c r="I604" t="s">
        <v>161</v>
      </c>
      <c r="J604" t="s">
        <v>1502</v>
      </c>
      <c r="K604" t="s">
        <v>4346</v>
      </c>
      <c r="L604" t="s">
        <v>57</v>
      </c>
      <c r="M604" t="s">
        <v>37</v>
      </c>
      <c r="N604" t="s">
        <v>87</v>
      </c>
      <c r="O604" t="s">
        <v>87</v>
      </c>
      <c r="T604" t="s">
        <v>50</v>
      </c>
      <c r="U604" t="s">
        <v>87</v>
      </c>
      <c r="V604" t="s">
        <v>87</v>
      </c>
      <c r="W604" t="s">
        <v>128</v>
      </c>
      <c r="X604" t="s">
        <v>94</v>
      </c>
      <c r="Y604" t="s">
        <v>4345</v>
      </c>
      <c r="Z604" t="s">
        <v>87</v>
      </c>
      <c r="AA604" t="s">
        <v>87</v>
      </c>
      <c r="AB604" t="s">
        <v>37</v>
      </c>
      <c r="AC604" t="s">
        <v>1013</v>
      </c>
      <c r="AD604" t="s">
        <v>37</v>
      </c>
      <c r="AE604" t="s">
        <v>1013</v>
      </c>
      <c r="AF604" t="s">
        <v>90</v>
      </c>
      <c r="AG604" t="s">
        <v>1270</v>
      </c>
      <c r="AH604" t="s">
        <v>50</v>
      </c>
      <c r="AI604" s="4">
        <f ca="1">data[[#This Row],[Expiry Date]]-TODAY()</f>
        <v>40</v>
      </c>
      <c r="AJ604" s="4">
        <f ca="1">data[[#This Row],[Maturity ( Days)]]/365</f>
        <v>0.1095890410958904</v>
      </c>
      <c r="AK604" s="4" t="str">
        <f>IF(data[[#This Row],[Option Type]]="put","p","c")</f>
        <v>p</v>
      </c>
      <c r="AL604" s="4">
        <f>(data[[#This Row],[Bid]]*data[[#This Row],[Bidsize]]+data[[#This Row],[Ask]]*data[[#This Row],[Asksize]])/(data[[#This Row],[Bidsize]]+data[[#This Row],[Asksize]])</f>
        <v>414.4</v>
      </c>
    </row>
    <row r="605" spans="1:38" x14ac:dyDescent="0.3">
      <c r="A605" t="s">
        <v>4347</v>
      </c>
      <c r="B605" t="s">
        <v>4348</v>
      </c>
      <c r="C605" t="s">
        <v>30</v>
      </c>
      <c r="D605" t="s">
        <v>622</v>
      </c>
      <c r="E605" t="s">
        <v>4349</v>
      </c>
      <c r="F605" t="s">
        <v>4350</v>
      </c>
      <c r="G605" t="s">
        <v>4351</v>
      </c>
      <c r="H605" t="s">
        <v>161</v>
      </c>
      <c r="I605" t="s">
        <v>161</v>
      </c>
      <c r="J605" t="s">
        <v>1502</v>
      </c>
      <c r="K605" t="s">
        <v>4352</v>
      </c>
      <c r="L605" t="s">
        <v>57</v>
      </c>
      <c r="M605" t="s">
        <v>37</v>
      </c>
      <c r="N605" t="s">
        <v>87</v>
      </c>
      <c r="O605" t="s">
        <v>87</v>
      </c>
      <c r="T605" t="s">
        <v>50</v>
      </c>
      <c r="U605" t="s">
        <v>87</v>
      </c>
      <c r="V605" t="s">
        <v>87</v>
      </c>
      <c r="W605" t="s">
        <v>158</v>
      </c>
      <c r="X605" t="s">
        <v>165</v>
      </c>
      <c r="Y605" t="s">
        <v>4351</v>
      </c>
      <c r="Z605" t="s">
        <v>87</v>
      </c>
      <c r="AA605" t="s">
        <v>87</v>
      </c>
      <c r="AB605" t="s">
        <v>37</v>
      </c>
      <c r="AC605" t="s">
        <v>1013</v>
      </c>
      <c r="AD605" t="s">
        <v>37</v>
      </c>
      <c r="AE605" t="s">
        <v>1013</v>
      </c>
      <c r="AF605" t="s">
        <v>90</v>
      </c>
      <c r="AG605" t="s">
        <v>1270</v>
      </c>
      <c r="AH605" t="s">
        <v>50</v>
      </c>
      <c r="AI605" s="4">
        <f ca="1">data[[#This Row],[Expiry Date]]-TODAY()</f>
        <v>40</v>
      </c>
      <c r="AJ605" s="4">
        <f ca="1">data[[#This Row],[Maturity ( Days)]]/365</f>
        <v>0.1095890410958904</v>
      </c>
      <c r="AK605" s="4" t="str">
        <f>IF(data[[#This Row],[Option Type]]="put","p","c")</f>
        <v>p</v>
      </c>
      <c r="AL605" s="4">
        <f>(data[[#This Row],[Bid]]*data[[#This Row],[Bidsize]]+data[[#This Row],[Ask]]*data[[#This Row],[Asksize]])/(data[[#This Row],[Bidsize]]+data[[#This Row],[Asksize]])</f>
        <v>418.95</v>
      </c>
    </row>
    <row r="606" spans="1:38" x14ac:dyDescent="0.3">
      <c r="A606" t="s">
        <v>4353</v>
      </c>
      <c r="B606" t="s">
        <v>4354</v>
      </c>
      <c r="C606" t="s">
        <v>30</v>
      </c>
      <c r="D606" t="s">
        <v>2913</v>
      </c>
      <c r="E606" t="s">
        <v>4355</v>
      </c>
      <c r="F606" t="s">
        <v>4356</v>
      </c>
      <c r="G606" t="s">
        <v>4357</v>
      </c>
      <c r="H606" t="s">
        <v>161</v>
      </c>
      <c r="I606" t="s">
        <v>161</v>
      </c>
      <c r="J606" t="s">
        <v>1502</v>
      </c>
      <c r="K606" t="s">
        <v>4358</v>
      </c>
      <c r="L606" t="s">
        <v>57</v>
      </c>
      <c r="M606" t="s">
        <v>37</v>
      </c>
      <c r="N606" t="s">
        <v>87</v>
      </c>
      <c r="O606" t="s">
        <v>87</v>
      </c>
      <c r="T606" t="s">
        <v>50</v>
      </c>
      <c r="U606" t="s">
        <v>87</v>
      </c>
      <c r="V606" t="s">
        <v>87</v>
      </c>
      <c r="W606" t="s">
        <v>128</v>
      </c>
      <c r="X606" t="s">
        <v>1380</v>
      </c>
      <c r="Y606" t="s">
        <v>4357</v>
      </c>
      <c r="Z606" t="s">
        <v>87</v>
      </c>
      <c r="AA606" t="s">
        <v>87</v>
      </c>
      <c r="AB606" t="s">
        <v>37</v>
      </c>
      <c r="AC606" t="s">
        <v>1013</v>
      </c>
      <c r="AD606" t="s">
        <v>37</v>
      </c>
      <c r="AE606" t="s">
        <v>1013</v>
      </c>
      <c r="AF606" t="s">
        <v>90</v>
      </c>
      <c r="AG606" t="s">
        <v>1270</v>
      </c>
      <c r="AH606" t="s">
        <v>50</v>
      </c>
      <c r="AI606" s="4">
        <f ca="1">data[[#This Row],[Expiry Date]]-TODAY()</f>
        <v>40</v>
      </c>
      <c r="AJ606" s="4">
        <f ca="1">data[[#This Row],[Maturity ( Days)]]/365</f>
        <v>0.1095890410958904</v>
      </c>
      <c r="AK606" s="4" t="str">
        <f>IF(data[[#This Row],[Option Type]]="put","p","c")</f>
        <v>p</v>
      </c>
      <c r="AL606" s="4">
        <f>(data[[#This Row],[Bid]]*data[[#This Row],[Bidsize]]+data[[#This Row],[Ask]]*data[[#This Row],[Asksize]])/(data[[#This Row],[Bidsize]]+data[[#This Row],[Asksize]])</f>
        <v>450.95</v>
      </c>
    </row>
    <row r="607" spans="1:38" x14ac:dyDescent="0.3">
      <c r="A607" t="s">
        <v>4359</v>
      </c>
      <c r="B607" t="s">
        <v>4360</v>
      </c>
      <c r="C607" t="s">
        <v>30</v>
      </c>
      <c r="D607" t="s">
        <v>2960</v>
      </c>
      <c r="E607" t="s">
        <v>4361</v>
      </c>
      <c r="F607" t="s">
        <v>4362</v>
      </c>
      <c r="G607" t="s">
        <v>4363</v>
      </c>
      <c r="H607" t="s">
        <v>161</v>
      </c>
      <c r="I607" t="s">
        <v>161</v>
      </c>
      <c r="J607" t="s">
        <v>1502</v>
      </c>
      <c r="K607" t="s">
        <v>4364</v>
      </c>
      <c r="L607" t="s">
        <v>57</v>
      </c>
      <c r="M607" t="s">
        <v>37</v>
      </c>
      <c r="N607" t="s">
        <v>87</v>
      </c>
      <c r="O607" t="s">
        <v>87</v>
      </c>
      <c r="T607" t="s">
        <v>50</v>
      </c>
      <c r="U607" t="s">
        <v>87</v>
      </c>
      <c r="V607" t="s">
        <v>87</v>
      </c>
      <c r="W607" t="s">
        <v>158</v>
      </c>
      <c r="X607" t="s">
        <v>4365</v>
      </c>
      <c r="Y607" t="s">
        <v>4363</v>
      </c>
      <c r="Z607" t="s">
        <v>87</v>
      </c>
      <c r="AA607" t="s">
        <v>87</v>
      </c>
      <c r="AB607" t="s">
        <v>37</v>
      </c>
      <c r="AC607" t="s">
        <v>1013</v>
      </c>
      <c r="AD607" t="s">
        <v>37</v>
      </c>
      <c r="AE607" t="s">
        <v>1013</v>
      </c>
      <c r="AF607" t="s">
        <v>90</v>
      </c>
      <c r="AG607" t="s">
        <v>1270</v>
      </c>
      <c r="AH607" t="s">
        <v>50</v>
      </c>
      <c r="AI607" s="4">
        <f ca="1">data[[#This Row],[Expiry Date]]-TODAY()</f>
        <v>40</v>
      </c>
      <c r="AJ607" s="4">
        <f ca="1">data[[#This Row],[Maturity ( Days)]]/365</f>
        <v>0.1095890410958904</v>
      </c>
      <c r="AK607" s="4" t="str">
        <f>IF(data[[#This Row],[Option Type]]="put","p","c")</f>
        <v>p</v>
      </c>
      <c r="AL607" s="4">
        <f>(data[[#This Row],[Bid]]*data[[#This Row],[Bidsize]]+data[[#This Row],[Ask]]*data[[#This Row],[Asksize]])/(data[[#This Row],[Bidsize]]+data[[#This Row],[Asksize]])</f>
        <v>497.95</v>
      </c>
    </row>
    <row r="608" spans="1:38" x14ac:dyDescent="0.3">
      <c r="A608" t="s">
        <v>4366</v>
      </c>
      <c r="B608" t="s">
        <v>4367</v>
      </c>
      <c r="C608" t="s">
        <v>30</v>
      </c>
      <c r="D608" t="s">
        <v>4368</v>
      </c>
      <c r="E608" t="s">
        <v>4369</v>
      </c>
      <c r="F608" t="s">
        <v>4370</v>
      </c>
      <c r="G608" t="s">
        <v>501</v>
      </c>
      <c r="H608" t="s">
        <v>161</v>
      </c>
      <c r="I608" t="s">
        <v>161</v>
      </c>
      <c r="J608" t="s">
        <v>1502</v>
      </c>
      <c r="K608" t="s">
        <v>4371</v>
      </c>
      <c r="L608" t="s">
        <v>57</v>
      </c>
      <c r="M608" t="s">
        <v>37</v>
      </c>
      <c r="N608" t="s">
        <v>87</v>
      </c>
      <c r="O608" t="s">
        <v>87</v>
      </c>
      <c r="T608" t="s">
        <v>50</v>
      </c>
      <c r="U608" t="s">
        <v>87</v>
      </c>
      <c r="V608" t="s">
        <v>87</v>
      </c>
      <c r="W608" t="s">
        <v>180</v>
      </c>
      <c r="X608" t="s">
        <v>4372</v>
      </c>
      <c r="Y608" t="s">
        <v>501</v>
      </c>
      <c r="Z608" t="s">
        <v>87</v>
      </c>
      <c r="AA608" t="s">
        <v>87</v>
      </c>
      <c r="AB608" t="s">
        <v>37</v>
      </c>
      <c r="AC608" t="s">
        <v>1013</v>
      </c>
      <c r="AD608" t="s">
        <v>37</v>
      </c>
      <c r="AE608" t="s">
        <v>1013</v>
      </c>
      <c r="AF608" t="s">
        <v>90</v>
      </c>
      <c r="AG608" t="s">
        <v>1270</v>
      </c>
      <c r="AH608" t="s">
        <v>50</v>
      </c>
      <c r="AI608" s="4">
        <f ca="1">data[[#This Row],[Expiry Date]]-TODAY()</f>
        <v>40</v>
      </c>
      <c r="AJ608" s="4">
        <f ca="1">data[[#This Row],[Maturity ( Days)]]/365</f>
        <v>0.1095890410958904</v>
      </c>
      <c r="AK608" s="4" t="str">
        <f>IF(data[[#This Row],[Option Type]]="put","p","c")</f>
        <v>p</v>
      </c>
      <c r="AL608" s="4">
        <f>(data[[#This Row],[Bid]]*data[[#This Row],[Bidsize]]+data[[#This Row],[Ask]]*data[[#This Row],[Asksize]])/(data[[#This Row],[Bidsize]]+data[[#This Row],[Asksize]])</f>
        <v>507.45</v>
      </c>
    </row>
    <row r="609" spans="1:38" x14ac:dyDescent="0.3">
      <c r="A609" t="s">
        <v>4373</v>
      </c>
      <c r="B609" t="s">
        <v>4374</v>
      </c>
      <c r="C609" t="s">
        <v>30</v>
      </c>
      <c r="D609" t="s">
        <v>3364</v>
      </c>
      <c r="E609" t="s">
        <v>4375</v>
      </c>
      <c r="F609" t="s">
        <v>4376</v>
      </c>
      <c r="G609" t="s">
        <v>1389</v>
      </c>
      <c r="H609" t="s">
        <v>161</v>
      </c>
      <c r="I609" t="s">
        <v>161</v>
      </c>
      <c r="J609" t="s">
        <v>1502</v>
      </c>
      <c r="K609" t="s">
        <v>274</v>
      </c>
      <c r="L609" t="s">
        <v>57</v>
      </c>
      <c r="M609" t="s">
        <v>37</v>
      </c>
      <c r="N609" t="s">
        <v>87</v>
      </c>
      <c r="O609" t="s">
        <v>87</v>
      </c>
      <c r="T609" t="s">
        <v>50</v>
      </c>
      <c r="U609" t="s">
        <v>87</v>
      </c>
      <c r="V609" t="s">
        <v>87</v>
      </c>
      <c r="W609" t="s">
        <v>180</v>
      </c>
      <c r="X609" t="s">
        <v>2039</v>
      </c>
      <c r="Y609" t="s">
        <v>1389</v>
      </c>
      <c r="Z609" t="s">
        <v>87</v>
      </c>
      <c r="AA609" t="s">
        <v>87</v>
      </c>
      <c r="AB609" t="s">
        <v>37</v>
      </c>
      <c r="AC609" t="s">
        <v>1013</v>
      </c>
      <c r="AD609" t="s">
        <v>37</v>
      </c>
      <c r="AE609" t="s">
        <v>1013</v>
      </c>
      <c r="AF609" t="s">
        <v>90</v>
      </c>
      <c r="AG609" t="s">
        <v>1270</v>
      </c>
      <c r="AH609" t="s">
        <v>50</v>
      </c>
      <c r="AI609" s="4">
        <f ca="1">data[[#This Row],[Expiry Date]]-TODAY()</f>
        <v>40</v>
      </c>
      <c r="AJ609" s="4">
        <f ca="1">data[[#This Row],[Maturity ( Days)]]/365</f>
        <v>0.1095890410958904</v>
      </c>
      <c r="AK609" s="4" t="str">
        <f>IF(data[[#This Row],[Option Type]]="put","p","c")</f>
        <v>p</v>
      </c>
      <c r="AL609" s="4">
        <f>(data[[#This Row],[Bid]]*data[[#This Row],[Bidsize]]+data[[#This Row],[Ask]]*data[[#This Row],[Asksize]])/(data[[#This Row],[Bidsize]]+data[[#This Row],[Asksize]])</f>
        <v>526.65</v>
      </c>
    </row>
    <row r="610" spans="1:38" x14ac:dyDescent="0.3">
      <c r="A610" t="s">
        <v>4377</v>
      </c>
      <c r="B610" t="s">
        <v>4378</v>
      </c>
      <c r="C610" t="s">
        <v>30</v>
      </c>
      <c r="D610" t="s">
        <v>633</v>
      </c>
      <c r="E610" t="s">
        <v>4379</v>
      </c>
      <c r="F610" t="s">
        <v>4380</v>
      </c>
      <c r="G610" t="s">
        <v>4381</v>
      </c>
      <c r="H610" t="s">
        <v>161</v>
      </c>
      <c r="I610" t="s">
        <v>161</v>
      </c>
      <c r="J610" t="s">
        <v>1502</v>
      </c>
      <c r="K610" t="s">
        <v>348</v>
      </c>
      <c r="L610" t="s">
        <v>57</v>
      </c>
      <c r="M610" t="s">
        <v>37</v>
      </c>
      <c r="N610" t="s">
        <v>87</v>
      </c>
      <c r="O610" t="s">
        <v>87</v>
      </c>
      <c r="T610" t="s">
        <v>50</v>
      </c>
      <c r="U610" t="s">
        <v>87</v>
      </c>
      <c r="V610" t="s">
        <v>87</v>
      </c>
      <c r="W610" t="s">
        <v>180</v>
      </c>
      <c r="X610" t="s">
        <v>133</v>
      </c>
      <c r="Y610" t="s">
        <v>4381</v>
      </c>
      <c r="Z610" t="s">
        <v>87</v>
      </c>
      <c r="AA610" t="s">
        <v>87</v>
      </c>
      <c r="AB610" t="s">
        <v>37</v>
      </c>
      <c r="AC610" t="s">
        <v>1013</v>
      </c>
      <c r="AD610" t="s">
        <v>37</v>
      </c>
      <c r="AE610" t="s">
        <v>1013</v>
      </c>
      <c r="AF610" t="s">
        <v>90</v>
      </c>
      <c r="AG610" t="s">
        <v>1270</v>
      </c>
      <c r="AH610" t="s">
        <v>50</v>
      </c>
      <c r="AI610" s="4">
        <f ca="1">data[[#This Row],[Expiry Date]]-TODAY()</f>
        <v>40</v>
      </c>
      <c r="AJ610" s="4">
        <f ca="1">data[[#This Row],[Maturity ( Days)]]/365</f>
        <v>0.1095890410958904</v>
      </c>
      <c r="AK610" s="4" t="str">
        <f>IF(data[[#This Row],[Option Type]]="put","p","c")</f>
        <v>p</v>
      </c>
      <c r="AL610" s="4">
        <f>(data[[#This Row],[Bid]]*data[[#This Row],[Bidsize]]+data[[#This Row],[Ask]]*data[[#This Row],[Asksize]])/(data[[#This Row],[Bidsize]]+data[[#This Row],[Asksize]])</f>
        <v>531.5</v>
      </c>
    </row>
    <row r="611" spans="1:38" x14ac:dyDescent="0.3">
      <c r="A611" t="s">
        <v>4382</v>
      </c>
      <c r="B611" t="s">
        <v>4383</v>
      </c>
      <c r="C611" t="s">
        <v>30</v>
      </c>
      <c r="D611" t="s">
        <v>2991</v>
      </c>
      <c r="E611" t="s">
        <v>4384</v>
      </c>
      <c r="F611" t="s">
        <v>4385</v>
      </c>
      <c r="G611" t="s">
        <v>4386</v>
      </c>
      <c r="H611" t="s">
        <v>161</v>
      </c>
      <c r="I611" t="s">
        <v>161</v>
      </c>
      <c r="J611" t="s">
        <v>1502</v>
      </c>
      <c r="K611" t="s">
        <v>144</v>
      </c>
      <c r="L611" t="s">
        <v>57</v>
      </c>
      <c r="M611" t="s">
        <v>37</v>
      </c>
      <c r="N611" t="s">
        <v>87</v>
      </c>
      <c r="O611" t="s">
        <v>87</v>
      </c>
      <c r="T611" t="s">
        <v>50</v>
      </c>
      <c r="U611" t="s">
        <v>87</v>
      </c>
      <c r="V611" t="s">
        <v>87</v>
      </c>
      <c r="W611" t="s">
        <v>144</v>
      </c>
      <c r="X611" t="s">
        <v>4387</v>
      </c>
      <c r="Y611" t="s">
        <v>4386</v>
      </c>
      <c r="Z611" t="s">
        <v>87</v>
      </c>
      <c r="AA611" t="s">
        <v>87</v>
      </c>
      <c r="AB611" t="s">
        <v>37</v>
      </c>
      <c r="AC611" t="s">
        <v>1013</v>
      </c>
      <c r="AD611" t="s">
        <v>37</v>
      </c>
      <c r="AE611" t="s">
        <v>1013</v>
      </c>
      <c r="AF611" t="s">
        <v>90</v>
      </c>
      <c r="AG611" t="s">
        <v>1270</v>
      </c>
      <c r="AH611" t="s">
        <v>50</v>
      </c>
      <c r="AI611" s="4">
        <f ca="1">data[[#This Row],[Expiry Date]]-TODAY()</f>
        <v>40</v>
      </c>
      <c r="AJ611" s="4">
        <f ca="1">data[[#This Row],[Maturity ( Days)]]/365</f>
        <v>0.1095890410958904</v>
      </c>
      <c r="AK611" s="4" t="str">
        <f>IF(data[[#This Row],[Option Type]]="put","p","c")</f>
        <v>p</v>
      </c>
      <c r="AL611" s="4">
        <f>(data[[#This Row],[Bid]]*data[[#This Row],[Bidsize]]+data[[#This Row],[Ask]]*data[[#This Row],[Asksize]])/(data[[#This Row],[Bidsize]]+data[[#This Row],[Asksize]])</f>
        <v>546</v>
      </c>
    </row>
    <row r="612" spans="1:38" x14ac:dyDescent="0.3">
      <c r="A612" t="s">
        <v>4388</v>
      </c>
      <c r="B612" t="s">
        <v>4389</v>
      </c>
      <c r="C612" t="s">
        <v>30</v>
      </c>
      <c r="D612" t="s">
        <v>3731</v>
      </c>
      <c r="E612" t="s">
        <v>4390</v>
      </c>
      <c r="F612" t="s">
        <v>4391</v>
      </c>
      <c r="G612" t="s">
        <v>4392</v>
      </c>
      <c r="H612" t="s">
        <v>161</v>
      </c>
      <c r="I612" t="s">
        <v>161</v>
      </c>
      <c r="J612" t="s">
        <v>1502</v>
      </c>
      <c r="K612" t="s">
        <v>144</v>
      </c>
      <c r="L612" t="s">
        <v>57</v>
      </c>
      <c r="M612" t="s">
        <v>37</v>
      </c>
      <c r="N612" t="s">
        <v>87</v>
      </c>
      <c r="O612" t="s">
        <v>87</v>
      </c>
      <c r="T612" t="s">
        <v>50</v>
      </c>
      <c r="U612" t="s">
        <v>87</v>
      </c>
      <c r="V612" t="s">
        <v>87</v>
      </c>
      <c r="W612" t="s">
        <v>144</v>
      </c>
      <c r="X612" t="s">
        <v>4387</v>
      </c>
      <c r="Y612" t="s">
        <v>4392</v>
      </c>
      <c r="Z612" t="s">
        <v>87</v>
      </c>
      <c r="AA612" t="s">
        <v>87</v>
      </c>
      <c r="AB612" t="s">
        <v>37</v>
      </c>
      <c r="AC612" t="s">
        <v>1013</v>
      </c>
      <c r="AD612" t="s">
        <v>37</v>
      </c>
      <c r="AE612" t="s">
        <v>1013</v>
      </c>
      <c r="AF612" t="s">
        <v>90</v>
      </c>
      <c r="AG612" t="s">
        <v>1270</v>
      </c>
      <c r="AH612" t="s">
        <v>50</v>
      </c>
      <c r="AI612" s="4">
        <f ca="1">data[[#This Row],[Expiry Date]]-TODAY()</f>
        <v>40</v>
      </c>
      <c r="AJ612" s="4">
        <f ca="1">data[[#This Row],[Maturity ( Days)]]/365</f>
        <v>0.1095890410958904</v>
      </c>
      <c r="AK612" s="4" t="str">
        <f>IF(data[[#This Row],[Option Type]]="put","p","c")</f>
        <v>p</v>
      </c>
      <c r="AL612" s="4">
        <f>(data[[#This Row],[Bid]]*data[[#This Row],[Bidsize]]+data[[#This Row],[Ask]]*data[[#This Row],[Asksize]])/(data[[#This Row],[Bidsize]]+data[[#This Row],[Asksize]])</f>
        <v>555.70000000000005</v>
      </c>
    </row>
    <row r="613" spans="1:38" x14ac:dyDescent="0.3">
      <c r="A613" t="s">
        <v>4393</v>
      </c>
      <c r="B613" t="s">
        <v>4394</v>
      </c>
      <c r="C613" t="s">
        <v>30</v>
      </c>
      <c r="D613" t="s">
        <v>3055</v>
      </c>
      <c r="E613" t="s">
        <v>4395</v>
      </c>
      <c r="F613" t="s">
        <v>4396</v>
      </c>
      <c r="G613" t="s">
        <v>4397</v>
      </c>
      <c r="H613" t="s">
        <v>161</v>
      </c>
      <c r="I613" t="s">
        <v>161</v>
      </c>
      <c r="J613" t="s">
        <v>1502</v>
      </c>
      <c r="K613" t="s">
        <v>179</v>
      </c>
      <c r="L613" t="s">
        <v>57</v>
      </c>
      <c r="M613" t="s">
        <v>37</v>
      </c>
      <c r="N613" t="s">
        <v>87</v>
      </c>
      <c r="O613" t="s">
        <v>87</v>
      </c>
      <c r="T613" t="s">
        <v>50</v>
      </c>
      <c r="U613" t="s">
        <v>87</v>
      </c>
      <c r="V613" t="s">
        <v>87</v>
      </c>
      <c r="W613" t="s">
        <v>128</v>
      </c>
      <c r="X613" t="s">
        <v>4398</v>
      </c>
      <c r="Y613" t="s">
        <v>4397</v>
      </c>
      <c r="Z613" t="s">
        <v>87</v>
      </c>
      <c r="AA613" t="s">
        <v>87</v>
      </c>
      <c r="AB613" t="s">
        <v>37</v>
      </c>
      <c r="AC613" t="s">
        <v>1013</v>
      </c>
      <c r="AD613" t="s">
        <v>37</v>
      </c>
      <c r="AE613" t="s">
        <v>1013</v>
      </c>
      <c r="AF613" t="s">
        <v>90</v>
      </c>
      <c r="AG613" t="s">
        <v>1270</v>
      </c>
      <c r="AH613" t="s">
        <v>50</v>
      </c>
      <c r="AI613" s="4">
        <f ca="1">data[[#This Row],[Expiry Date]]-TODAY()</f>
        <v>40</v>
      </c>
      <c r="AJ613" s="4">
        <f ca="1">data[[#This Row],[Maturity ( Days)]]/365</f>
        <v>0.1095890410958904</v>
      </c>
      <c r="AK613" s="4" t="str">
        <f>IF(data[[#This Row],[Option Type]]="put","p","c")</f>
        <v>p</v>
      </c>
      <c r="AL613" s="4">
        <f>(data[[#This Row],[Bid]]*data[[#This Row],[Bidsize]]+data[[#This Row],[Ask]]*data[[#This Row],[Asksize]])/(data[[#This Row],[Bidsize]]+data[[#This Row],[Asksize]])</f>
        <v>619.45000000000005</v>
      </c>
    </row>
    <row r="614" spans="1:38" x14ac:dyDescent="0.3">
      <c r="A614" t="s">
        <v>4399</v>
      </c>
      <c r="B614" t="s">
        <v>4400</v>
      </c>
      <c r="C614" t="s">
        <v>30</v>
      </c>
      <c r="D614" t="s">
        <v>4401</v>
      </c>
      <c r="E614" t="s">
        <v>4402</v>
      </c>
      <c r="F614" t="s">
        <v>4403</v>
      </c>
      <c r="G614" t="s">
        <v>4404</v>
      </c>
      <c r="H614" t="s">
        <v>161</v>
      </c>
      <c r="I614" t="s">
        <v>161</v>
      </c>
      <c r="J614" t="s">
        <v>1502</v>
      </c>
      <c r="K614" t="s">
        <v>423</v>
      </c>
      <c r="L614" t="s">
        <v>57</v>
      </c>
      <c r="M614" t="s">
        <v>37</v>
      </c>
      <c r="N614" t="s">
        <v>87</v>
      </c>
      <c r="O614" t="s">
        <v>87</v>
      </c>
      <c r="T614" t="s">
        <v>50</v>
      </c>
      <c r="U614" t="s">
        <v>87</v>
      </c>
      <c r="V614" t="s">
        <v>87</v>
      </c>
      <c r="W614" t="s">
        <v>144</v>
      </c>
      <c r="X614" t="s">
        <v>4405</v>
      </c>
      <c r="Y614" t="s">
        <v>4404</v>
      </c>
      <c r="Z614" t="s">
        <v>87</v>
      </c>
      <c r="AA614" t="s">
        <v>87</v>
      </c>
      <c r="AB614" t="s">
        <v>37</v>
      </c>
      <c r="AC614" t="s">
        <v>1013</v>
      </c>
      <c r="AD614" t="s">
        <v>37</v>
      </c>
      <c r="AE614" t="s">
        <v>1013</v>
      </c>
      <c r="AF614" t="s">
        <v>90</v>
      </c>
      <c r="AG614" t="s">
        <v>1270</v>
      </c>
      <c r="AH614" t="s">
        <v>50</v>
      </c>
      <c r="AI614" s="4">
        <f ca="1">data[[#This Row],[Expiry Date]]-TODAY()</f>
        <v>40</v>
      </c>
      <c r="AJ614" s="4">
        <f ca="1">data[[#This Row],[Maturity ( Days)]]/365</f>
        <v>0.1095890410958904</v>
      </c>
      <c r="AK614" s="4" t="str">
        <f>IF(data[[#This Row],[Option Type]]="put","p","c")</f>
        <v>p</v>
      </c>
      <c r="AL614" s="4">
        <f>(data[[#This Row],[Bid]]*data[[#This Row],[Bidsize]]+data[[#This Row],[Ask]]*data[[#This Row],[Asksize]])/(data[[#This Row],[Bidsize]]+data[[#This Row],[Asksize]])</f>
        <v>658.95</v>
      </c>
    </row>
    <row r="615" spans="1:38" x14ac:dyDescent="0.3">
      <c r="A615" t="s">
        <v>4406</v>
      </c>
      <c r="B615" t="s">
        <v>4407</v>
      </c>
      <c r="C615" t="s">
        <v>30</v>
      </c>
      <c r="D615" t="s">
        <v>3377</v>
      </c>
      <c r="E615" t="s">
        <v>4408</v>
      </c>
      <c r="F615" t="s">
        <v>4409</v>
      </c>
      <c r="G615" t="s">
        <v>4410</v>
      </c>
      <c r="H615" t="s">
        <v>161</v>
      </c>
      <c r="I615" t="s">
        <v>161</v>
      </c>
      <c r="J615" t="s">
        <v>1502</v>
      </c>
      <c r="K615" t="s">
        <v>158</v>
      </c>
      <c r="L615" t="s">
        <v>57</v>
      </c>
      <c r="M615" t="s">
        <v>37</v>
      </c>
      <c r="N615" t="s">
        <v>87</v>
      </c>
      <c r="O615" t="s">
        <v>87</v>
      </c>
      <c r="T615" t="s">
        <v>50</v>
      </c>
      <c r="U615" t="s">
        <v>87</v>
      </c>
      <c r="V615" t="s">
        <v>87</v>
      </c>
      <c r="W615" t="s">
        <v>128</v>
      </c>
      <c r="X615" t="s">
        <v>3602</v>
      </c>
      <c r="Y615" t="s">
        <v>4410</v>
      </c>
      <c r="Z615" t="s">
        <v>87</v>
      </c>
      <c r="AA615" t="s">
        <v>87</v>
      </c>
      <c r="AB615" t="s">
        <v>37</v>
      </c>
      <c r="AC615" t="s">
        <v>1013</v>
      </c>
      <c r="AD615" t="s">
        <v>37</v>
      </c>
      <c r="AE615" t="s">
        <v>1013</v>
      </c>
      <c r="AF615" t="s">
        <v>90</v>
      </c>
      <c r="AG615" t="s">
        <v>1270</v>
      </c>
      <c r="AH615" t="s">
        <v>50</v>
      </c>
      <c r="AI615" s="4">
        <f ca="1">data[[#This Row],[Expiry Date]]-TODAY()</f>
        <v>40</v>
      </c>
      <c r="AJ615" s="4">
        <f ca="1">data[[#This Row],[Maturity ( Days)]]/365</f>
        <v>0.1095890410958904</v>
      </c>
      <c r="AK615" s="4" t="str">
        <f>IF(data[[#This Row],[Option Type]]="put","p","c")</f>
        <v>p</v>
      </c>
      <c r="AL615" s="4">
        <f>(data[[#This Row],[Bid]]*data[[#This Row],[Bidsize]]+data[[#This Row],[Ask]]*data[[#This Row],[Asksize]])/(data[[#This Row],[Bidsize]]+data[[#This Row],[Asksize]])</f>
        <v>698.65</v>
      </c>
    </row>
    <row r="616" spans="1:38" x14ac:dyDescent="0.3">
      <c r="A616" t="s">
        <v>4411</v>
      </c>
      <c r="B616" t="s">
        <v>4412</v>
      </c>
      <c r="C616" t="s">
        <v>30</v>
      </c>
      <c r="D616" t="s">
        <v>3082</v>
      </c>
      <c r="E616" t="s">
        <v>4413</v>
      </c>
      <c r="F616" t="s">
        <v>4414</v>
      </c>
      <c r="G616" t="s">
        <v>4415</v>
      </c>
      <c r="H616" t="s">
        <v>161</v>
      </c>
      <c r="I616" t="s">
        <v>161</v>
      </c>
      <c r="J616" t="s">
        <v>1502</v>
      </c>
      <c r="K616" t="s">
        <v>258</v>
      </c>
      <c r="L616" t="s">
        <v>57</v>
      </c>
      <c r="M616" t="s">
        <v>37</v>
      </c>
      <c r="N616" t="s">
        <v>87</v>
      </c>
      <c r="O616" t="s">
        <v>87</v>
      </c>
      <c r="T616" t="s">
        <v>50</v>
      </c>
      <c r="U616" t="s">
        <v>87</v>
      </c>
      <c r="V616" t="s">
        <v>87</v>
      </c>
      <c r="W616" t="s">
        <v>128</v>
      </c>
      <c r="X616" t="s">
        <v>1538</v>
      </c>
      <c r="Y616" t="s">
        <v>4415</v>
      </c>
      <c r="Z616" t="s">
        <v>87</v>
      </c>
      <c r="AA616" t="s">
        <v>87</v>
      </c>
      <c r="AB616" t="s">
        <v>37</v>
      </c>
      <c r="AC616" t="s">
        <v>1013</v>
      </c>
      <c r="AD616" t="s">
        <v>37</v>
      </c>
      <c r="AE616" t="s">
        <v>1013</v>
      </c>
      <c r="AF616" t="s">
        <v>90</v>
      </c>
      <c r="AG616" t="s">
        <v>1270</v>
      </c>
      <c r="AH616" t="s">
        <v>50</v>
      </c>
      <c r="AI616" s="4">
        <f ca="1">data[[#This Row],[Expiry Date]]-TODAY()</f>
        <v>40</v>
      </c>
      <c r="AJ616" s="4">
        <f ca="1">data[[#This Row],[Maturity ( Days)]]/365</f>
        <v>0.1095890410958904</v>
      </c>
      <c r="AK616" s="4" t="str">
        <f>IF(data[[#This Row],[Option Type]]="put","p","c")</f>
        <v>p</v>
      </c>
      <c r="AL616" s="4">
        <f>(data[[#This Row],[Bid]]*data[[#This Row],[Bidsize]]+data[[#This Row],[Ask]]*data[[#This Row],[Asksize]])/(data[[#This Row],[Bidsize]]+data[[#This Row],[Asksize]])</f>
        <v>708.6</v>
      </c>
    </row>
    <row r="617" spans="1:38" x14ac:dyDescent="0.3">
      <c r="A617" t="s">
        <v>4416</v>
      </c>
      <c r="B617" t="s">
        <v>4417</v>
      </c>
      <c r="C617" t="s">
        <v>30</v>
      </c>
      <c r="D617" t="s">
        <v>3094</v>
      </c>
      <c r="E617" t="s">
        <v>4418</v>
      </c>
      <c r="F617" t="s">
        <v>1320</v>
      </c>
      <c r="G617" t="s">
        <v>4419</v>
      </c>
      <c r="H617" t="s">
        <v>161</v>
      </c>
      <c r="I617" t="s">
        <v>161</v>
      </c>
      <c r="J617" t="s">
        <v>1502</v>
      </c>
      <c r="K617" t="s">
        <v>158</v>
      </c>
      <c r="L617" t="s">
        <v>57</v>
      </c>
      <c r="M617" t="s">
        <v>37</v>
      </c>
      <c r="N617" t="s">
        <v>87</v>
      </c>
      <c r="O617" t="s">
        <v>87</v>
      </c>
      <c r="T617" t="s">
        <v>50</v>
      </c>
      <c r="U617" t="s">
        <v>87</v>
      </c>
      <c r="V617" t="s">
        <v>87</v>
      </c>
      <c r="W617" t="s">
        <v>128</v>
      </c>
      <c r="X617" t="s">
        <v>1538</v>
      </c>
      <c r="Y617" t="s">
        <v>4419</v>
      </c>
      <c r="Z617" t="s">
        <v>87</v>
      </c>
      <c r="AA617" t="s">
        <v>87</v>
      </c>
      <c r="AB617" t="s">
        <v>37</v>
      </c>
      <c r="AC617" t="s">
        <v>1013</v>
      </c>
      <c r="AD617" t="s">
        <v>37</v>
      </c>
      <c r="AE617" t="s">
        <v>1013</v>
      </c>
      <c r="AF617" t="s">
        <v>90</v>
      </c>
      <c r="AG617" t="s">
        <v>1270</v>
      </c>
      <c r="AH617" t="s">
        <v>50</v>
      </c>
      <c r="AI617" s="4">
        <f ca="1">data[[#This Row],[Expiry Date]]-TODAY()</f>
        <v>40</v>
      </c>
      <c r="AJ617" s="4">
        <f ca="1">data[[#This Row],[Maturity ( Days)]]/365</f>
        <v>0.1095890410958904</v>
      </c>
      <c r="AK617" s="4" t="str">
        <f>IF(data[[#This Row],[Option Type]]="put","p","c")</f>
        <v>p</v>
      </c>
      <c r="AL617" s="4">
        <f>(data[[#This Row],[Bid]]*data[[#This Row],[Bidsize]]+data[[#This Row],[Ask]]*data[[#This Row],[Asksize]])/(data[[#This Row],[Bidsize]]+data[[#This Row],[Asksize]])</f>
        <v>748.4</v>
      </c>
    </row>
    <row r="618" spans="1:38" x14ac:dyDescent="0.3">
      <c r="A618" t="s">
        <v>4420</v>
      </c>
      <c r="B618" t="s">
        <v>4421</v>
      </c>
      <c r="C618" t="s">
        <v>30</v>
      </c>
      <c r="D618" t="s">
        <v>3098</v>
      </c>
      <c r="E618" t="s">
        <v>4422</v>
      </c>
      <c r="F618" t="s">
        <v>4423</v>
      </c>
      <c r="G618" t="s">
        <v>4424</v>
      </c>
      <c r="H618" t="s">
        <v>161</v>
      </c>
      <c r="I618" t="s">
        <v>161</v>
      </c>
      <c r="J618" t="s">
        <v>1502</v>
      </c>
      <c r="K618" t="s">
        <v>180</v>
      </c>
      <c r="L618" t="s">
        <v>57</v>
      </c>
      <c r="M618" t="s">
        <v>37</v>
      </c>
      <c r="N618" t="s">
        <v>87</v>
      </c>
      <c r="O618" t="s">
        <v>87</v>
      </c>
      <c r="T618" t="s">
        <v>50</v>
      </c>
      <c r="U618" t="s">
        <v>87</v>
      </c>
      <c r="V618" t="s">
        <v>87</v>
      </c>
      <c r="W618" t="s">
        <v>128</v>
      </c>
      <c r="X618" t="s">
        <v>4425</v>
      </c>
      <c r="Y618" t="s">
        <v>4424</v>
      </c>
      <c r="Z618" t="s">
        <v>87</v>
      </c>
      <c r="AA618" t="s">
        <v>87</v>
      </c>
      <c r="AB618" t="s">
        <v>37</v>
      </c>
      <c r="AC618" t="s">
        <v>1013</v>
      </c>
      <c r="AD618" t="s">
        <v>37</v>
      </c>
      <c r="AE618" t="s">
        <v>1013</v>
      </c>
      <c r="AF618" t="s">
        <v>90</v>
      </c>
      <c r="AG618" t="s">
        <v>1270</v>
      </c>
      <c r="AH618" t="s">
        <v>50</v>
      </c>
      <c r="AI618" s="4">
        <f ca="1">data[[#This Row],[Expiry Date]]-TODAY()</f>
        <v>40</v>
      </c>
      <c r="AJ618" s="4">
        <f ca="1">data[[#This Row],[Maturity ( Days)]]/365</f>
        <v>0.1095890410958904</v>
      </c>
      <c r="AK618" s="4" t="str">
        <f>IF(data[[#This Row],[Option Type]]="put","p","c")</f>
        <v>p</v>
      </c>
      <c r="AL618" s="4">
        <f>(data[[#This Row],[Bid]]*data[[#This Row],[Bidsize]]+data[[#This Row],[Ask]]*data[[#This Row],[Asksize]])/(data[[#This Row],[Bidsize]]+data[[#This Row],[Asksize]])</f>
        <v>758.4</v>
      </c>
    </row>
    <row r="619" spans="1:38" x14ac:dyDescent="0.3">
      <c r="A619" t="s">
        <v>4426</v>
      </c>
      <c r="B619" t="s">
        <v>4427</v>
      </c>
      <c r="C619" t="s">
        <v>30</v>
      </c>
      <c r="D619" t="s">
        <v>3119</v>
      </c>
      <c r="E619" t="s">
        <v>4428</v>
      </c>
      <c r="F619" t="s">
        <v>4429</v>
      </c>
      <c r="G619" t="s">
        <v>4430</v>
      </c>
      <c r="H619" t="s">
        <v>161</v>
      </c>
      <c r="I619" t="s">
        <v>161</v>
      </c>
      <c r="J619" t="s">
        <v>1502</v>
      </c>
      <c r="K619" t="s">
        <v>260</v>
      </c>
      <c r="L619" t="s">
        <v>57</v>
      </c>
      <c r="M619" t="s">
        <v>37</v>
      </c>
      <c r="N619" t="s">
        <v>87</v>
      </c>
      <c r="O619" t="s">
        <v>87</v>
      </c>
      <c r="T619" t="s">
        <v>50</v>
      </c>
      <c r="U619" t="s">
        <v>87</v>
      </c>
      <c r="V619" t="s">
        <v>87</v>
      </c>
      <c r="W619" t="s">
        <v>90</v>
      </c>
      <c r="X619" t="s">
        <v>4431</v>
      </c>
      <c r="Y619" t="s">
        <v>4430</v>
      </c>
      <c r="Z619" t="s">
        <v>87</v>
      </c>
      <c r="AA619" t="s">
        <v>87</v>
      </c>
      <c r="AB619" t="s">
        <v>37</v>
      </c>
      <c r="AC619" t="s">
        <v>1013</v>
      </c>
      <c r="AD619" t="s">
        <v>37</v>
      </c>
      <c r="AE619" t="s">
        <v>1013</v>
      </c>
      <c r="AF619" t="s">
        <v>90</v>
      </c>
      <c r="AG619" t="s">
        <v>1270</v>
      </c>
      <c r="AH619" t="s">
        <v>50</v>
      </c>
      <c r="AI619" s="4">
        <f ca="1">data[[#This Row],[Expiry Date]]-TODAY()</f>
        <v>40</v>
      </c>
      <c r="AJ619" s="4">
        <f ca="1">data[[#This Row],[Maturity ( Days)]]/365</f>
        <v>0.1095890410958904</v>
      </c>
      <c r="AK619" s="4" t="str">
        <f>IF(data[[#This Row],[Option Type]]="put","p","c")</f>
        <v>p</v>
      </c>
      <c r="AL619" s="4">
        <f>(data[[#This Row],[Bid]]*data[[#This Row],[Bidsize]]+data[[#This Row],[Ask]]*data[[#This Row],[Asksize]])/(data[[#This Row],[Bidsize]]+data[[#This Row],[Asksize]])</f>
        <v>798.2</v>
      </c>
    </row>
    <row r="620" spans="1:38" x14ac:dyDescent="0.3">
      <c r="A620" t="s">
        <v>4432</v>
      </c>
      <c r="B620" t="s">
        <v>4433</v>
      </c>
      <c r="C620" t="s">
        <v>30</v>
      </c>
      <c r="D620" t="s">
        <v>3388</v>
      </c>
      <c r="E620" t="s">
        <v>4434</v>
      </c>
      <c r="F620" t="s">
        <v>4435</v>
      </c>
      <c r="G620" t="s">
        <v>4436</v>
      </c>
      <c r="H620" t="s">
        <v>161</v>
      </c>
      <c r="I620" t="s">
        <v>161</v>
      </c>
      <c r="J620" t="s">
        <v>1502</v>
      </c>
      <c r="K620" t="s">
        <v>258</v>
      </c>
      <c r="L620" t="s">
        <v>57</v>
      </c>
      <c r="M620" t="s">
        <v>37</v>
      </c>
      <c r="N620" t="s">
        <v>87</v>
      </c>
      <c r="O620" t="s">
        <v>87</v>
      </c>
      <c r="T620" t="s">
        <v>50</v>
      </c>
      <c r="U620" t="s">
        <v>87</v>
      </c>
      <c r="V620" t="s">
        <v>87</v>
      </c>
      <c r="W620" t="s">
        <v>112</v>
      </c>
      <c r="X620" t="s">
        <v>1727</v>
      </c>
      <c r="Y620" t="s">
        <v>4436</v>
      </c>
      <c r="Z620" t="s">
        <v>87</v>
      </c>
      <c r="AA620" t="s">
        <v>87</v>
      </c>
      <c r="AB620" t="s">
        <v>37</v>
      </c>
      <c r="AC620" t="s">
        <v>1013</v>
      </c>
      <c r="AD620" t="s">
        <v>37</v>
      </c>
      <c r="AE620" t="s">
        <v>1013</v>
      </c>
      <c r="AF620" t="s">
        <v>90</v>
      </c>
      <c r="AG620" t="s">
        <v>1270</v>
      </c>
      <c r="AH620" t="s">
        <v>50</v>
      </c>
      <c r="AI620" s="4">
        <f ca="1">data[[#This Row],[Expiry Date]]-TODAY()</f>
        <v>40</v>
      </c>
      <c r="AJ620" s="4">
        <f ca="1">data[[#This Row],[Maturity ( Days)]]/365</f>
        <v>0.1095890410958904</v>
      </c>
      <c r="AK620" s="4" t="str">
        <f>IF(data[[#This Row],[Option Type]]="put","p","c")</f>
        <v>p</v>
      </c>
      <c r="AL620" s="4">
        <f>(data[[#This Row],[Bid]]*data[[#This Row],[Bidsize]]+data[[#This Row],[Ask]]*data[[#This Row],[Asksize]])/(data[[#This Row],[Bidsize]]+data[[#This Row],[Asksize]])</f>
        <v>808.5</v>
      </c>
    </row>
    <row r="621" spans="1:38" x14ac:dyDescent="0.3">
      <c r="A621" t="s">
        <v>4437</v>
      </c>
      <c r="B621" t="s">
        <v>4438</v>
      </c>
      <c r="C621" t="s">
        <v>30</v>
      </c>
      <c r="D621" t="s">
        <v>3138</v>
      </c>
      <c r="E621" t="s">
        <v>4439</v>
      </c>
      <c r="F621" t="s">
        <v>1340</v>
      </c>
      <c r="G621" t="s">
        <v>4440</v>
      </c>
      <c r="H621" t="s">
        <v>161</v>
      </c>
      <c r="I621" t="s">
        <v>161</v>
      </c>
      <c r="J621" t="s">
        <v>1502</v>
      </c>
      <c r="K621" t="s">
        <v>128</v>
      </c>
      <c r="L621" t="s">
        <v>57</v>
      </c>
      <c r="M621" t="s">
        <v>37</v>
      </c>
      <c r="N621" t="s">
        <v>87</v>
      </c>
      <c r="O621" t="s">
        <v>87</v>
      </c>
      <c r="T621" t="s">
        <v>50</v>
      </c>
      <c r="U621" t="s">
        <v>87</v>
      </c>
      <c r="V621" t="s">
        <v>87</v>
      </c>
      <c r="W621" t="s">
        <v>128</v>
      </c>
      <c r="X621" t="s">
        <v>2190</v>
      </c>
      <c r="Y621" t="s">
        <v>4440</v>
      </c>
      <c r="Z621" t="s">
        <v>87</v>
      </c>
      <c r="AA621" t="s">
        <v>87</v>
      </c>
      <c r="AB621" t="s">
        <v>37</v>
      </c>
      <c r="AC621" t="s">
        <v>1013</v>
      </c>
      <c r="AD621" t="s">
        <v>37</v>
      </c>
      <c r="AE621" t="s">
        <v>1013</v>
      </c>
      <c r="AF621" t="s">
        <v>90</v>
      </c>
      <c r="AG621" t="s">
        <v>1270</v>
      </c>
      <c r="AH621" t="s">
        <v>50</v>
      </c>
      <c r="AI621" s="4">
        <f ca="1">data[[#This Row],[Expiry Date]]-TODAY()</f>
        <v>40</v>
      </c>
      <c r="AJ621" s="4">
        <f ca="1">data[[#This Row],[Maturity ( Days)]]/365</f>
        <v>0.1095890410958904</v>
      </c>
      <c r="AK621" s="4" t="str">
        <f>IF(data[[#This Row],[Option Type]]="put","p","c")</f>
        <v>p</v>
      </c>
      <c r="AL621" s="4">
        <f>(data[[#This Row],[Bid]]*data[[#This Row],[Bidsize]]+data[[#This Row],[Ask]]*data[[#This Row],[Asksize]])/(data[[#This Row],[Bidsize]]+data[[#This Row],[Asksize]])</f>
        <v>848.1</v>
      </c>
    </row>
    <row r="622" spans="1:38" x14ac:dyDescent="0.3">
      <c r="A622" t="s">
        <v>4441</v>
      </c>
      <c r="B622" t="s">
        <v>4442</v>
      </c>
      <c r="C622" t="s">
        <v>30</v>
      </c>
      <c r="D622" t="s">
        <v>268</v>
      </c>
      <c r="E622" t="s">
        <v>4443</v>
      </c>
      <c r="F622" t="s">
        <v>4444</v>
      </c>
      <c r="G622" t="s">
        <v>4445</v>
      </c>
      <c r="H622" t="s">
        <v>161</v>
      </c>
      <c r="I622" t="s">
        <v>161</v>
      </c>
      <c r="J622" t="s">
        <v>1502</v>
      </c>
      <c r="K622" t="s">
        <v>4446</v>
      </c>
      <c r="L622" t="s">
        <v>57</v>
      </c>
      <c r="M622" t="s">
        <v>37</v>
      </c>
      <c r="N622" t="s">
        <v>87</v>
      </c>
      <c r="O622" t="s">
        <v>87</v>
      </c>
      <c r="T622" t="s">
        <v>50</v>
      </c>
      <c r="U622" t="s">
        <v>87</v>
      </c>
      <c r="V622" t="s">
        <v>87</v>
      </c>
      <c r="W622" t="s">
        <v>90</v>
      </c>
      <c r="X622" t="s">
        <v>404</v>
      </c>
      <c r="Y622" t="s">
        <v>4445</v>
      </c>
      <c r="Z622" t="s">
        <v>87</v>
      </c>
      <c r="AA622" t="s">
        <v>87</v>
      </c>
      <c r="AB622" t="s">
        <v>37</v>
      </c>
      <c r="AC622" t="s">
        <v>1013</v>
      </c>
      <c r="AD622" t="s">
        <v>37</v>
      </c>
      <c r="AE622" t="s">
        <v>1013</v>
      </c>
      <c r="AF622" t="s">
        <v>90</v>
      </c>
      <c r="AG622" t="s">
        <v>1270</v>
      </c>
      <c r="AH622" t="s">
        <v>50</v>
      </c>
      <c r="AI622" s="4">
        <f ca="1">data[[#This Row],[Expiry Date]]-TODAY()</f>
        <v>40</v>
      </c>
      <c r="AJ622" s="4">
        <f ca="1">data[[#This Row],[Maturity ( Days)]]/365</f>
        <v>0.1095890410958904</v>
      </c>
      <c r="AK622" s="4" t="str">
        <f>IF(data[[#This Row],[Option Type]]="put","p","c")</f>
        <v>p</v>
      </c>
      <c r="AL622" s="4">
        <f>(data[[#This Row],[Bid]]*data[[#This Row],[Bidsize]]+data[[#This Row],[Ask]]*data[[#This Row],[Asksize]])/(data[[#This Row],[Bidsize]]+data[[#This Row],[Asksize]])</f>
        <v>888</v>
      </c>
    </row>
    <row r="623" spans="1:38" x14ac:dyDescent="0.3">
      <c r="A623" t="s">
        <v>4447</v>
      </c>
      <c r="B623" t="s">
        <v>4448</v>
      </c>
      <c r="C623" t="s">
        <v>30</v>
      </c>
      <c r="D623" t="s">
        <v>1425</v>
      </c>
      <c r="E623" t="s">
        <v>4449</v>
      </c>
      <c r="F623" t="s">
        <v>4450</v>
      </c>
      <c r="G623" t="s">
        <v>4451</v>
      </c>
      <c r="H623" t="s">
        <v>161</v>
      </c>
      <c r="I623" t="s">
        <v>161</v>
      </c>
      <c r="J623" t="s">
        <v>1502</v>
      </c>
      <c r="K623" t="s">
        <v>423</v>
      </c>
      <c r="L623" t="s">
        <v>57</v>
      </c>
      <c r="M623" t="s">
        <v>37</v>
      </c>
      <c r="N623" t="s">
        <v>87</v>
      </c>
      <c r="O623" t="s">
        <v>87</v>
      </c>
      <c r="T623" t="s">
        <v>50</v>
      </c>
      <c r="U623" t="s">
        <v>87</v>
      </c>
      <c r="V623" t="s">
        <v>87</v>
      </c>
      <c r="W623" t="s">
        <v>128</v>
      </c>
      <c r="X623" t="s">
        <v>442</v>
      </c>
      <c r="Y623" t="s">
        <v>4451</v>
      </c>
      <c r="Z623" t="s">
        <v>87</v>
      </c>
      <c r="AA623" t="s">
        <v>87</v>
      </c>
      <c r="AB623" t="s">
        <v>37</v>
      </c>
      <c r="AC623" t="s">
        <v>1013</v>
      </c>
      <c r="AD623" t="s">
        <v>37</v>
      </c>
      <c r="AE623" t="s">
        <v>1013</v>
      </c>
      <c r="AF623" t="s">
        <v>90</v>
      </c>
      <c r="AG623" t="s">
        <v>1270</v>
      </c>
      <c r="AH623" t="s">
        <v>50</v>
      </c>
      <c r="AI623" s="4">
        <f ca="1">data[[#This Row],[Expiry Date]]-TODAY()</f>
        <v>40</v>
      </c>
      <c r="AJ623" s="4">
        <f ca="1">data[[#This Row],[Maturity ( Days)]]/365</f>
        <v>0.1095890410958904</v>
      </c>
      <c r="AK623" s="4" t="str">
        <f>IF(data[[#This Row],[Option Type]]="put","p","c")</f>
        <v>p</v>
      </c>
      <c r="AL623" s="4">
        <f>(data[[#This Row],[Bid]]*data[[#This Row],[Bidsize]]+data[[#This Row],[Ask]]*data[[#This Row],[Asksize]])/(data[[#This Row],[Bidsize]]+data[[#This Row],[Asksize]])</f>
        <v>987.85</v>
      </c>
    </row>
    <row r="624" spans="1:38" x14ac:dyDescent="0.3">
      <c r="A624" t="s">
        <v>4452</v>
      </c>
      <c r="B624" t="s">
        <v>4453</v>
      </c>
      <c r="C624" t="s">
        <v>30</v>
      </c>
      <c r="D624" t="s">
        <v>3437</v>
      </c>
      <c r="E624" t="s">
        <v>4454</v>
      </c>
      <c r="F624" t="s">
        <v>4455</v>
      </c>
      <c r="G624" t="s">
        <v>4456</v>
      </c>
      <c r="H624" t="s">
        <v>161</v>
      </c>
      <c r="I624" t="s">
        <v>161</v>
      </c>
      <c r="J624" t="s">
        <v>1502</v>
      </c>
      <c r="K624" t="s">
        <v>158</v>
      </c>
      <c r="L624" t="s">
        <v>57</v>
      </c>
      <c r="M624" t="s">
        <v>37</v>
      </c>
      <c r="N624" t="s">
        <v>87</v>
      </c>
      <c r="O624" t="s">
        <v>87</v>
      </c>
      <c r="T624" t="s">
        <v>50</v>
      </c>
      <c r="U624" t="s">
        <v>87</v>
      </c>
      <c r="V624" t="s">
        <v>87</v>
      </c>
      <c r="W624" t="s">
        <v>128</v>
      </c>
      <c r="X624" t="s">
        <v>2223</v>
      </c>
      <c r="Y624" t="s">
        <v>4456</v>
      </c>
      <c r="Z624" t="s">
        <v>87</v>
      </c>
      <c r="AA624" t="s">
        <v>87</v>
      </c>
      <c r="AB624" t="s">
        <v>37</v>
      </c>
      <c r="AC624" t="s">
        <v>1013</v>
      </c>
      <c r="AD624" t="s">
        <v>37</v>
      </c>
      <c r="AE624" t="s">
        <v>1013</v>
      </c>
      <c r="AF624" t="s">
        <v>90</v>
      </c>
      <c r="AG624" t="s">
        <v>1270</v>
      </c>
      <c r="AH624" t="s">
        <v>50</v>
      </c>
      <c r="AI624" s="4">
        <f ca="1">data[[#This Row],[Expiry Date]]-TODAY()</f>
        <v>40</v>
      </c>
      <c r="AJ624" s="4">
        <f ca="1">data[[#This Row],[Maturity ( Days)]]/365</f>
        <v>0.1095890410958904</v>
      </c>
      <c r="AK624" s="4" t="str">
        <f>IF(data[[#This Row],[Option Type]]="put","p","c")</f>
        <v>p</v>
      </c>
      <c r="AL624" s="4">
        <f>(data[[#This Row],[Bid]]*data[[#This Row],[Bidsize]]+data[[#This Row],[Ask]]*data[[#This Row],[Asksize]])/(data[[#This Row],[Bidsize]]+data[[#This Row],[Asksize]])</f>
        <v>1047.75</v>
      </c>
    </row>
    <row r="625" spans="1:38" x14ac:dyDescent="0.3">
      <c r="A625" t="s">
        <v>4457</v>
      </c>
      <c r="B625" t="s">
        <v>4458</v>
      </c>
      <c r="C625" t="s">
        <v>30</v>
      </c>
      <c r="D625" t="s">
        <v>3200</v>
      </c>
      <c r="E625" t="s">
        <v>4459</v>
      </c>
      <c r="F625" t="s">
        <v>4460</v>
      </c>
      <c r="G625" t="s">
        <v>4461</v>
      </c>
      <c r="H625" t="s">
        <v>161</v>
      </c>
      <c r="I625" t="s">
        <v>161</v>
      </c>
      <c r="J625" t="s">
        <v>1502</v>
      </c>
      <c r="K625" t="s">
        <v>128</v>
      </c>
      <c r="L625" t="s">
        <v>57</v>
      </c>
      <c r="M625" t="s">
        <v>37</v>
      </c>
      <c r="N625" t="s">
        <v>87</v>
      </c>
      <c r="O625" t="s">
        <v>87</v>
      </c>
      <c r="T625" t="s">
        <v>50</v>
      </c>
      <c r="U625" t="s">
        <v>87</v>
      </c>
      <c r="V625" t="s">
        <v>87</v>
      </c>
      <c r="W625" t="s">
        <v>128</v>
      </c>
      <c r="X625" t="s">
        <v>2306</v>
      </c>
      <c r="Y625" t="s">
        <v>4461</v>
      </c>
      <c r="Z625" t="s">
        <v>87</v>
      </c>
      <c r="AA625" t="s">
        <v>87</v>
      </c>
      <c r="AB625" t="s">
        <v>37</v>
      </c>
      <c r="AC625" t="s">
        <v>1013</v>
      </c>
      <c r="AD625" t="s">
        <v>37</v>
      </c>
      <c r="AE625" t="s">
        <v>1013</v>
      </c>
      <c r="AF625" t="s">
        <v>90</v>
      </c>
      <c r="AG625" t="s">
        <v>1270</v>
      </c>
      <c r="AH625" t="s">
        <v>50</v>
      </c>
      <c r="AI625" s="4">
        <f ca="1">data[[#This Row],[Expiry Date]]-TODAY()</f>
        <v>40</v>
      </c>
      <c r="AJ625" s="4">
        <f ca="1">data[[#This Row],[Maturity ( Days)]]/365</f>
        <v>0.1095890410958904</v>
      </c>
      <c r="AK625" s="4" t="str">
        <f>IF(data[[#This Row],[Option Type]]="put","p","c")</f>
        <v>p</v>
      </c>
      <c r="AL625" s="4">
        <f>(data[[#This Row],[Bid]]*data[[#This Row],[Bidsize]]+data[[#This Row],[Ask]]*data[[#This Row],[Asksize]])/(data[[#This Row],[Bidsize]]+data[[#This Row],[Asksize]])</f>
        <v>1057.75</v>
      </c>
    </row>
    <row r="626" spans="1:38" x14ac:dyDescent="0.3">
      <c r="A626" t="s">
        <v>4462</v>
      </c>
      <c r="B626" t="s">
        <v>4463</v>
      </c>
      <c r="C626" t="s">
        <v>30</v>
      </c>
      <c r="D626" t="s">
        <v>3203</v>
      </c>
      <c r="E626" t="s">
        <v>4464</v>
      </c>
      <c r="F626" t="s">
        <v>4465</v>
      </c>
      <c r="G626" t="s">
        <v>4466</v>
      </c>
      <c r="H626" t="s">
        <v>161</v>
      </c>
      <c r="I626" t="s">
        <v>161</v>
      </c>
      <c r="J626" t="s">
        <v>1502</v>
      </c>
      <c r="K626" t="s">
        <v>158</v>
      </c>
      <c r="L626" t="s">
        <v>57</v>
      </c>
      <c r="M626" t="s">
        <v>37</v>
      </c>
      <c r="N626" t="s">
        <v>87</v>
      </c>
      <c r="O626" t="s">
        <v>87</v>
      </c>
      <c r="T626" t="s">
        <v>50</v>
      </c>
      <c r="U626" t="s">
        <v>87</v>
      </c>
      <c r="V626" t="s">
        <v>87</v>
      </c>
      <c r="W626" t="s">
        <v>128</v>
      </c>
      <c r="X626" t="s">
        <v>1538</v>
      </c>
      <c r="Y626" t="s">
        <v>4466</v>
      </c>
      <c r="Z626" t="s">
        <v>87</v>
      </c>
      <c r="AA626" t="s">
        <v>87</v>
      </c>
      <c r="AB626" t="s">
        <v>37</v>
      </c>
      <c r="AC626" t="s">
        <v>1013</v>
      </c>
      <c r="AD626" t="s">
        <v>37</v>
      </c>
      <c r="AE626" t="s">
        <v>1013</v>
      </c>
      <c r="AF626" t="s">
        <v>90</v>
      </c>
      <c r="AG626" t="s">
        <v>1270</v>
      </c>
      <c r="AH626" t="s">
        <v>50</v>
      </c>
      <c r="AI626" s="4">
        <f ca="1">data[[#This Row],[Expiry Date]]-TODAY()</f>
        <v>40</v>
      </c>
      <c r="AJ626" s="4">
        <f ca="1">data[[#This Row],[Maturity ( Days)]]/365</f>
        <v>0.1095890410958904</v>
      </c>
      <c r="AK626" s="4" t="str">
        <f>IF(data[[#This Row],[Option Type]]="put","p","c")</f>
        <v>p</v>
      </c>
      <c r="AL626" s="4">
        <f>(data[[#This Row],[Bid]]*data[[#This Row],[Bidsize]]+data[[#This Row],[Ask]]*data[[#This Row],[Asksize]])/(data[[#This Row],[Bidsize]]+data[[#This Row],[Asksize]])</f>
        <v>1062.75</v>
      </c>
    </row>
    <row r="627" spans="1:38" x14ac:dyDescent="0.3">
      <c r="A627" t="s">
        <v>4467</v>
      </c>
      <c r="B627" t="s">
        <v>4468</v>
      </c>
      <c r="C627" t="s">
        <v>30</v>
      </c>
      <c r="D627" t="s">
        <v>204</v>
      </c>
      <c r="E627" t="s">
        <v>4469</v>
      </c>
      <c r="F627" t="s">
        <v>4470</v>
      </c>
      <c r="G627" t="s">
        <v>4471</v>
      </c>
      <c r="H627" t="s">
        <v>161</v>
      </c>
      <c r="I627" t="s">
        <v>161</v>
      </c>
      <c r="J627" t="s">
        <v>1502</v>
      </c>
      <c r="K627" t="s">
        <v>1501</v>
      </c>
      <c r="L627" t="s">
        <v>57</v>
      </c>
      <c r="M627" t="s">
        <v>37</v>
      </c>
      <c r="N627" t="s">
        <v>87</v>
      </c>
      <c r="O627" t="s">
        <v>87</v>
      </c>
      <c r="T627" t="s">
        <v>50</v>
      </c>
      <c r="U627" t="s">
        <v>87</v>
      </c>
      <c r="V627" t="s">
        <v>87</v>
      </c>
      <c r="W627" t="s">
        <v>128</v>
      </c>
      <c r="X627" t="s">
        <v>4472</v>
      </c>
      <c r="Y627" t="s">
        <v>4471</v>
      </c>
      <c r="Z627" t="s">
        <v>87</v>
      </c>
      <c r="AA627" t="s">
        <v>87</v>
      </c>
      <c r="AB627" t="s">
        <v>37</v>
      </c>
      <c r="AC627" t="s">
        <v>1013</v>
      </c>
      <c r="AD627" t="s">
        <v>37</v>
      </c>
      <c r="AE627" t="s">
        <v>1013</v>
      </c>
      <c r="AF627" t="s">
        <v>90</v>
      </c>
      <c r="AG627" t="s">
        <v>1270</v>
      </c>
      <c r="AH627" t="s">
        <v>50</v>
      </c>
      <c r="AI627" s="4">
        <f ca="1">data[[#This Row],[Expiry Date]]-TODAY()</f>
        <v>40</v>
      </c>
      <c r="AJ627" s="4">
        <f ca="1">data[[#This Row],[Maturity ( Days)]]/365</f>
        <v>0.1095890410958904</v>
      </c>
      <c r="AK627" s="4" t="str">
        <f>IF(data[[#This Row],[Option Type]]="put","p","c")</f>
        <v>p</v>
      </c>
      <c r="AL627" s="4">
        <f>(data[[#This Row],[Bid]]*data[[#This Row],[Bidsize]]+data[[#This Row],[Ask]]*data[[#This Row],[Asksize]])/(data[[#This Row],[Bidsize]]+data[[#This Row],[Asksize]])</f>
        <v>1088</v>
      </c>
    </row>
    <row r="628" spans="1:38" x14ac:dyDescent="0.3">
      <c r="A628" t="s">
        <v>4473</v>
      </c>
      <c r="B628" t="s">
        <v>4474</v>
      </c>
      <c r="C628" t="s">
        <v>30</v>
      </c>
      <c r="D628" t="s">
        <v>3212</v>
      </c>
      <c r="E628" t="s">
        <v>4475</v>
      </c>
      <c r="F628" t="s">
        <v>4476</v>
      </c>
      <c r="G628" t="s">
        <v>4477</v>
      </c>
      <c r="H628" t="s">
        <v>161</v>
      </c>
      <c r="I628" t="s">
        <v>161</v>
      </c>
      <c r="J628" t="s">
        <v>1502</v>
      </c>
      <c r="K628" t="s">
        <v>128</v>
      </c>
      <c r="L628" t="s">
        <v>57</v>
      </c>
      <c r="M628" t="s">
        <v>37</v>
      </c>
      <c r="N628" t="s">
        <v>87</v>
      </c>
      <c r="O628" t="s">
        <v>87</v>
      </c>
      <c r="T628" t="s">
        <v>50</v>
      </c>
      <c r="U628" t="s">
        <v>87</v>
      </c>
      <c r="V628" t="s">
        <v>87</v>
      </c>
      <c r="W628" t="s">
        <v>128</v>
      </c>
      <c r="X628" t="s">
        <v>1690</v>
      </c>
      <c r="Y628" t="s">
        <v>4477</v>
      </c>
      <c r="Z628" t="s">
        <v>87</v>
      </c>
      <c r="AA628" t="s">
        <v>87</v>
      </c>
      <c r="AB628" t="s">
        <v>37</v>
      </c>
      <c r="AC628" t="s">
        <v>1013</v>
      </c>
      <c r="AD628" t="s">
        <v>37</v>
      </c>
      <c r="AE628" t="s">
        <v>1013</v>
      </c>
      <c r="AF628" t="s">
        <v>90</v>
      </c>
      <c r="AG628" t="s">
        <v>1270</v>
      </c>
      <c r="AH628" t="s">
        <v>50</v>
      </c>
      <c r="AI628" s="4">
        <f ca="1">data[[#This Row],[Expiry Date]]-TODAY()</f>
        <v>40</v>
      </c>
      <c r="AJ628" s="4">
        <f ca="1">data[[#This Row],[Maturity ( Days)]]/365</f>
        <v>0.1095890410958904</v>
      </c>
      <c r="AK628" s="4" t="str">
        <f>IF(data[[#This Row],[Option Type]]="put","p","c")</f>
        <v>p</v>
      </c>
      <c r="AL628" s="4">
        <f>(data[[#This Row],[Bid]]*data[[#This Row],[Bidsize]]+data[[#This Row],[Ask]]*data[[#This Row],[Asksize]])/(data[[#This Row],[Bidsize]]+data[[#This Row],[Asksize]])</f>
        <v>1097.6500000000001</v>
      </c>
    </row>
    <row r="629" spans="1:38" x14ac:dyDescent="0.3">
      <c r="A629" t="s">
        <v>4478</v>
      </c>
      <c r="B629" t="s">
        <v>4479</v>
      </c>
      <c r="C629" t="s">
        <v>30</v>
      </c>
      <c r="D629" t="s">
        <v>3219</v>
      </c>
      <c r="E629" t="s">
        <v>4480</v>
      </c>
      <c r="F629" t="s">
        <v>3236</v>
      </c>
      <c r="G629" t="s">
        <v>4481</v>
      </c>
      <c r="H629" t="s">
        <v>161</v>
      </c>
      <c r="I629" t="s">
        <v>161</v>
      </c>
      <c r="J629" t="s">
        <v>1502</v>
      </c>
      <c r="K629" t="s">
        <v>128</v>
      </c>
      <c r="L629" t="s">
        <v>57</v>
      </c>
      <c r="M629" t="s">
        <v>37</v>
      </c>
      <c r="N629" t="s">
        <v>87</v>
      </c>
      <c r="O629" t="s">
        <v>87</v>
      </c>
      <c r="T629" t="s">
        <v>50</v>
      </c>
      <c r="U629" t="s">
        <v>87</v>
      </c>
      <c r="V629" t="s">
        <v>87</v>
      </c>
      <c r="W629" t="s">
        <v>128</v>
      </c>
      <c r="X629" t="s">
        <v>1750</v>
      </c>
      <c r="Y629" t="s">
        <v>4481</v>
      </c>
      <c r="Z629" t="s">
        <v>87</v>
      </c>
      <c r="AA629" t="s">
        <v>87</v>
      </c>
      <c r="AB629" t="s">
        <v>37</v>
      </c>
      <c r="AC629" t="s">
        <v>1013</v>
      </c>
      <c r="AD629" t="s">
        <v>37</v>
      </c>
      <c r="AE629" t="s">
        <v>1013</v>
      </c>
      <c r="AF629" t="s">
        <v>90</v>
      </c>
      <c r="AG629" t="s">
        <v>1270</v>
      </c>
      <c r="AH629" t="s">
        <v>50</v>
      </c>
      <c r="AI629" s="4">
        <f ca="1">data[[#This Row],[Expiry Date]]-TODAY()</f>
        <v>40</v>
      </c>
      <c r="AJ629" s="4">
        <f ca="1">data[[#This Row],[Maturity ( Days)]]/365</f>
        <v>0.1095890410958904</v>
      </c>
      <c r="AK629" s="4" t="str">
        <f>IF(data[[#This Row],[Option Type]]="put","p","c")</f>
        <v>p</v>
      </c>
      <c r="AL629" s="4">
        <f>(data[[#This Row],[Bid]]*data[[#This Row],[Bidsize]]+data[[#This Row],[Ask]]*data[[#This Row],[Asksize]])/(data[[#This Row],[Bidsize]]+data[[#This Row],[Asksize]])</f>
        <v>1117.6500000000001</v>
      </c>
    </row>
    <row r="630" spans="1:38" x14ac:dyDescent="0.3">
      <c r="A630" t="s">
        <v>4482</v>
      </c>
      <c r="B630" t="s">
        <v>4483</v>
      </c>
      <c r="C630" t="s">
        <v>30</v>
      </c>
      <c r="D630" t="s">
        <v>4484</v>
      </c>
      <c r="E630" t="s">
        <v>4485</v>
      </c>
      <c r="F630" t="s">
        <v>4486</v>
      </c>
      <c r="G630" t="s">
        <v>4487</v>
      </c>
      <c r="H630" t="s">
        <v>161</v>
      </c>
      <c r="I630" t="s">
        <v>161</v>
      </c>
      <c r="J630" t="s">
        <v>1502</v>
      </c>
      <c r="K630" t="s">
        <v>128</v>
      </c>
      <c r="L630" t="s">
        <v>57</v>
      </c>
      <c r="M630" t="s">
        <v>37</v>
      </c>
      <c r="N630" t="s">
        <v>87</v>
      </c>
      <c r="O630" t="s">
        <v>87</v>
      </c>
      <c r="T630" t="s">
        <v>50</v>
      </c>
      <c r="U630" t="s">
        <v>87</v>
      </c>
      <c r="V630" t="s">
        <v>87</v>
      </c>
      <c r="W630" t="s">
        <v>128</v>
      </c>
      <c r="X630" t="s">
        <v>1538</v>
      </c>
      <c r="Y630" t="s">
        <v>4487</v>
      </c>
      <c r="Z630" t="s">
        <v>87</v>
      </c>
      <c r="AA630" t="s">
        <v>87</v>
      </c>
      <c r="AB630" t="s">
        <v>37</v>
      </c>
      <c r="AC630" t="s">
        <v>1013</v>
      </c>
      <c r="AD630" t="s">
        <v>37</v>
      </c>
      <c r="AE630" t="s">
        <v>1013</v>
      </c>
      <c r="AF630" t="s">
        <v>90</v>
      </c>
      <c r="AG630" t="s">
        <v>1270</v>
      </c>
      <c r="AH630" t="s">
        <v>50</v>
      </c>
      <c r="AI630" s="4">
        <f ca="1">data[[#This Row],[Expiry Date]]-TODAY()</f>
        <v>40</v>
      </c>
      <c r="AJ630" s="4">
        <f ca="1">data[[#This Row],[Maturity ( Days)]]/365</f>
        <v>0.1095890410958904</v>
      </c>
      <c r="AK630" s="4" t="str">
        <f>IF(data[[#This Row],[Option Type]]="put","p","c")</f>
        <v>p</v>
      </c>
      <c r="AL630" s="4">
        <f>(data[[#This Row],[Bid]]*data[[#This Row],[Bidsize]]+data[[#This Row],[Ask]]*data[[#This Row],[Asksize]])/(data[[#This Row],[Bidsize]]+data[[#This Row],[Asksize]])</f>
        <v>1362.3</v>
      </c>
    </row>
    <row r="631" spans="1:38" x14ac:dyDescent="0.3">
      <c r="A631" t="s">
        <v>4488</v>
      </c>
      <c r="B631" t="s">
        <v>4489</v>
      </c>
      <c r="C631" t="s">
        <v>30</v>
      </c>
      <c r="D631" t="s">
        <v>259</v>
      </c>
      <c r="E631" t="s">
        <v>4490</v>
      </c>
      <c r="F631" t="s">
        <v>4491</v>
      </c>
      <c r="G631" t="s">
        <v>4492</v>
      </c>
      <c r="H631" t="s">
        <v>161</v>
      </c>
      <c r="I631" t="s">
        <v>161</v>
      </c>
      <c r="J631" t="s">
        <v>1502</v>
      </c>
      <c r="K631" t="s">
        <v>192</v>
      </c>
      <c r="L631" t="s">
        <v>57</v>
      </c>
      <c r="M631" t="s">
        <v>37</v>
      </c>
      <c r="N631" t="s">
        <v>87</v>
      </c>
      <c r="O631" t="s">
        <v>87</v>
      </c>
      <c r="T631" t="s">
        <v>50</v>
      </c>
      <c r="U631" t="s">
        <v>87</v>
      </c>
      <c r="V631" t="s">
        <v>87</v>
      </c>
      <c r="W631" t="s">
        <v>158</v>
      </c>
      <c r="X631" t="s">
        <v>2618</v>
      </c>
      <c r="Y631" t="s">
        <v>4492</v>
      </c>
      <c r="Z631" t="s">
        <v>87</v>
      </c>
      <c r="AA631" t="s">
        <v>87</v>
      </c>
      <c r="AB631" t="s">
        <v>37</v>
      </c>
      <c r="AC631" t="s">
        <v>1013</v>
      </c>
      <c r="AD631" t="s">
        <v>37</v>
      </c>
      <c r="AE631" t="s">
        <v>1013</v>
      </c>
      <c r="AF631" t="s">
        <v>90</v>
      </c>
      <c r="AG631" t="s">
        <v>1270</v>
      </c>
      <c r="AH631" t="s">
        <v>50</v>
      </c>
      <c r="AI631" s="4">
        <f ca="1">data[[#This Row],[Expiry Date]]-TODAY()</f>
        <v>40</v>
      </c>
      <c r="AJ631" s="4">
        <f ca="1">data[[#This Row],[Maturity ( Days)]]/365</f>
        <v>0.1095890410958904</v>
      </c>
      <c r="AK631" s="4" t="str">
        <f>IF(data[[#This Row],[Option Type]]="put","p","c")</f>
        <v>p</v>
      </c>
      <c r="AL631" s="4">
        <f>(data[[#This Row],[Bid]]*data[[#This Row],[Bidsize]]+data[[#This Row],[Ask]]*data[[#This Row],[Asksize]])/(data[[#This Row],[Bidsize]]+data[[#This Row],[Asksize]])</f>
        <v>1487.15</v>
      </c>
    </row>
    <row r="632" spans="1:38" x14ac:dyDescent="0.3">
      <c r="A632" t="s">
        <v>4493</v>
      </c>
      <c r="B632" t="s">
        <v>4494</v>
      </c>
      <c r="C632" t="s">
        <v>30</v>
      </c>
      <c r="D632" t="s">
        <v>4495</v>
      </c>
      <c r="E632" t="s">
        <v>4496</v>
      </c>
      <c r="F632" t="s">
        <v>4051</v>
      </c>
      <c r="G632" t="s">
        <v>4497</v>
      </c>
      <c r="H632" t="s">
        <v>161</v>
      </c>
      <c r="I632" t="s">
        <v>161</v>
      </c>
      <c r="J632" t="s">
        <v>1502</v>
      </c>
      <c r="K632" t="s">
        <v>144</v>
      </c>
      <c r="L632" t="s">
        <v>57</v>
      </c>
      <c r="M632" t="s">
        <v>37</v>
      </c>
      <c r="N632" t="s">
        <v>87</v>
      </c>
      <c r="O632" t="s">
        <v>87</v>
      </c>
      <c r="T632" t="s">
        <v>50</v>
      </c>
      <c r="U632" t="s">
        <v>87</v>
      </c>
      <c r="V632" t="s">
        <v>87</v>
      </c>
      <c r="W632" t="s">
        <v>128</v>
      </c>
      <c r="X632" t="s">
        <v>1750</v>
      </c>
      <c r="Y632" t="s">
        <v>4497</v>
      </c>
      <c r="Z632" t="s">
        <v>87</v>
      </c>
      <c r="AA632" t="s">
        <v>87</v>
      </c>
      <c r="AB632" t="s">
        <v>37</v>
      </c>
      <c r="AC632" t="s">
        <v>1013</v>
      </c>
      <c r="AD632" t="s">
        <v>37</v>
      </c>
      <c r="AE632" t="s">
        <v>1013</v>
      </c>
      <c r="AF632" t="s">
        <v>90</v>
      </c>
      <c r="AG632" t="s">
        <v>1270</v>
      </c>
      <c r="AH632" t="s">
        <v>50</v>
      </c>
      <c r="AI632" s="4">
        <f ca="1">data[[#This Row],[Expiry Date]]-TODAY()</f>
        <v>40</v>
      </c>
      <c r="AJ632" s="4">
        <f ca="1">data[[#This Row],[Maturity ( Days)]]/365</f>
        <v>0.1095890410958904</v>
      </c>
      <c r="AK632" s="4" t="str">
        <f>IF(data[[#This Row],[Option Type]]="put","p","c")</f>
        <v>p</v>
      </c>
      <c r="AL632" s="4">
        <f>(data[[#This Row],[Bid]]*data[[#This Row],[Bidsize]]+data[[#This Row],[Ask]]*data[[#This Row],[Asksize]])/(data[[#This Row],[Bidsize]]+data[[#This Row],[Asksize]])</f>
        <v>1537.3</v>
      </c>
    </row>
    <row r="633" spans="1:38" x14ac:dyDescent="0.3">
      <c r="A633" t="s">
        <v>4498</v>
      </c>
      <c r="B633" t="s">
        <v>4499</v>
      </c>
      <c r="C633" t="s">
        <v>30</v>
      </c>
      <c r="D633" t="s">
        <v>1350</v>
      </c>
      <c r="E633" t="s">
        <v>4500</v>
      </c>
      <c r="F633" t="s">
        <v>4501</v>
      </c>
      <c r="G633" t="s">
        <v>4502</v>
      </c>
      <c r="H633" t="s">
        <v>161</v>
      </c>
      <c r="I633" t="s">
        <v>161</v>
      </c>
      <c r="J633" t="s">
        <v>1502</v>
      </c>
      <c r="K633" t="s">
        <v>136</v>
      </c>
      <c r="L633" t="s">
        <v>57</v>
      </c>
      <c r="M633" t="s">
        <v>37</v>
      </c>
      <c r="N633" t="s">
        <v>87</v>
      </c>
      <c r="O633" t="s">
        <v>87</v>
      </c>
      <c r="T633" t="s">
        <v>50</v>
      </c>
      <c r="U633" t="s">
        <v>87</v>
      </c>
      <c r="V633" t="s">
        <v>87</v>
      </c>
      <c r="W633" t="s">
        <v>158</v>
      </c>
      <c r="X633" t="s">
        <v>1549</v>
      </c>
      <c r="Y633" t="s">
        <v>4502</v>
      </c>
      <c r="Z633" t="s">
        <v>87</v>
      </c>
      <c r="AA633" t="s">
        <v>87</v>
      </c>
      <c r="AB633" t="s">
        <v>37</v>
      </c>
      <c r="AC633" t="s">
        <v>1013</v>
      </c>
      <c r="AD633" t="s">
        <v>37</v>
      </c>
      <c r="AE633" t="s">
        <v>1013</v>
      </c>
      <c r="AF633" t="s">
        <v>90</v>
      </c>
      <c r="AG633" t="s">
        <v>1270</v>
      </c>
      <c r="AH633" t="s">
        <v>50</v>
      </c>
      <c r="AI633" s="4">
        <f ca="1">data[[#This Row],[Expiry Date]]-TODAY()</f>
        <v>40</v>
      </c>
      <c r="AJ633" s="4">
        <f ca="1">data[[#This Row],[Maturity ( Days)]]/365</f>
        <v>0.1095890410958904</v>
      </c>
      <c r="AK633" s="4" t="str">
        <f>IF(data[[#This Row],[Option Type]]="put","p","c")</f>
        <v>p</v>
      </c>
      <c r="AL633" s="4">
        <f>(data[[#This Row],[Bid]]*data[[#This Row],[Bidsize]]+data[[#This Row],[Ask]]*data[[#This Row],[Asksize]])/(data[[#This Row],[Bidsize]]+data[[#This Row],[Asksize]])</f>
        <v>1587.25</v>
      </c>
    </row>
    <row r="634" spans="1:38" x14ac:dyDescent="0.3">
      <c r="A634" t="s">
        <v>4503</v>
      </c>
      <c r="B634" t="s">
        <v>4504</v>
      </c>
      <c r="C634" t="s">
        <v>30</v>
      </c>
      <c r="D634" t="s">
        <v>3249</v>
      </c>
      <c r="E634" t="s">
        <v>4505</v>
      </c>
      <c r="F634" t="s">
        <v>4506</v>
      </c>
      <c r="G634" t="s">
        <v>4507</v>
      </c>
      <c r="H634" t="s">
        <v>161</v>
      </c>
      <c r="I634" t="s">
        <v>161</v>
      </c>
      <c r="J634" t="s">
        <v>1502</v>
      </c>
      <c r="K634" t="s">
        <v>2893</v>
      </c>
      <c r="L634" t="s">
        <v>57</v>
      </c>
      <c r="M634" t="s">
        <v>37</v>
      </c>
      <c r="N634" t="s">
        <v>87</v>
      </c>
      <c r="O634" t="s">
        <v>87</v>
      </c>
      <c r="T634" t="s">
        <v>50</v>
      </c>
      <c r="U634" t="s">
        <v>87</v>
      </c>
      <c r="V634" t="s">
        <v>87</v>
      </c>
      <c r="W634" t="s">
        <v>158</v>
      </c>
      <c r="X634" t="s">
        <v>2983</v>
      </c>
      <c r="Y634" t="s">
        <v>4507</v>
      </c>
      <c r="Z634" t="s">
        <v>87</v>
      </c>
      <c r="AA634" t="s">
        <v>87</v>
      </c>
      <c r="AB634" t="s">
        <v>37</v>
      </c>
      <c r="AC634" t="s">
        <v>1013</v>
      </c>
      <c r="AD634" t="s">
        <v>37</v>
      </c>
      <c r="AE634" t="s">
        <v>1013</v>
      </c>
      <c r="AF634" t="s">
        <v>90</v>
      </c>
      <c r="AG634" t="s">
        <v>1270</v>
      </c>
      <c r="AH634" t="s">
        <v>50</v>
      </c>
      <c r="AI634" s="4">
        <f ca="1">data[[#This Row],[Expiry Date]]-TODAY()</f>
        <v>40</v>
      </c>
      <c r="AJ634" s="4">
        <f ca="1">data[[#This Row],[Maturity ( Days)]]/365</f>
        <v>0.1095890410958904</v>
      </c>
      <c r="AK634" s="4" t="str">
        <f>IF(data[[#This Row],[Option Type]]="put","p","c")</f>
        <v>p</v>
      </c>
      <c r="AL634" s="4">
        <f>(data[[#This Row],[Bid]]*data[[#This Row],[Bidsize]]+data[[#This Row],[Ask]]*data[[#This Row],[Asksize]])/(data[[#This Row],[Bidsize]]+data[[#This Row],[Asksize]])</f>
        <v>2186.1999999999998</v>
      </c>
    </row>
    <row r="635" spans="1:38" x14ac:dyDescent="0.3">
      <c r="A635" t="s">
        <v>4508</v>
      </c>
      <c r="B635" t="s">
        <v>4509</v>
      </c>
      <c r="C635" t="s">
        <v>30</v>
      </c>
      <c r="D635" t="s">
        <v>3256</v>
      </c>
      <c r="E635" t="s">
        <v>4510</v>
      </c>
      <c r="F635" t="s">
        <v>4511</v>
      </c>
      <c r="G635" t="s">
        <v>4512</v>
      </c>
      <c r="H635" t="s">
        <v>161</v>
      </c>
      <c r="I635" t="s">
        <v>161</v>
      </c>
      <c r="J635" t="s">
        <v>1502</v>
      </c>
      <c r="K635" t="s">
        <v>138</v>
      </c>
      <c r="L635" t="s">
        <v>57</v>
      </c>
      <c r="M635" t="s">
        <v>37</v>
      </c>
      <c r="N635" t="s">
        <v>87</v>
      </c>
      <c r="O635" t="s">
        <v>87</v>
      </c>
      <c r="T635" t="s">
        <v>50</v>
      </c>
      <c r="U635" t="s">
        <v>87</v>
      </c>
      <c r="V635" t="s">
        <v>87</v>
      </c>
      <c r="W635" t="s">
        <v>180</v>
      </c>
      <c r="X635" t="s">
        <v>1385</v>
      </c>
      <c r="Y635" t="s">
        <v>4512</v>
      </c>
      <c r="Z635" t="s">
        <v>87</v>
      </c>
      <c r="AA635" t="s">
        <v>87</v>
      </c>
      <c r="AB635" t="s">
        <v>37</v>
      </c>
      <c r="AC635" t="s">
        <v>1013</v>
      </c>
      <c r="AD635" t="s">
        <v>37</v>
      </c>
      <c r="AE635" t="s">
        <v>1013</v>
      </c>
      <c r="AF635" t="s">
        <v>90</v>
      </c>
      <c r="AG635" t="s">
        <v>1270</v>
      </c>
      <c r="AH635" t="s">
        <v>50</v>
      </c>
      <c r="AI635" s="4">
        <f ca="1">data[[#This Row],[Expiry Date]]-TODAY()</f>
        <v>40</v>
      </c>
      <c r="AJ635" s="4">
        <f ca="1">data[[#This Row],[Maturity ( Days)]]/365</f>
        <v>0.1095890410958904</v>
      </c>
      <c r="AK635" s="4" t="str">
        <f>IF(data[[#This Row],[Option Type]]="put","p","c")</f>
        <v>p</v>
      </c>
      <c r="AL635" s="4">
        <f>(data[[#This Row],[Bid]]*data[[#This Row],[Bidsize]]+data[[#This Row],[Ask]]*data[[#This Row],[Asksize]])/(data[[#This Row],[Bidsize]]+data[[#This Row],[Asksize]])</f>
        <v>2385.9499999999998</v>
      </c>
    </row>
    <row r="636" spans="1:38" x14ac:dyDescent="0.3">
      <c r="A636" t="s">
        <v>4513</v>
      </c>
      <c r="B636" t="s">
        <v>4514</v>
      </c>
      <c r="C636" t="s">
        <v>58</v>
      </c>
      <c r="D636" t="s">
        <v>296</v>
      </c>
      <c r="E636" t="s">
        <v>4515</v>
      </c>
      <c r="F636" t="s">
        <v>4516</v>
      </c>
      <c r="H636" t="s">
        <v>161</v>
      </c>
      <c r="I636" t="s">
        <v>161</v>
      </c>
      <c r="J636" t="s">
        <v>1502</v>
      </c>
      <c r="K636" t="s">
        <v>158</v>
      </c>
      <c r="L636" t="s">
        <v>57</v>
      </c>
      <c r="M636" t="s">
        <v>37</v>
      </c>
      <c r="O636" t="s">
        <v>87</v>
      </c>
      <c r="T636" t="s">
        <v>50</v>
      </c>
      <c r="V636" t="s">
        <v>87</v>
      </c>
      <c r="W636" t="s">
        <v>87</v>
      </c>
      <c r="X636" t="s">
        <v>87</v>
      </c>
      <c r="Z636" t="s">
        <v>87</v>
      </c>
      <c r="AA636" t="s">
        <v>87</v>
      </c>
      <c r="AB636" t="s">
        <v>37</v>
      </c>
      <c r="AC636" t="s">
        <v>1013</v>
      </c>
      <c r="AD636" t="s">
        <v>37</v>
      </c>
      <c r="AE636" t="s">
        <v>1013</v>
      </c>
      <c r="AF636" t="s">
        <v>90</v>
      </c>
      <c r="AG636" t="s">
        <v>1270</v>
      </c>
      <c r="AH636" t="s">
        <v>50</v>
      </c>
      <c r="AI636" s="4">
        <f ca="1">data[[#This Row],[Expiry Date]]-TODAY()</f>
        <v>40</v>
      </c>
      <c r="AJ636" s="4">
        <f ca="1">data[[#This Row],[Maturity ( Days)]]/365</f>
        <v>0.1095890410958904</v>
      </c>
      <c r="AK636" s="4" t="str">
        <f>IF(data[[#This Row],[Option Type]]="put","p","c")</f>
        <v>c</v>
      </c>
      <c r="AL636" s="4">
        <f>(data[[#This Row],[Bid]]*data[[#This Row],[Bidsize]]+data[[#This Row],[Ask]]*data[[#This Row],[Asksize]])/(data[[#This Row],[Bidsize]]+data[[#This Row],[Asksize]])</f>
        <v>2308.8000000000002</v>
      </c>
    </row>
    <row r="637" spans="1:38" x14ac:dyDescent="0.3">
      <c r="A637" t="s">
        <v>4517</v>
      </c>
      <c r="B637" t="s">
        <v>4518</v>
      </c>
      <c r="C637" t="s">
        <v>58</v>
      </c>
      <c r="D637" t="s">
        <v>2491</v>
      </c>
      <c r="E637" t="s">
        <v>4519</v>
      </c>
      <c r="F637" t="s">
        <v>4520</v>
      </c>
      <c r="H637" t="s">
        <v>161</v>
      </c>
      <c r="I637" t="s">
        <v>161</v>
      </c>
      <c r="J637" t="s">
        <v>1502</v>
      </c>
      <c r="K637" t="s">
        <v>158</v>
      </c>
      <c r="L637" t="s">
        <v>57</v>
      </c>
      <c r="M637" t="s">
        <v>37</v>
      </c>
      <c r="O637" t="s">
        <v>87</v>
      </c>
      <c r="T637" t="s">
        <v>50</v>
      </c>
      <c r="V637" t="s">
        <v>87</v>
      </c>
      <c r="W637" t="s">
        <v>87</v>
      </c>
      <c r="X637" t="s">
        <v>87</v>
      </c>
      <c r="Z637" t="s">
        <v>87</v>
      </c>
      <c r="AA637" t="s">
        <v>87</v>
      </c>
      <c r="AB637" t="s">
        <v>37</v>
      </c>
      <c r="AC637" t="s">
        <v>1013</v>
      </c>
      <c r="AD637" t="s">
        <v>37</v>
      </c>
      <c r="AE637" t="s">
        <v>1013</v>
      </c>
      <c r="AF637" t="s">
        <v>90</v>
      </c>
      <c r="AG637" t="s">
        <v>1270</v>
      </c>
      <c r="AH637" t="s">
        <v>50</v>
      </c>
      <c r="AI637" s="4">
        <f ca="1">data[[#This Row],[Expiry Date]]-TODAY()</f>
        <v>40</v>
      </c>
      <c r="AJ637" s="4">
        <f ca="1">data[[#This Row],[Maturity ( Days)]]/365</f>
        <v>0.1095890410958904</v>
      </c>
      <c r="AK637" s="4" t="str">
        <f>IF(data[[#This Row],[Option Type]]="put","p","c")</f>
        <v>c</v>
      </c>
      <c r="AL637" s="4">
        <f>(data[[#This Row],[Bid]]*data[[#This Row],[Bidsize]]+data[[#This Row],[Ask]]*data[[#This Row],[Asksize]])/(data[[#This Row],[Bidsize]]+data[[#This Row],[Asksize]])</f>
        <v>2259</v>
      </c>
    </row>
    <row r="638" spans="1:38" x14ac:dyDescent="0.3">
      <c r="A638" t="s">
        <v>4521</v>
      </c>
      <c r="B638" t="s">
        <v>4522</v>
      </c>
      <c r="C638" t="s">
        <v>58</v>
      </c>
      <c r="D638" t="s">
        <v>3509</v>
      </c>
      <c r="E638" t="s">
        <v>4523</v>
      </c>
      <c r="F638" t="s">
        <v>4524</v>
      </c>
      <c r="H638" t="s">
        <v>161</v>
      </c>
      <c r="I638" t="s">
        <v>161</v>
      </c>
      <c r="J638" t="s">
        <v>1502</v>
      </c>
      <c r="K638" t="s">
        <v>137</v>
      </c>
      <c r="L638" t="s">
        <v>57</v>
      </c>
      <c r="M638" t="s">
        <v>37</v>
      </c>
      <c r="O638" t="s">
        <v>87</v>
      </c>
      <c r="T638" t="s">
        <v>50</v>
      </c>
      <c r="V638" t="s">
        <v>87</v>
      </c>
      <c r="W638" t="s">
        <v>87</v>
      </c>
      <c r="X638" t="s">
        <v>87</v>
      </c>
      <c r="Z638" t="s">
        <v>87</v>
      </c>
      <c r="AA638" t="s">
        <v>87</v>
      </c>
      <c r="AB638" t="s">
        <v>37</v>
      </c>
      <c r="AC638" t="s">
        <v>1013</v>
      </c>
      <c r="AD638" t="s">
        <v>37</v>
      </c>
      <c r="AE638" t="s">
        <v>1013</v>
      </c>
      <c r="AF638" t="s">
        <v>90</v>
      </c>
      <c r="AG638" t="s">
        <v>1270</v>
      </c>
      <c r="AH638" t="s">
        <v>50</v>
      </c>
      <c r="AI638" s="4">
        <f ca="1">data[[#This Row],[Expiry Date]]-TODAY()</f>
        <v>40</v>
      </c>
      <c r="AJ638" s="4">
        <f ca="1">data[[#This Row],[Maturity ( Days)]]/365</f>
        <v>0.1095890410958904</v>
      </c>
      <c r="AK638" s="4" t="str">
        <f>IF(data[[#This Row],[Option Type]]="put","p","c")</f>
        <v>c</v>
      </c>
      <c r="AL638" s="4">
        <f>(data[[#This Row],[Bid]]*data[[#This Row],[Bidsize]]+data[[#This Row],[Ask]]*data[[#This Row],[Asksize]])/(data[[#This Row],[Bidsize]]+data[[#This Row],[Asksize]])</f>
        <v>2159.3000000000002</v>
      </c>
    </row>
    <row r="639" spans="1:38" x14ac:dyDescent="0.3">
      <c r="A639" t="s">
        <v>4525</v>
      </c>
      <c r="B639" t="s">
        <v>4526</v>
      </c>
      <c r="C639" t="s">
        <v>58</v>
      </c>
      <c r="D639" t="s">
        <v>3518</v>
      </c>
      <c r="E639" t="s">
        <v>4527</v>
      </c>
      <c r="F639" t="s">
        <v>4528</v>
      </c>
      <c r="H639" t="s">
        <v>161</v>
      </c>
      <c r="I639" t="s">
        <v>161</v>
      </c>
      <c r="J639" t="s">
        <v>1502</v>
      </c>
      <c r="K639" t="s">
        <v>158</v>
      </c>
      <c r="L639" t="s">
        <v>57</v>
      </c>
      <c r="M639" t="s">
        <v>37</v>
      </c>
      <c r="O639" t="s">
        <v>87</v>
      </c>
      <c r="T639" t="s">
        <v>50</v>
      </c>
      <c r="V639" t="s">
        <v>87</v>
      </c>
      <c r="W639" t="s">
        <v>87</v>
      </c>
      <c r="X639" t="s">
        <v>87</v>
      </c>
      <c r="Z639" t="s">
        <v>87</v>
      </c>
      <c r="AA639" t="s">
        <v>87</v>
      </c>
      <c r="AB639" t="s">
        <v>37</v>
      </c>
      <c r="AC639" t="s">
        <v>1013</v>
      </c>
      <c r="AD639" t="s">
        <v>37</v>
      </c>
      <c r="AE639" t="s">
        <v>1013</v>
      </c>
      <c r="AF639" t="s">
        <v>90</v>
      </c>
      <c r="AG639" t="s">
        <v>1270</v>
      </c>
      <c r="AH639" t="s">
        <v>50</v>
      </c>
      <c r="AI639" s="4">
        <f ca="1">data[[#This Row],[Expiry Date]]-TODAY()</f>
        <v>40</v>
      </c>
      <c r="AJ639" s="4">
        <f ca="1">data[[#This Row],[Maturity ( Days)]]/365</f>
        <v>0.1095890410958904</v>
      </c>
      <c r="AK639" s="4" t="str">
        <f>IF(data[[#This Row],[Option Type]]="put","p","c")</f>
        <v>c</v>
      </c>
      <c r="AL639" s="4">
        <f>(data[[#This Row],[Bid]]*data[[#This Row],[Bidsize]]+data[[#This Row],[Ask]]*data[[#This Row],[Asksize]])/(data[[#This Row],[Bidsize]]+data[[#This Row],[Asksize]])</f>
        <v>1960</v>
      </c>
    </row>
    <row r="640" spans="1:38" x14ac:dyDescent="0.3">
      <c r="A640" t="s">
        <v>4529</v>
      </c>
      <c r="B640" t="s">
        <v>4530</v>
      </c>
      <c r="C640" t="s">
        <v>30</v>
      </c>
      <c r="D640" t="s">
        <v>4531</v>
      </c>
      <c r="E640" t="s">
        <v>4166</v>
      </c>
      <c r="F640" t="s">
        <v>4532</v>
      </c>
      <c r="H640" t="s">
        <v>161</v>
      </c>
      <c r="I640" t="s">
        <v>161</v>
      </c>
      <c r="J640" t="s">
        <v>1502</v>
      </c>
      <c r="K640" t="s">
        <v>160</v>
      </c>
      <c r="L640" t="s">
        <v>57</v>
      </c>
      <c r="M640" t="s">
        <v>37</v>
      </c>
      <c r="O640" t="s">
        <v>87</v>
      </c>
      <c r="T640" t="s">
        <v>50</v>
      </c>
      <c r="V640" t="s">
        <v>87</v>
      </c>
      <c r="W640" t="s">
        <v>87</v>
      </c>
      <c r="X640" t="s">
        <v>87</v>
      </c>
      <c r="Z640" t="s">
        <v>87</v>
      </c>
      <c r="AA640" t="s">
        <v>87</v>
      </c>
      <c r="AB640" t="s">
        <v>37</v>
      </c>
      <c r="AC640" t="s">
        <v>1013</v>
      </c>
      <c r="AD640" t="s">
        <v>37</v>
      </c>
      <c r="AE640" t="s">
        <v>1013</v>
      </c>
      <c r="AF640" t="s">
        <v>90</v>
      </c>
      <c r="AG640" t="s">
        <v>1270</v>
      </c>
      <c r="AH640" t="s">
        <v>50</v>
      </c>
      <c r="AI640" s="4">
        <f ca="1">data[[#This Row],[Expiry Date]]-TODAY()</f>
        <v>40</v>
      </c>
      <c r="AJ640" s="4">
        <f ca="1">data[[#This Row],[Maturity ( Days)]]/365</f>
        <v>0.1095890410958904</v>
      </c>
      <c r="AK640" s="4" t="str">
        <f>IF(data[[#This Row],[Option Type]]="put","p","c")</f>
        <v>p</v>
      </c>
      <c r="AL640" s="4">
        <f>(data[[#This Row],[Bid]]*data[[#This Row],[Bidsize]]+data[[#This Row],[Ask]]*data[[#This Row],[Asksize]])/(data[[#This Row],[Bidsize]]+data[[#This Row],[Asksize]])</f>
        <v>536.29999999999995</v>
      </c>
    </row>
    <row r="641" spans="1:38" x14ac:dyDescent="0.3">
      <c r="A641" t="s">
        <v>4533</v>
      </c>
      <c r="B641" t="s">
        <v>4534</v>
      </c>
      <c r="C641" t="s">
        <v>30</v>
      </c>
      <c r="D641" t="s">
        <v>4368</v>
      </c>
      <c r="E641" t="s">
        <v>4535</v>
      </c>
      <c r="F641" t="s">
        <v>4536</v>
      </c>
      <c r="H641" t="s">
        <v>87</v>
      </c>
      <c r="I641" t="s">
        <v>87</v>
      </c>
      <c r="J641" t="s">
        <v>1502</v>
      </c>
      <c r="K641" t="s">
        <v>87</v>
      </c>
      <c r="L641" t="s">
        <v>57</v>
      </c>
      <c r="M641" t="s">
        <v>37</v>
      </c>
      <c r="O641" t="s">
        <v>87</v>
      </c>
      <c r="T641" t="s">
        <v>50</v>
      </c>
      <c r="V641" t="s">
        <v>87</v>
      </c>
      <c r="W641" t="s">
        <v>87</v>
      </c>
      <c r="X641" t="s">
        <v>87</v>
      </c>
      <c r="Z641" t="s">
        <v>87</v>
      </c>
      <c r="AA641" t="s">
        <v>87</v>
      </c>
      <c r="AB641" t="s">
        <v>37</v>
      </c>
      <c r="AC641" t="s">
        <v>1013</v>
      </c>
      <c r="AD641" t="s">
        <v>37</v>
      </c>
      <c r="AE641" t="s">
        <v>1013</v>
      </c>
      <c r="AF641" t="s">
        <v>90</v>
      </c>
      <c r="AG641" t="s">
        <v>1270</v>
      </c>
      <c r="AH641" t="s">
        <v>551</v>
      </c>
      <c r="AI641" s="4">
        <f ca="1">data[[#This Row],[Expiry Date]]-TODAY()</f>
        <v>40</v>
      </c>
      <c r="AJ641" s="4">
        <f ca="1">data[[#This Row],[Maturity ( Days)]]/365</f>
        <v>0.1095890410958904</v>
      </c>
      <c r="AK641" s="4" t="str">
        <f>IF(data[[#This Row],[Option Type]]="put","p","c")</f>
        <v>p</v>
      </c>
      <c r="AL641" s="4" t="e">
        <f>(data[[#This Row],[Bid]]*data[[#This Row],[Bidsize]]+data[[#This Row],[Ask]]*data[[#This Row],[Asksize]])/(data[[#This Row],[Bidsize]]+data[[#This Row],[Asksize]])</f>
        <v>#DIV/0!</v>
      </c>
    </row>
    <row r="642" spans="1:38" x14ac:dyDescent="0.3">
      <c r="A642" t="s">
        <v>4537</v>
      </c>
      <c r="B642" t="s">
        <v>4538</v>
      </c>
      <c r="C642" t="s">
        <v>30</v>
      </c>
      <c r="D642" t="s">
        <v>3364</v>
      </c>
      <c r="E642" t="s">
        <v>4539</v>
      </c>
      <c r="F642" t="s">
        <v>4540</v>
      </c>
      <c r="H642" t="s">
        <v>87</v>
      </c>
      <c r="I642" t="s">
        <v>87</v>
      </c>
      <c r="J642" t="s">
        <v>1502</v>
      </c>
      <c r="K642" t="s">
        <v>87</v>
      </c>
      <c r="L642" t="s">
        <v>57</v>
      </c>
      <c r="M642" t="s">
        <v>37</v>
      </c>
      <c r="O642" t="s">
        <v>87</v>
      </c>
      <c r="T642" t="s">
        <v>50</v>
      </c>
      <c r="V642" t="s">
        <v>87</v>
      </c>
      <c r="W642" t="s">
        <v>87</v>
      </c>
      <c r="X642" t="s">
        <v>87</v>
      </c>
      <c r="Z642" t="s">
        <v>87</v>
      </c>
      <c r="AA642" t="s">
        <v>87</v>
      </c>
      <c r="AB642" t="s">
        <v>37</v>
      </c>
      <c r="AC642" t="s">
        <v>1013</v>
      </c>
      <c r="AD642" t="s">
        <v>37</v>
      </c>
      <c r="AE642" t="s">
        <v>1013</v>
      </c>
      <c r="AF642" t="s">
        <v>90</v>
      </c>
      <c r="AG642" t="s">
        <v>1270</v>
      </c>
      <c r="AH642" t="s">
        <v>551</v>
      </c>
      <c r="AI642" s="4">
        <f ca="1">data[[#This Row],[Expiry Date]]-TODAY()</f>
        <v>40</v>
      </c>
      <c r="AJ642" s="4">
        <f ca="1">data[[#This Row],[Maturity ( Days)]]/365</f>
        <v>0.1095890410958904</v>
      </c>
      <c r="AK642" s="4" t="str">
        <f>IF(data[[#This Row],[Option Type]]="put","p","c")</f>
        <v>p</v>
      </c>
      <c r="AL642" s="4" t="e">
        <f>(data[[#This Row],[Bid]]*data[[#This Row],[Bidsize]]+data[[#This Row],[Ask]]*data[[#This Row],[Asksize]])/(data[[#This Row],[Bidsize]]+data[[#This Row],[Asksize]])</f>
        <v>#DIV/0!</v>
      </c>
    </row>
    <row r="643" spans="1:38" x14ac:dyDescent="0.3">
      <c r="A643" t="s">
        <v>4541</v>
      </c>
      <c r="B643" t="s">
        <v>4542</v>
      </c>
      <c r="C643" t="s">
        <v>30</v>
      </c>
      <c r="D643" t="s">
        <v>4531</v>
      </c>
      <c r="E643" t="s">
        <v>4543</v>
      </c>
      <c r="F643" t="s">
        <v>4544</v>
      </c>
      <c r="H643" t="s">
        <v>87</v>
      </c>
      <c r="I643" t="s">
        <v>87</v>
      </c>
      <c r="J643" t="s">
        <v>1502</v>
      </c>
      <c r="K643" t="s">
        <v>87</v>
      </c>
      <c r="L643" t="s">
        <v>57</v>
      </c>
      <c r="M643" t="s">
        <v>37</v>
      </c>
      <c r="O643" t="s">
        <v>87</v>
      </c>
      <c r="T643" t="s">
        <v>50</v>
      </c>
      <c r="V643" t="s">
        <v>87</v>
      </c>
      <c r="W643" t="s">
        <v>87</v>
      </c>
      <c r="X643" t="s">
        <v>87</v>
      </c>
      <c r="Z643" t="s">
        <v>87</v>
      </c>
      <c r="AA643" t="s">
        <v>87</v>
      </c>
      <c r="AB643" t="s">
        <v>37</v>
      </c>
      <c r="AC643" t="s">
        <v>1013</v>
      </c>
      <c r="AD643" t="s">
        <v>37</v>
      </c>
      <c r="AE643" t="s">
        <v>1013</v>
      </c>
      <c r="AF643" t="s">
        <v>90</v>
      </c>
      <c r="AG643" t="s">
        <v>1270</v>
      </c>
      <c r="AH643" t="s">
        <v>551</v>
      </c>
      <c r="AI643" s="4">
        <f ca="1">data[[#This Row],[Expiry Date]]-TODAY()</f>
        <v>40</v>
      </c>
      <c r="AJ643" s="4">
        <f ca="1">data[[#This Row],[Maturity ( Days)]]/365</f>
        <v>0.1095890410958904</v>
      </c>
      <c r="AK643" s="4" t="str">
        <f>IF(data[[#This Row],[Option Type]]="put","p","c")</f>
        <v>p</v>
      </c>
      <c r="AL643" s="4" t="e">
        <f>(data[[#This Row],[Bid]]*data[[#This Row],[Bidsize]]+data[[#This Row],[Ask]]*data[[#This Row],[Asksize]])/(data[[#This Row],[Bidsize]]+data[[#This Row],[Asksize]])</f>
        <v>#DIV/0!</v>
      </c>
    </row>
    <row r="644" spans="1:38" x14ac:dyDescent="0.3">
      <c r="A644" t="s">
        <v>4545</v>
      </c>
      <c r="B644" t="s">
        <v>4546</v>
      </c>
      <c r="C644" t="s">
        <v>30</v>
      </c>
      <c r="D644" t="s">
        <v>2991</v>
      </c>
      <c r="E644" t="s">
        <v>4376</v>
      </c>
      <c r="F644" t="s">
        <v>1127</v>
      </c>
      <c r="H644" t="s">
        <v>87</v>
      </c>
      <c r="I644" t="s">
        <v>87</v>
      </c>
      <c r="J644" t="s">
        <v>1502</v>
      </c>
      <c r="K644" t="s">
        <v>87</v>
      </c>
      <c r="L644" t="s">
        <v>57</v>
      </c>
      <c r="M644" t="s">
        <v>37</v>
      </c>
      <c r="O644" t="s">
        <v>87</v>
      </c>
      <c r="T644" t="s">
        <v>50</v>
      </c>
      <c r="V644" t="s">
        <v>87</v>
      </c>
      <c r="W644" t="s">
        <v>87</v>
      </c>
      <c r="X644" t="s">
        <v>87</v>
      </c>
      <c r="Z644" t="s">
        <v>87</v>
      </c>
      <c r="AA644" t="s">
        <v>87</v>
      </c>
      <c r="AB644" t="s">
        <v>37</v>
      </c>
      <c r="AC644" t="s">
        <v>1013</v>
      </c>
      <c r="AD644" t="s">
        <v>37</v>
      </c>
      <c r="AE644" t="s">
        <v>1013</v>
      </c>
      <c r="AF644" t="s">
        <v>90</v>
      </c>
      <c r="AG644" t="s">
        <v>1270</v>
      </c>
      <c r="AH644" t="s">
        <v>551</v>
      </c>
      <c r="AI644" s="4">
        <f ca="1">data[[#This Row],[Expiry Date]]-TODAY()</f>
        <v>40</v>
      </c>
      <c r="AJ644" s="4">
        <f ca="1">data[[#This Row],[Maturity ( Days)]]/365</f>
        <v>0.1095890410958904</v>
      </c>
      <c r="AK644" s="4" t="str">
        <f>IF(data[[#This Row],[Option Type]]="put","p","c")</f>
        <v>p</v>
      </c>
      <c r="AL644" s="4" t="e">
        <f>(data[[#This Row],[Bid]]*data[[#This Row],[Bidsize]]+data[[#This Row],[Ask]]*data[[#This Row],[Asksize]])/(data[[#This Row],[Bidsize]]+data[[#This Row],[Asksize]])</f>
        <v>#DIV/0!</v>
      </c>
    </row>
    <row r="645" spans="1:38" x14ac:dyDescent="0.3">
      <c r="A645" t="s">
        <v>4547</v>
      </c>
      <c r="B645" t="s">
        <v>4548</v>
      </c>
      <c r="C645" t="s">
        <v>30</v>
      </c>
      <c r="D645" t="s">
        <v>3731</v>
      </c>
      <c r="E645" t="s">
        <v>2981</v>
      </c>
      <c r="F645" t="s">
        <v>4549</v>
      </c>
      <c r="H645" t="s">
        <v>87</v>
      </c>
      <c r="I645" t="s">
        <v>87</v>
      </c>
      <c r="J645" t="s">
        <v>1502</v>
      </c>
      <c r="K645" t="s">
        <v>87</v>
      </c>
      <c r="L645" t="s">
        <v>57</v>
      </c>
      <c r="M645" t="s">
        <v>37</v>
      </c>
      <c r="O645" t="s">
        <v>87</v>
      </c>
      <c r="T645" t="s">
        <v>50</v>
      </c>
      <c r="V645" t="s">
        <v>87</v>
      </c>
      <c r="W645" t="s">
        <v>87</v>
      </c>
      <c r="X645" t="s">
        <v>87</v>
      </c>
      <c r="Z645" t="s">
        <v>87</v>
      </c>
      <c r="AA645" t="s">
        <v>87</v>
      </c>
      <c r="AB645" t="s">
        <v>37</v>
      </c>
      <c r="AC645" t="s">
        <v>1013</v>
      </c>
      <c r="AD645" t="s">
        <v>37</v>
      </c>
      <c r="AE645" t="s">
        <v>1013</v>
      </c>
      <c r="AF645" t="s">
        <v>90</v>
      </c>
      <c r="AG645" t="s">
        <v>1270</v>
      </c>
      <c r="AH645" t="s">
        <v>551</v>
      </c>
      <c r="AI645" s="4">
        <f ca="1">data[[#This Row],[Expiry Date]]-TODAY()</f>
        <v>40</v>
      </c>
      <c r="AJ645" s="4">
        <f ca="1">data[[#This Row],[Maturity ( Days)]]/365</f>
        <v>0.1095890410958904</v>
      </c>
      <c r="AK645" s="4" t="str">
        <f>IF(data[[#This Row],[Option Type]]="put","p","c")</f>
        <v>p</v>
      </c>
      <c r="AL645" s="4" t="e">
        <f>(data[[#This Row],[Bid]]*data[[#This Row],[Bidsize]]+data[[#This Row],[Ask]]*data[[#This Row],[Asksize]])/(data[[#This Row],[Bidsize]]+data[[#This Row],[Asksize]])</f>
        <v>#DIV/0!</v>
      </c>
    </row>
    <row r="646" spans="1:38" x14ac:dyDescent="0.3">
      <c r="A646" t="s">
        <v>4550</v>
      </c>
      <c r="B646" t="s">
        <v>4551</v>
      </c>
      <c r="C646" t="s">
        <v>30</v>
      </c>
      <c r="D646" t="s">
        <v>3010</v>
      </c>
      <c r="E646" t="s">
        <v>4552</v>
      </c>
      <c r="F646" t="s">
        <v>4553</v>
      </c>
      <c r="H646" t="s">
        <v>161</v>
      </c>
      <c r="I646" t="s">
        <v>161</v>
      </c>
      <c r="J646" t="s">
        <v>1502</v>
      </c>
      <c r="K646" t="s">
        <v>87</v>
      </c>
      <c r="L646" t="s">
        <v>57</v>
      </c>
      <c r="M646" t="s">
        <v>37</v>
      </c>
      <c r="O646" t="s">
        <v>87</v>
      </c>
      <c r="T646" t="s">
        <v>50</v>
      </c>
      <c r="V646" t="s">
        <v>87</v>
      </c>
      <c r="W646" t="s">
        <v>87</v>
      </c>
      <c r="X646" t="s">
        <v>87</v>
      </c>
      <c r="Z646" t="s">
        <v>87</v>
      </c>
      <c r="AA646" t="s">
        <v>87</v>
      </c>
      <c r="AB646" t="s">
        <v>37</v>
      </c>
      <c r="AC646" t="s">
        <v>1013</v>
      </c>
      <c r="AD646" t="s">
        <v>37</v>
      </c>
      <c r="AE646" t="s">
        <v>1013</v>
      </c>
      <c r="AF646" t="s">
        <v>90</v>
      </c>
      <c r="AG646" t="s">
        <v>1270</v>
      </c>
      <c r="AH646" t="s">
        <v>50</v>
      </c>
      <c r="AI646" s="4">
        <f ca="1">data[[#This Row],[Expiry Date]]-TODAY()</f>
        <v>40</v>
      </c>
      <c r="AJ646" s="4">
        <f ca="1">data[[#This Row],[Maturity ( Days)]]/365</f>
        <v>0.1095890410958904</v>
      </c>
      <c r="AK646" s="4" t="str">
        <f>IF(data[[#This Row],[Option Type]]="put","p","c")</f>
        <v>p</v>
      </c>
      <c r="AL646" s="4">
        <f>(data[[#This Row],[Bid]]*data[[#This Row],[Bidsize]]+data[[#This Row],[Ask]]*data[[#This Row],[Asksize]])/(data[[#This Row],[Bidsize]]+data[[#This Row],[Asksize]])</f>
        <v>575.25</v>
      </c>
    </row>
    <row r="647" spans="1:38" x14ac:dyDescent="0.3">
      <c r="A647" t="s">
        <v>4554</v>
      </c>
      <c r="B647" t="s">
        <v>4555</v>
      </c>
      <c r="C647" t="s">
        <v>30</v>
      </c>
      <c r="D647" t="s">
        <v>3010</v>
      </c>
      <c r="E647" t="s">
        <v>4556</v>
      </c>
      <c r="F647" t="s">
        <v>4557</v>
      </c>
      <c r="H647" t="s">
        <v>87</v>
      </c>
      <c r="I647" t="s">
        <v>87</v>
      </c>
      <c r="J647" t="s">
        <v>1502</v>
      </c>
      <c r="K647" t="s">
        <v>87</v>
      </c>
      <c r="L647" t="s">
        <v>57</v>
      </c>
      <c r="M647" t="s">
        <v>37</v>
      </c>
      <c r="O647" t="s">
        <v>87</v>
      </c>
      <c r="T647" t="s">
        <v>50</v>
      </c>
      <c r="V647" t="s">
        <v>87</v>
      </c>
      <c r="W647" t="s">
        <v>87</v>
      </c>
      <c r="X647" t="s">
        <v>87</v>
      </c>
      <c r="Z647" t="s">
        <v>87</v>
      </c>
      <c r="AA647" t="s">
        <v>87</v>
      </c>
      <c r="AB647" t="s">
        <v>37</v>
      </c>
      <c r="AC647" t="s">
        <v>1013</v>
      </c>
      <c r="AD647" t="s">
        <v>37</v>
      </c>
      <c r="AE647" t="s">
        <v>1013</v>
      </c>
      <c r="AF647" t="s">
        <v>90</v>
      </c>
      <c r="AG647" t="s">
        <v>1270</v>
      </c>
      <c r="AH647" t="s">
        <v>551</v>
      </c>
      <c r="AI647" s="4">
        <f ca="1">data[[#This Row],[Expiry Date]]-TODAY()</f>
        <v>40</v>
      </c>
      <c r="AJ647" s="4">
        <f ca="1">data[[#This Row],[Maturity ( Days)]]/365</f>
        <v>0.1095890410958904</v>
      </c>
      <c r="AK647" s="4" t="str">
        <f>IF(data[[#This Row],[Option Type]]="put","p","c")</f>
        <v>p</v>
      </c>
      <c r="AL647" s="4" t="e">
        <f>(data[[#This Row],[Bid]]*data[[#This Row],[Bidsize]]+data[[#This Row],[Ask]]*data[[#This Row],[Asksize]])/(data[[#This Row],[Bidsize]]+data[[#This Row],[Asksize]])</f>
        <v>#DIV/0!</v>
      </c>
    </row>
    <row r="648" spans="1:38" x14ac:dyDescent="0.3">
      <c r="A648" t="s">
        <v>4558</v>
      </c>
      <c r="B648" t="s">
        <v>4559</v>
      </c>
      <c r="C648" t="s">
        <v>30</v>
      </c>
      <c r="D648" t="s">
        <v>2082</v>
      </c>
      <c r="E648" t="s">
        <v>1464</v>
      </c>
      <c r="F648" t="s">
        <v>4560</v>
      </c>
      <c r="H648" t="s">
        <v>87</v>
      </c>
      <c r="I648" t="s">
        <v>87</v>
      </c>
      <c r="J648" t="s">
        <v>1502</v>
      </c>
      <c r="K648" t="s">
        <v>87</v>
      </c>
      <c r="L648" t="s">
        <v>57</v>
      </c>
      <c r="M648" t="s">
        <v>37</v>
      </c>
      <c r="O648" t="s">
        <v>87</v>
      </c>
      <c r="T648" t="s">
        <v>50</v>
      </c>
      <c r="V648" t="s">
        <v>87</v>
      </c>
      <c r="W648" t="s">
        <v>87</v>
      </c>
      <c r="X648" t="s">
        <v>87</v>
      </c>
      <c r="Z648" t="s">
        <v>87</v>
      </c>
      <c r="AA648" t="s">
        <v>87</v>
      </c>
      <c r="AB648" t="s">
        <v>37</v>
      </c>
      <c r="AC648" t="s">
        <v>1013</v>
      </c>
      <c r="AD648" t="s">
        <v>37</v>
      </c>
      <c r="AE648" t="s">
        <v>1013</v>
      </c>
      <c r="AF648" t="s">
        <v>90</v>
      </c>
      <c r="AG648" t="s">
        <v>1270</v>
      </c>
      <c r="AH648" t="s">
        <v>551</v>
      </c>
      <c r="AI648" s="4">
        <f ca="1">data[[#This Row],[Expiry Date]]-TODAY()</f>
        <v>40</v>
      </c>
      <c r="AJ648" s="4">
        <f ca="1">data[[#This Row],[Maturity ( Days)]]/365</f>
        <v>0.1095890410958904</v>
      </c>
      <c r="AK648" s="4" t="str">
        <f>IF(data[[#This Row],[Option Type]]="put","p","c")</f>
        <v>p</v>
      </c>
      <c r="AL648" s="4" t="e">
        <f>(data[[#This Row],[Bid]]*data[[#This Row],[Bidsize]]+data[[#This Row],[Ask]]*data[[#This Row],[Asksize]])/(data[[#This Row],[Bidsize]]+data[[#This Row],[Asksize]])</f>
        <v>#DIV/0!</v>
      </c>
    </row>
    <row r="649" spans="1:38" x14ac:dyDescent="0.3">
      <c r="A649" t="s">
        <v>4561</v>
      </c>
      <c r="B649" t="s">
        <v>4562</v>
      </c>
      <c r="C649" t="s">
        <v>30</v>
      </c>
      <c r="D649" t="s">
        <v>3029</v>
      </c>
      <c r="E649" t="s">
        <v>4563</v>
      </c>
      <c r="F649" t="s">
        <v>4564</v>
      </c>
      <c r="H649" t="s">
        <v>161</v>
      </c>
      <c r="I649" t="s">
        <v>161</v>
      </c>
      <c r="J649" t="s">
        <v>1502</v>
      </c>
      <c r="K649" t="s">
        <v>87</v>
      </c>
      <c r="L649" t="s">
        <v>57</v>
      </c>
      <c r="M649" t="s">
        <v>37</v>
      </c>
      <c r="O649" t="s">
        <v>87</v>
      </c>
      <c r="T649" t="s">
        <v>50</v>
      </c>
      <c r="V649" t="s">
        <v>87</v>
      </c>
      <c r="W649" t="s">
        <v>87</v>
      </c>
      <c r="X649" t="s">
        <v>87</v>
      </c>
      <c r="Z649" t="s">
        <v>87</v>
      </c>
      <c r="AA649" t="s">
        <v>87</v>
      </c>
      <c r="AB649" t="s">
        <v>37</v>
      </c>
      <c r="AC649" t="s">
        <v>1013</v>
      </c>
      <c r="AD649" t="s">
        <v>37</v>
      </c>
      <c r="AE649" t="s">
        <v>1013</v>
      </c>
      <c r="AF649" t="s">
        <v>90</v>
      </c>
      <c r="AG649" t="s">
        <v>1270</v>
      </c>
      <c r="AH649" t="s">
        <v>50</v>
      </c>
      <c r="AI649" s="4">
        <f ca="1">data[[#This Row],[Expiry Date]]-TODAY()</f>
        <v>40</v>
      </c>
      <c r="AJ649" s="4">
        <f ca="1">data[[#This Row],[Maturity ( Days)]]/365</f>
        <v>0.1095890410958904</v>
      </c>
      <c r="AK649" s="4" t="str">
        <f>IF(data[[#This Row],[Option Type]]="put","p","c")</f>
        <v>p</v>
      </c>
      <c r="AL649" s="4">
        <f>(data[[#This Row],[Bid]]*data[[#This Row],[Bidsize]]+data[[#This Row],[Ask]]*data[[#This Row],[Asksize]])/(data[[#This Row],[Bidsize]]+data[[#This Row],[Asksize]])</f>
        <v>594.85</v>
      </c>
    </row>
    <row r="650" spans="1:38" x14ac:dyDescent="0.3">
      <c r="A650" t="s">
        <v>4565</v>
      </c>
      <c r="B650" t="s">
        <v>4566</v>
      </c>
      <c r="C650" t="s">
        <v>30</v>
      </c>
      <c r="D650" t="s">
        <v>3029</v>
      </c>
      <c r="E650" t="s">
        <v>4567</v>
      </c>
      <c r="F650" t="s">
        <v>4568</v>
      </c>
      <c r="H650" t="s">
        <v>87</v>
      </c>
      <c r="I650" t="s">
        <v>87</v>
      </c>
      <c r="J650" t="s">
        <v>1502</v>
      </c>
      <c r="K650" t="s">
        <v>87</v>
      </c>
      <c r="L650" t="s">
        <v>57</v>
      </c>
      <c r="M650" t="s">
        <v>37</v>
      </c>
      <c r="O650" t="s">
        <v>87</v>
      </c>
      <c r="T650" t="s">
        <v>50</v>
      </c>
      <c r="V650" t="s">
        <v>87</v>
      </c>
      <c r="W650" t="s">
        <v>87</v>
      </c>
      <c r="X650" t="s">
        <v>87</v>
      </c>
      <c r="Z650" t="s">
        <v>87</v>
      </c>
      <c r="AA650" t="s">
        <v>87</v>
      </c>
      <c r="AB650" t="s">
        <v>37</v>
      </c>
      <c r="AC650" t="s">
        <v>1013</v>
      </c>
      <c r="AD650" t="s">
        <v>37</v>
      </c>
      <c r="AE650" t="s">
        <v>1013</v>
      </c>
      <c r="AF650" t="s">
        <v>90</v>
      </c>
      <c r="AG650" t="s">
        <v>1270</v>
      </c>
      <c r="AH650" t="s">
        <v>551</v>
      </c>
      <c r="AI650" s="4">
        <f ca="1">data[[#This Row],[Expiry Date]]-TODAY()</f>
        <v>40</v>
      </c>
      <c r="AJ650" s="4">
        <f ca="1">data[[#This Row],[Maturity ( Days)]]/365</f>
        <v>0.1095890410958904</v>
      </c>
      <c r="AK650" s="4" t="str">
        <f>IF(data[[#This Row],[Option Type]]="put","p","c")</f>
        <v>p</v>
      </c>
      <c r="AL650" s="4" t="e">
        <f>(data[[#This Row],[Bid]]*data[[#This Row],[Bidsize]]+data[[#This Row],[Ask]]*data[[#This Row],[Asksize]])/(data[[#This Row],[Bidsize]]+data[[#This Row],[Asksize]])</f>
        <v>#DIV/0!</v>
      </c>
    </row>
    <row r="651" spans="1:38" x14ac:dyDescent="0.3">
      <c r="A651" t="s">
        <v>4569</v>
      </c>
      <c r="B651" t="s">
        <v>4570</v>
      </c>
      <c r="C651" t="s">
        <v>30</v>
      </c>
      <c r="D651" t="s">
        <v>3745</v>
      </c>
      <c r="E651" t="s">
        <v>4571</v>
      </c>
      <c r="F651" t="s">
        <v>4572</v>
      </c>
      <c r="H651" t="s">
        <v>161</v>
      </c>
      <c r="I651" t="s">
        <v>161</v>
      </c>
      <c r="J651" t="s">
        <v>1502</v>
      </c>
      <c r="K651" t="s">
        <v>87</v>
      </c>
      <c r="L651" t="s">
        <v>57</v>
      </c>
      <c r="M651" t="s">
        <v>37</v>
      </c>
      <c r="O651" t="s">
        <v>87</v>
      </c>
      <c r="T651" t="s">
        <v>50</v>
      </c>
      <c r="V651" t="s">
        <v>87</v>
      </c>
      <c r="W651" t="s">
        <v>87</v>
      </c>
      <c r="X651" t="s">
        <v>87</v>
      </c>
      <c r="Z651" t="s">
        <v>87</v>
      </c>
      <c r="AA651" t="s">
        <v>87</v>
      </c>
      <c r="AB651" t="s">
        <v>37</v>
      </c>
      <c r="AC651" t="s">
        <v>1013</v>
      </c>
      <c r="AD651" t="s">
        <v>37</v>
      </c>
      <c r="AE651" t="s">
        <v>1013</v>
      </c>
      <c r="AF651" t="s">
        <v>90</v>
      </c>
      <c r="AG651" t="s">
        <v>1270</v>
      </c>
      <c r="AH651" t="s">
        <v>50</v>
      </c>
      <c r="AI651" s="4">
        <f ca="1">data[[#This Row],[Expiry Date]]-TODAY()</f>
        <v>40</v>
      </c>
      <c r="AJ651" s="4">
        <f ca="1">data[[#This Row],[Maturity ( Days)]]/365</f>
        <v>0.1095890410958904</v>
      </c>
      <c r="AK651" s="4" t="str">
        <f>IF(data[[#This Row],[Option Type]]="put","p","c")</f>
        <v>p</v>
      </c>
      <c r="AL651" s="4">
        <f>(data[[#This Row],[Bid]]*data[[#This Row],[Bidsize]]+data[[#This Row],[Ask]]*data[[#This Row],[Asksize]])/(data[[#This Row],[Bidsize]]+data[[#This Row],[Asksize]])</f>
        <v>604.65</v>
      </c>
    </row>
    <row r="652" spans="1:38" x14ac:dyDescent="0.3">
      <c r="A652" t="s">
        <v>4573</v>
      </c>
      <c r="B652" t="s">
        <v>4574</v>
      </c>
      <c r="C652" t="s">
        <v>30</v>
      </c>
      <c r="D652" t="s">
        <v>3745</v>
      </c>
      <c r="E652" t="s">
        <v>2083</v>
      </c>
      <c r="F652" t="s">
        <v>4575</v>
      </c>
      <c r="H652" t="s">
        <v>87</v>
      </c>
      <c r="I652" t="s">
        <v>87</v>
      </c>
      <c r="J652" t="s">
        <v>1502</v>
      </c>
      <c r="K652" t="s">
        <v>87</v>
      </c>
      <c r="L652" t="s">
        <v>57</v>
      </c>
      <c r="M652" t="s">
        <v>37</v>
      </c>
      <c r="O652" t="s">
        <v>87</v>
      </c>
      <c r="T652" t="s">
        <v>50</v>
      </c>
      <c r="V652" t="s">
        <v>87</v>
      </c>
      <c r="W652" t="s">
        <v>87</v>
      </c>
      <c r="X652" t="s">
        <v>87</v>
      </c>
      <c r="Z652" t="s">
        <v>87</v>
      </c>
      <c r="AA652" t="s">
        <v>87</v>
      </c>
      <c r="AB652" t="s">
        <v>37</v>
      </c>
      <c r="AC652" t="s">
        <v>1013</v>
      </c>
      <c r="AD652" t="s">
        <v>37</v>
      </c>
      <c r="AE652" t="s">
        <v>1013</v>
      </c>
      <c r="AF652" t="s">
        <v>90</v>
      </c>
      <c r="AG652" t="s">
        <v>1270</v>
      </c>
      <c r="AH652" t="s">
        <v>551</v>
      </c>
      <c r="AI652" s="4">
        <f ca="1">data[[#This Row],[Expiry Date]]-TODAY()</f>
        <v>40</v>
      </c>
      <c r="AJ652" s="4">
        <f ca="1">data[[#This Row],[Maturity ( Days)]]/365</f>
        <v>0.1095890410958904</v>
      </c>
      <c r="AK652" s="4" t="str">
        <f>IF(data[[#This Row],[Option Type]]="put","p","c")</f>
        <v>p</v>
      </c>
      <c r="AL652" s="4" t="e">
        <f>(data[[#This Row],[Bid]]*data[[#This Row],[Bidsize]]+data[[#This Row],[Ask]]*data[[#This Row],[Asksize]])/(data[[#This Row],[Bidsize]]+data[[#This Row],[Asksize]])</f>
        <v>#DIV/0!</v>
      </c>
    </row>
    <row r="653" spans="1:38" x14ac:dyDescent="0.3">
      <c r="A653" t="s">
        <v>4576</v>
      </c>
      <c r="B653" t="s">
        <v>4577</v>
      </c>
      <c r="C653" t="s">
        <v>30</v>
      </c>
      <c r="D653" t="s">
        <v>3061</v>
      </c>
      <c r="E653" t="s">
        <v>4578</v>
      </c>
      <c r="F653" t="s">
        <v>3475</v>
      </c>
      <c r="H653" t="s">
        <v>161</v>
      </c>
      <c r="I653" t="s">
        <v>161</v>
      </c>
      <c r="J653" t="s">
        <v>1502</v>
      </c>
      <c r="K653" t="s">
        <v>87</v>
      </c>
      <c r="L653" t="s">
        <v>57</v>
      </c>
      <c r="M653" t="s">
        <v>37</v>
      </c>
      <c r="O653" t="s">
        <v>87</v>
      </c>
      <c r="T653" t="s">
        <v>50</v>
      </c>
      <c r="V653" t="s">
        <v>87</v>
      </c>
      <c r="W653" t="s">
        <v>87</v>
      </c>
      <c r="X653" t="s">
        <v>87</v>
      </c>
      <c r="Z653" t="s">
        <v>87</v>
      </c>
      <c r="AA653" t="s">
        <v>87</v>
      </c>
      <c r="AB653" t="s">
        <v>37</v>
      </c>
      <c r="AC653" t="s">
        <v>1013</v>
      </c>
      <c r="AD653" t="s">
        <v>37</v>
      </c>
      <c r="AE653" t="s">
        <v>1013</v>
      </c>
      <c r="AF653" t="s">
        <v>90</v>
      </c>
      <c r="AG653" t="s">
        <v>1270</v>
      </c>
      <c r="AH653" t="s">
        <v>50</v>
      </c>
      <c r="AI653" s="4">
        <f ca="1">data[[#This Row],[Expiry Date]]-TODAY()</f>
        <v>40</v>
      </c>
      <c r="AJ653" s="4">
        <f ca="1">data[[#This Row],[Maturity ( Days)]]/365</f>
        <v>0.1095890410958904</v>
      </c>
      <c r="AK653" s="4" t="str">
        <f>IF(data[[#This Row],[Option Type]]="put","p","c")</f>
        <v>p</v>
      </c>
      <c r="AL653" s="4">
        <f>(data[[#This Row],[Bid]]*data[[#This Row],[Bidsize]]+data[[#This Row],[Ask]]*data[[#This Row],[Asksize]])/(data[[#This Row],[Bidsize]]+data[[#This Row],[Asksize]])</f>
        <v>624.65</v>
      </c>
    </row>
    <row r="654" spans="1:38" x14ac:dyDescent="0.3">
      <c r="A654" t="s">
        <v>4579</v>
      </c>
      <c r="B654" t="s">
        <v>4580</v>
      </c>
      <c r="C654" t="s">
        <v>30</v>
      </c>
      <c r="D654" t="s">
        <v>3065</v>
      </c>
      <c r="E654" t="s">
        <v>4581</v>
      </c>
      <c r="F654" t="s">
        <v>4582</v>
      </c>
      <c r="H654" t="s">
        <v>161</v>
      </c>
      <c r="I654" t="s">
        <v>161</v>
      </c>
      <c r="J654" t="s">
        <v>1502</v>
      </c>
      <c r="K654" t="s">
        <v>87</v>
      </c>
      <c r="L654" t="s">
        <v>57</v>
      </c>
      <c r="M654" t="s">
        <v>37</v>
      </c>
      <c r="O654" t="s">
        <v>87</v>
      </c>
      <c r="T654" t="s">
        <v>50</v>
      </c>
      <c r="V654" t="s">
        <v>87</v>
      </c>
      <c r="W654" t="s">
        <v>87</v>
      </c>
      <c r="X654" t="s">
        <v>87</v>
      </c>
      <c r="Z654" t="s">
        <v>87</v>
      </c>
      <c r="AA654" t="s">
        <v>87</v>
      </c>
      <c r="AB654" t="s">
        <v>37</v>
      </c>
      <c r="AC654" t="s">
        <v>1013</v>
      </c>
      <c r="AD654" t="s">
        <v>37</v>
      </c>
      <c r="AE654" t="s">
        <v>1013</v>
      </c>
      <c r="AF654" t="s">
        <v>90</v>
      </c>
      <c r="AG654" t="s">
        <v>1270</v>
      </c>
      <c r="AH654" t="s">
        <v>50</v>
      </c>
      <c r="AI654" s="4">
        <f ca="1">data[[#This Row],[Expiry Date]]-TODAY()</f>
        <v>40</v>
      </c>
      <c r="AJ654" s="4">
        <f ca="1">data[[#This Row],[Maturity ( Days)]]/365</f>
        <v>0.1095890410958904</v>
      </c>
      <c r="AK654" s="4" t="str">
        <f>IF(data[[#This Row],[Option Type]]="put","p","c")</f>
        <v>p</v>
      </c>
      <c r="AL654" s="4">
        <f>(data[[#This Row],[Bid]]*data[[#This Row],[Bidsize]]+data[[#This Row],[Ask]]*data[[#This Row],[Asksize]])/(data[[#This Row],[Bidsize]]+data[[#This Row],[Asksize]])</f>
        <v>634.25</v>
      </c>
    </row>
    <row r="655" spans="1:38" x14ac:dyDescent="0.3">
      <c r="A655" t="s">
        <v>4583</v>
      </c>
      <c r="B655" t="s">
        <v>4584</v>
      </c>
      <c r="C655" t="s">
        <v>30</v>
      </c>
      <c r="D655" t="s">
        <v>4401</v>
      </c>
      <c r="E655" t="s">
        <v>4585</v>
      </c>
      <c r="F655" t="s">
        <v>4586</v>
      </c>
      <c r="H655" t="s">
        <v>87</v>
      </c>
      <c r="I655" t="s">
        <v>87</v>
      </c>
      <c r="J655" t="s">
        <v>1502</v>
      </c>
      <c r="K655" t="s">
        <v>87</v>
      </c>
      <c r="L655" t="s">
        <v>57</v>
      </c>
      <c r="M655" t="s">
        <v>37</v>
      </c>
      <c r="O655" t="s">
        <v>87</v>
      </c>
      <c r="T655" t="s">
        <v>50</v>
      </c>
      <c r="V655" t="s">
        <v>87</v>
      </c>
      <c r="W655" t="s">
        <v>87</v>
      </c>
      <c r="X655" t="s">
        <v>87</v>
      </c>
      <c r="Z655" t="s">
        <v>87</v>
      </c>
      <c r="AA655" t="s">
        <v>87</v>
      </c>
      <c r="AB655" t="s">
        <v>37</v>
      </c>
      <c r="AC655" t="s">
        <v>1013</v>
      </c>
      <c r="AD655" t="s">
        <v>37</v>
      </c>
      <c r="AE655" t="s">
        <v>1013</v>
      </c>
      <c r="AF655" t="s">
        <v>90</v>
      </c>
      <c r="AG655" t="s">
        <v>1270</v>
      </c>
      <c r="AH655" t="s">
        <v>551</v>
      </c>
      <c r="AI655" s="4">
        <f ca="1">data[[#This Row],[Expiry Date]]-TODAY()</f>
        <v>40</v>
      </c>
      <c r="AJ655" s="4">
        <f ca="1">data[[#This Row],[Maturity ( Days)]]/365</f>
        <v>0.1095890410958904</v>
      </c>
      <c r="AK655" s="4" t="str">
        <f>IF(data[[#This Row],[Option Type]]="put","p","c")</f>
        <v>p</v>
      </c>
      <c r="AL655" s="4" t="e">
        <f>(data[[#This Row],[Bid]]*data[[#This Row],[Bidsize]]+data[[#This Row],[Ask]]*data[[#This Row],[Asksize]])/(data[[#This Row],[Bidsize]]+data[[#This Row],[Asksize]])</f>
        <v>#DIV/0!</v>
      </c>
    </row>
    <row r="656" spans="1:38" x14ac:dyDescent="0.3">
      <c r="A656" t="s">
        <v>4587</v>
      </c>
      <c r="B656" t="s">
        <v>4588</v>
      </c>
      <c r="C656" t="s">
        <v>30</v>
      </c>
      <c r="D656" t="s">
        <v>3119</v>
      </c>
      <c r="E656" t="s">
        <v>4589</v>
      </c>
      <c r="F656" t="s">
        <v>1701</v>
      </c>
      <c r="H656" t="s">
        <v>87</v>
      </c>
      <c r="I656" t="s">
        <v>87</v>
      </c>
      <c r="J656" t="s">
        <v>1502</v>
      </c>
      <c r="K656" t="s">
        <v>87</v>
      </c>
      <c r="L656" t="s">
        <v>57</v>
      </c>
      <c r="M656" t="s">
        <v>37</v>
      </c>
      <c r="O656" t="s">
        <v>87</v>
      </c>
      <c r="T656" t="s">
        <v>50</v>
      </c>
      <c r="V656" t="s">
        <v>87</v>
      </c>
      <c r="W656" t="s">
        <v>87</v>
      </c>
      <c r="X656" t="s">
        <v>87</v>
      </c>
      <c r="Z656" t="s">
        <v>87</v>
      </c>
      <c r="AA656" t="s">
        <v>87</v>
      </c>
      <c r="AB656" t="s">
        <v>37</v>
      </c>
      <c r="AC656" t="s">
        <v>1013</v>
      </c>
      <c r="AD656" t="s">
        <v>37</v>
      </c>
      <c r="AE656" t="s">
        <v>1013</v>
      </c>
      <c r="AF656" t="s">
        <v>90</v>
      </c>
      <c r="AG656" t="s">
        <v>1270</v>
      </c>
      <c r="AH656" t="s">
        <v>551</v>
      </c>
      <c r="AI656" s="4">
        <f ca="1">data[[#This Row],[Expiry Date]]-TODAY()</f>
        <v>40</v>
      </c>
      <c r="AJ656" s="4">
        <f ca="1">data[[#This Row],[Maturity ( Days)]]/365</f>
        <v>0.1095890410958904</v>
      </c>
      <c r="AK656" s="4" t="str">
        <f>IF(data[[#This Row],[Option Type]]="put","p","c")</f>
        <v>p</v>
      </c>
      <c r="AL656" s="4" t="e">
        <f>(data[[#This Row],[Bid]]*data[[#This Row],[Bidsize]]+data[[#This Row],[Ask]]*data[[#This Row],[Asksize]])/(data[[#This Row],[Bidsize]]+data[[#This Row],[Asksize]])</f>
        <v>#DIV/0!</v>
      </c>
    </row>
    <row r="657" spans="1:38" x14ac:dyDescent="0.3">
      <c r="A657" t="s">
        <v>4590</v>
      </c>
      <c r="B657" t="s">
        <v>4591</v>
      </c>
      <c r="C657" t="s">
        <v>30</v>
      </c>
      <c r="D657" t="s">
        <v>3388</v>
      </c>
      <c r="E657" t="s">
        <v>4592</v>
      </c>
      <c r="F657" t="s">
        <v>4593</v>
      </c>
      <c r="H657" t="s">
        <v>87</v>
      </c>
      <c r="I657" t="s">
        <v>87</v>
      </c>
      <c r="J657" t="s">
        <v>1502</v>
      </c>
      <c r="K657" t="s">
        <v>87</v>
      </c>
      <c r="L657" t="s">
        <v>57</v>
      </c>
      <c r="M657" t="s">
        <v>37</v>
      </c>
      <c r="O657" t="s">
        <v>87</v>
      </c>
      <c r="T657" t="s">
        <v>50</v>
      </c>
      <c r="V657" t="s">
        <v>87</v>
      </c>
      <c r="W657" t="s">
        <v>87</v>
      </c>
      <c r="X657" t="s">
        <v>87</v>
      </c>
      <c r="Z657" t="s">
        <v>87</v>
      </c>
      <c r="AA657" t="s">
        <v>87</v>
      </c>
      <c r="AB657" t="s">
        <v>37</v>
      </c>
      <c r="AC657" t="s">
        <v>1013</v>
      </c>
      <c r="AD657" t="s">
        <v>37</v>
      </c>
      <c r="AE657" t="s">
        <v>1013</v>
      </c>
      <c r="AF657" t="s">
        <v>90</v>
      </c>
      <c r="AG657" t="s">
        <v>1270</v>
      </c>
      <c r="AH657" t="s">
        <v>551</v>
      </c>
      <c r="AI657" s="4">
        <f ca="1">data[[#This Row],[Expiry Date]]-TODAY()</f>
        <v>40</v>
      </c>
      <c r="AJ657" s="4">
        <f ca="1">data[[#This Row],[Maturity ( Days)]]/365</f>
        <v>0.1095890410958904</v>
      </c>
      <c r="AK657" s="4" t="str">
        <f>IF(data[[#This Row],[Option Type]]="put","p","c")</f>
        <v>p</v>
      </c>
      <c r="AL657" s="4" t="e">
        <f>(data[[#This Row],[Bid]]*data[[#This Row],[Bidsize]]+data[[#This Row],[Ask]]*data[[#This Row],[Asksize]])/(data[[#This Row],[Bidsize]]+data[[#This Row],[Asksize]])</f>
        <v>#DIV/0!</v>
      </c>
    </row>
    <row r="658" spans="1:38" x14ac:dyDescent="0.3">
      <c r="A658" t="s">
        <v>4594</v>
      </c>
      <c r="B658" t="s">
        <v>4595</v>
      </c>
      <c r="C658" t="s">
        <v>30</v>
      </c>
      <c r="D658" t="s">
        <v>3134</v>
      </c>
      <c r="E658" t="s">
        <v>4596</v>
      </c>
      <c r="F658" t="s">
        <v>4597</v>
      </c>
      <c r="H658" t="s">
        <v>161</v>
      </c>
      <c r="I658" t="s">
        <v>161</v>
      </c>
      <c r="J658" t="s">
        <v>1502</v>
      </c>
      <c r="K658" t="s">
        <v>87</v>
      </c>
      <c r="L658" t="s">
        <v>57</v>
      </c>
      <c r="M658" t="s">
        <v>37</v>
      </c>
      <c r="O658" t="s">
        <v>87</v>
      </c>
      <c r="T658" t="s">
        <v>50</v>
      </c>
      <c r="V658" t="s">
        <v>87</v>
      </c>
      <c r="W658" t="s">
        <v>87</v>
      </c>
      <c r="X658" t="s">
        <v>87</v>
      </c>
      <c r="Z658" t="s">
        <v>87</v>
      </c>
      <c r="AA658" t="s">
        <v>87</v>
      </c>
      <c r="AB658" t="s">
        <v>37</v>
      </c>
      <c r="AC658" t="s">
        <v>1013</v>
      </c>
      <c r="AD658" t="s">
        <v>37</v>
      </c>
      <c r="AE658" t="s">
        <v>1013</v>
      </c>
      <c r="AF658" t="s">
        <v>90</v>
      </c>
      <c r="AG658" t="s">
        <v>1270</v>
      </c>
      <c r="AH658" t="s">
        <v>50</v>
      </c>
      <c r="AI658" s="4">
        <f ca="1">data[[#This Row],[Expiry Date]]-TODAY()</f>
        <v>40</v>
      </c>
      <c r="AJ658" s="4">
        <f ca="1">data[[#This Row],[Maturity ( Days)]]/365</f>
        <v>0.1095890410958904</v>
      </c>
      <c r="AK658" s="4" t="str">
        <f>IF(data[[#This Row],[Option Type]]="put","p","c")</f>
        <v>p</v>
      </c>
      <c r="AL658" s="4">
        <f>(data[[#This Row],[Bid]]*data[[#This Row],[Bidsize]]+data[[#This Row],[Ask]]*data[[#This Row],[Asksize]])/(data[[#This Row],[Bidsize]]+data[[#This Row],[Asksize]])</f>
        <v>828.15</v>
      </c>
    </row>
    <row r="659" spans="1:38" x14ac:dyDescent="0.3">
      <c r="A659" t="s">
        <v>4598</v>
      </c>
      <c r="B659" t="s">
        <v>4599</v>
      </c>
      <c r="C659" t="s">
        <v>30</v>
      </c>
      <c r="D659" t="s">
        <v>3134</v>
      </c>
      <c r="E659" t="s">
        <v>4600</v>
      </c>
      <c r="F659" t="s">
        <v>4601</v>
      </c>
      <c r="H659" t="s">
        <v>87</v>
      </c>
      <c r="I659" t="s">
        <v>87</v>
      </c>
      <c r="J659" t="s">
        <v>1502</v>
      </c>
      <c r="K659" t="s">
        <v>87</v>
      </c>
      <c r="L659" t="s">
        <v>57</v>
      </c>
      <c r="M659" t="s">
        <v>37</v>
      </c>
      <c r="O659" t="s">
        <v>87</v>
      </c>
      <c r="T659" t="s">
        <v>50</v>
      </c>
      <c r="V659" t="s">
        <v>87</v>
      </c>
      <c r="W659" t="s">
        <v>87</v>
      </c>
      <c r="X659" t="s">
        <v>87</v>
      </c>
      <c r="Z659" t="s">
        <v>87</v>
      </c>
      <c r="AA659" t="s">
        <v>87</v>
      </c>
      <c r="AB659" t="s">
        <v>37</v>
      </c>
      <c r="AC659" t="s">
        <v>1013</v>
      </c>
      <c r="AD659" t="s">
        <v>37</v>
      </c>
      <c r="AE659" t="s">
        <v>1013</v>
      </c>
      <c r="AF659" t="s">
        <v>90</v>
      </c>
      <c r="AG659" t="s">
        <v>1270</v>
      </c>
      <c r="AH659" t="s">
        <v>551</v>
      </c>
      <c r="AI659" s="4">
        <f ca="1">data[[#This Row],[Expiry Date]]-TODAY()</f>
        <v>40</v>
      </c>
      <c r="AJ659" s="4">
        <f ca="1">data[[#This Row],[Maturity ( Days)]]/365</f>
        <v>0.1095890410958904</v>
      </c>
      <c r="AK659" s="4" t="str">
        <f>IF(data[[#This Row],[Option Type]]="put","p","c")</f>
        <v>p</v>
      </c>
      <c r="AL659" s="4" t="e">
        <f>(data[[#This Row],[Bid]]*data[[#This Row],[Bidsize]]+data[[#This Row],[Ask]]*data[[#This Row],[Asksize]])/(data[[#This Row],[Bidsize]]+data[[#This Row],[Asksize]])</f>
        <v>#DIV/0!</v>
      </c>
    </row>
    <row r="660" spans="1:38" x14ac:dyDescent="0.3">
      <c r="A660" t="s">
        <v>4602</v>
      </c>
      <c r="B660" t="s">
        <v>4603</v>
      </c>
      <c r="C660" t="s">
        <v>30</v>
      </c>
      <c r="D660" t="s">
        <v>2199</v>
      </c>
      <c r="E660" t="s">
        <v>4604</v>
      </c>
      <c r="F660" t="s">
        <v>4605</v>
      </c>
      <c r="H660" t="s">
        <v>87</v>
      </c>
      <c r="I660" t="s">
        <v>87</v>
      </c>
      <c r="J660" t="s">
        <v>1502</v>
      </c>
      <c r="K660" t="s">
        <v>87</v>
      </c>
      <c r="L660" t="s">
        <v>57</v>
      </c>
      <c r="M660" t="s">
        <v>37</v>
      </c>
      <c r="O660" t="s">
        <v>87</v>
      </c>
      <c r="T660" t="s">
        <v>50</v>
      </c>
      <c r="V660" t="s">
        <v>87</v>
      </c>
      <c r="W660" t="s">
        <v>87</v>
      </c>
      <c r="X660" t="s">
        <v>87</v>
      </c>
      <c r="Z660" t="s">
        <v>87</v>
      </c>
      <c r="AA660" t="s">
        <v>87</v>
      </c>
      <c r="AB660" t="s">
        <v>37</v>
      </c>
      <c r="AC660" t="s">
        <v>1013</v>
      </c>
      <c r="AD660" t="s">
        <v>37</v>
      </c>
      <c r="AE660" t="s">
        <v>1013</v>
      </c>
      <c r="AF660" t="s">
        <v>90</v>
      </c>
      <c r="AG660" t="s">
        <v>1270</v>
      </c>
      <c r="AH660" t="s">
        <v>551</v>
      </c>
      <c r="AI660" s="4">
        <f ca="1">data[[#This Row],[Expiry Date]]-TODAY()</f>
        <v>40</v>
      </c>
      <c r="AJ660" s="4">
        <f ca="1">data[[#This Row],[Maturity ( Days)]]/365</f>
        <v>0.1095890410958904</v>
      </c>
      <c r="AK660" s="4" t="str">
        <f>IF(data[[#This Row],[Option Type]]="put","p","c")</f>
        <v>p</v>
      </c>
      <c r="AL660" s="4" t="e">
        <f>(data[[#This Row],[Bid]]*data[[#This Row],[Bidsize]]+data[[#This Row],[Ask]]*data[[#This Row],[Asksize]])/(data[[#This Row],[Bidsize]]+data[[#This Row],[Asksize]])</f>
        <v>#DIV/0!</v>
      </c>
    </row>
    <row r="661" spans="1:38" x14ac:dyDescent="0.3">
      <c r="A661" t="s">
        <v>4606</v>
      </c>
      <c r="B661" t="s">
        <v>4607</v>
      </c>
      <c r="C661" t="s">
        <v>30</v>
      </c>
      <c r="D661" t="s">
        <v>2206</v>
      </c>
      <c r="E661" t="s">
        <v>4608</v>
      </c>
      <c r="F661" t="s">
        <v>4609</v>
      </c>
      <c r="H661" t="s">
        <v>87</v>
      </c>
      <c r="I661" t="s">
        <v>87</v>
      </c>
      <c r="J661" t="s">
        <v>1502</v>
      </c>
      <c r="K661" t="s">
        <v>87</v>
      </c>
      <c r="L661" t="s">
        <v>57</v>
      </c>
      <c r="M661" t="s">
        <v>37</v>
      </c>
      <c r="O661" t="s">
        <v>87</v>
      </c>
      <c r="T661" t="s">
        <v>50</v>
      </c>
      <c r="V661" t="s">
        <v>87</v>
      </c>
      <c r="W661" t="s">
        <v>87</v>
      </c>
      <c r="X661" t="s">
        <v>87</v>
      </c>
      <c r="Z661" t="s">
        <v>87</v>
      </c>
      <c r="AA661" t="s">
        <v>87</v>
      </c>
      <c r="AB661" t="s">
        <v>37</v>
      </c>
      <c r="AC661" t="s">
        <v>1013</v>
      </c>
      <c r="AD661" t="s">
        <v>37</v>
      </c>
      <c r="AE661" t="s">
        <v>1013</v>
      </c>
      <c r="AF661" t="s">
        <v>90</v>
      </c>
      <c r="AG661" t="s">
        <v>1270</v>
      </c>
      <c r="AH661" t="s">
        <v>551</v>
      </c>
      <c r="AI661" s="4">
        <f ca="1">data[[#This Row],[Expiry Date]]-TODAY()</f>
        <v>40</v>
      </c>
      <c r="AJ661" s="4">
        <f ca="1">data[[#This Row],[Maturity ( Days)]]/365</f>
        <v>0.1095890410958904</v>
      </c>
      <c r="AK661" s="4" t="str">
        <f>IF(data[[#This Row],[Option Type]]="put","p","c")</f>
        <v>p</v>
      </c>
      <c r="AL661" s="4" t="e">
        <f>(data[[#This Row],[Bid]]*data[[#This Row],[Bidsize]]+data[[#This Row],[Ask]]*data[[#This Row],[Asksize]])/(data[[#This Row],[Bidsize]]+data[[#This Row],[Asksize]])</f>
        <v>#DIV/0!</v>
      </c>
    </row>
    <row r="662" spans="1:38" x14ac:dyDescent="0.3">
      <c r="A662" t="s">
        <v>4610</v>
      </c>
      <c r="B662" t="s">
        <v>4611</v>
      </c>
      <c r="C662" t="s">
        <v>30</v>
      </c>
      <c r="D662" t="s">
        <v>3413</v>
      </c>
      <c r="E662" t="s">
        <v>4612</v>
      </c>
      <c r="F662" t="s">
        <v>4613</v>
      </c>
      <c r="H662" t="s">
        <v>161</v>
      </c>
      <c r="I662" t="s">
        <v>161</v>
      </c>
      <c r="J662" t="s">
        <v>1502</v>
      </c>
      <c r="K662" t="s">
        <v>87</v>
      </c>
      <c r="L662" t="s">
        <v>57</v>
      </c>
      <c r="M662" t="s">
        <v>37</v>
      </c>
      <c r="O662" t="s">
        <v>87</v>
      </c>
      <c r="T662" t="s">
        <v>50</v>
      </c>
      <c r="V662" t="s">
        <v>87</v>
      </c>
      <c r="W662" t="s">
        <v>87</v>
      </c>
      <c r="X662" t="s">
        <v>87</v>
      </c>
      <c r="Z662" t="s">
        <v>87</v>
      </c>
      <c r="AA662" t="s">
        <v>87</v>
      </c>
      <c r="AB662" t="s">
        <v>37</v>
      </c>
      <c r="AC662" t="s">
        <v>1013</v>
      </c>
      <c r="AD662" t="s">
        <v>37</v>
      </c>
      <c r="AE662" t="s">
        <v>1013</v>
      </c>
      <c r="AF662" t="s">
        <v>90</v>
      </c>
      <c r="AG662" t="s">
        <v>1270</v>
      </c>
      <c r="AH662" t="s">
        <v>50</v>
      </c>
      <c r="AI662" s="4">
        <f ca="1">data[[#This Row],[Expiry Date]]-TODAY()</f>
        <v>40</v>
      </c>
      <c r="AJ662" s="4">
        <f ca="1">data[[#This Row],[Maturity ( Days)]]/365</f>
        <v>0.1095890410958904</v>
      </c>
      <c r="AK662" s="4" t="str">
        <f>IF(data[[#This Row],[Option Type]]="put","p","c")</f>
        <v>p</v>
      </c>
      <c r="AL662" s="4">
        <f>(data[[#This Row],[Bid]]*data[[#This Row],[Bidsize]]+data[[#This Row],[Ask]]*data[[#This Row],[Asksize]])/(data[[#This Row],[Bidsize]]+data[[#This Row],[Asksize]])</f>
        <v>908</v>
      </c>
    </row>
    <row r="663" spans="1:38" x14ac:dyDescent="0.3">
      <c r="A663" t="s">
        <v>4614</v>
      </c>
      <c r="B663" t="s">
        <v>4615</v>
      </c>
      <c r="C663" t="s">
        <v>30</v>
      </c>
      <c r="D663" t="s">
        <v>3413</v>
      </c>
      <c r="E663" t="s">
        <v>4616</v>
      </c>
      <c r="F663" t="s">
        <v>3667</v>
      </c>
      <c r="H663" t="s">
        <v>87</v>
      </c>
      <c r="I663" t="s">
        <v>87</v>
      </c>
      <c r="J663" t="s">
        <v>1502</v>
      </c>
      <c r="K663" t="s">
        <v>87</v>
      </c>
      <c r="L663" t="s">
        <v>57</v>
      </c>
      <c r="M663" t="s">
        <v>37</v>
      </c>
      <c r="O663" t="s">
        <v>87</v>
      </c>
      <c r="T663" t="s">
        <v>50</v>
      </c>
      <c r="V663" t="s">
        <v>87</v>
      </c>
      <c r="W663" t="s">
        <v>87</v>
      </c>
      <c r="X663" t="s">
        <v>87</v>
      </c>
      <c r="Z663" t="s">
        <v>87</v>
      </c>
      <c r="AA663" t="s">
        <v>87</v>
      </c>
      <c r="AB663" t="s">
        <v>37</v>
      </c>
      <c r="AC663" t="s">
        <v>1013</v>
      </c>
      <c r="AD663" t="s">
        <v>37</v>
      </c>
      <c r="AE663" t="s">
        <v>1013</v>
      </c>
      <c r="AF663" t="s">
        <v>90</v>
      </c>
      <c r="AG663" t="s">
        <v>1270</v>
      </c>
      <c r="AH663" t="s">
        <v>551</v>
      </c>
      <c r="AI663" s="4">
        <f ca="1">data[[#This Row],[Expiry Date]]-TODAY()</f>
        <v>40</v>
      </c>
      <c r="AJ663" s="4">
        <f ca="1">data[[#This Row],[Maturity ( Days)]]/365</f>
        <v>0.1095890410958904</v>
      </c>
      <c r="AK663" s="4" t="str">
        <f>IF(data[[#This Row],[Option Type]]="put","p","c")</f>
        <v>p</v>
      </c>
      <c r="AL663" s="4" t="e">
        <f>(data[[#This Row],[Bid]]*data[[#This Row],[Bidsize]]+data[[#This Row],[Ask]]*data[[#This Row],[Asksize]])/(data[[#This Row],[Bidsize]]+data[[#This Row],[Asksize]])</f>
        <v>#DIV/0!</v>
      </c>
    </row>
    <row r="664" spans="1:38" x14ac:dyDescent="0.3">
      <c r="A664" t="s">
        <v>4617</v>
      </c>
      <c r="B664" t="s">
        <v>4618</v>
      </c>
      <c r="C664" t="s">
        <v>30</v>
      </c>
      <c r="D664" t="s">
        <v>1341</v>
      </c>
      <c r="E664" t="s">
        <v>4619</v>
      </c>
      <c r="F664" t="s">
        <v>4620</v>
      </c>
      <c r="H664" t="s">
        <v>87</v>
      </c>
      <c r="I664" t="s">
        <v>87</v>
      </c>
      <c r="J664" t="s">
        <v>1502</v>
      </c>
      <c r="K664" t="s">
        <v>87</v>
      </c>
      <c r="L664" t="s">
        <v>57</v>
      </c>
      <c r="M664" t="s">
        <v>37</v>
      </c>
      <c r="O664" t="s">
        <v>87</v>
      </c>
      <c r="T664" t="s">
        <v>50</v>
      </c>
      <c r="V664" t="s">
        <v>87</v>
      </c>
      <c r="W664" t="s">
        <v>87</v>
      </c>
      <c r="X664" t="s">
        <v>87</v>
      </c>
      <c r="Z664" t="s">
        <v>87</v>
      </c>
      <c r="AA664" t="s">
        <v>87</v>
      </c>
      <c r="AB664" t="s">
        <v>37</v>
      </c>
      <c r="AC664" t="s">
        <v>1013</v>
      </c>
      <c r="AD664" t="s">
        <v>37</v>
      </c>
      <c r="AE664" t="s">
        <v>1013</v>
      </c>
      <c r="AF664" t="s">
        <v>90</v>
      </c>
      <c r="AG664" t="s">
        <v>1270</v>
      </c>
      <c r="AH664" t="s">
        <v>551</v>
      </c>
      <c r="AI664" s="4">
        <f ca="1">data[[#This Row],[Expiry Date]]-TODAY()</f>
        <v>40</v>
      </c>
      <c r="AJ664" s="4">
        <f ca="1">data[[#This Row],[Maturity ( Days)]]/365</f>
        <v>0.1095890410958904</v>
      </c>
      <c r="AK664" s="4" t="str">
        <f>IF(data[[#This Row],[Option Type]]="put","p","c")</f>
        <v>p</v>
      </c>
      <c r="AL664" s="4" t="e">
        <f>(data[[#This Row],[Bid]]*data[[#This Row],[Bidsize]]+data[[#This Row],[Ask]]*data[[#This Row],[Asksize]])/(data[[#This Row],[Bidsize]]+data[[#This Row],[Asksize]])</f>
        <v>#DIV/0!</v>
      </c>
    </row>
    <row r="665" spans="1:38" x14ac:dyDescent="0.3">
      <c r="A665" t="s">
        <v>4621</v>
      </c>
      <c r="B665" t="s">
        <v>4622</v>
      </c>
      <c r="C665" t="s">
        <v>30</v>
      </c>
      <c r="D665" t="s">
        <v>2230</v>
      </c>
      <c r="E665" t="s">
        <v>4623</v>
      </c>
      <c r="F665" t="s">
        <v>4624</v>
      </c>
      <c r="H665" t="s">
        <v>87</v>
      </c>
      <c r="I665" t="s">
        <v>87</v>
      </c>
      <c r="J665" t="s">
        <v>1502</v>
      </c>
      <c r="K665" t="s">
        <v>87</v>
      </c>
      <c r="L665" t="s">
        <v>57</v>
      </c>
      <c r="M665" t="s">
        <v>37</v>
      </c>
      <c r="O665" t="s">
        <v>87</v>
      </c>
      <c r="T665" t="s">
        <v>50</v>
      </c>
      <c r="V665" t="s">
        <v>87</v>
      </c>
      <c r="W665" t="s">
        <v>87</v>
      </c>
      <c r="X665" t="s">
        <v>87</v>
      </c>
      <c r="Z665" t="s">
        <v>87</v>
      </c>
      <c r="AA665" t="s">
        <v>87</v>
      </c>
      <c r="AB665" t="s">
        <v>37</v>
      </c>
      <c r="AC665" t="s">
        <v>1013</v>
      </c>
      <c r="AD665" t="s">
        <v>37</v>
      </c>
      <c r="AE665" t="s">
        <v>1013</v>
      </c>
      <c r="AF665" t="s">
        <v>90</v>
      </c>
      <c r="AG665" t="s">
        <v>1270</v>
      </c>
      <c r="AH665" t="s">
        <v>551</v>
      </c>
      <c r="AI665" s="4">
        <f ca="1">data[[#This Row],[Expiry Date]]-TODAY()</f>
        <v>40</v>
      </c>
      <c r="AJ665" s="4">
        <f ca="1">data[[#This Row],[Maturity ( Days)]]/365</f>
        <v>0.1095890410958904</v>
      </c>
      <c r="AK665" s="4" t="str">
        <f>IF(data[[#This Row],[Option Type]]="put","p","c")</f>
        <v>p</v>
      </c>
      <c r="AL665" s="4" t="e">
        <f>(data[[#This Row],[Bid]]*data[[#This Row],[Bidsize]]+data[[#This Row],[Ask]]*data[[#This Row],[Asksize]])/(data[[#This Row],[Bidsize]]+data[[#This Row],[Asksize]])</f>
        <v>#DIV/0!</v>
      </c>
    </row>
    <row r="666" spans="1:38" x14ac:dyDescent="0.3">
      <c r="A666" t="s">
        <v>4625</v>
      </c>
      <c r="B666" t="s">
        <v>4626</v>
      </c>
      <c r="C666" t="s">
        <v>30</v>
      </c>
      <c r="D666" t="s">
        <v>3361</v>
      </c>
      <c r="E666" t="s">
        <v>4627</v>
      </c>
      <c r="F666" t="s">
        <v>4628</v>
      </c>
      <c r="H666" t="s">
        <v>161</v>
      </c>
      <c r="I666" t="s">
        <v>161</v>
      </c>
      <c r="J666" t="s">
        <v>1502</v>
      </c>
      <c r="K666" t="s">
        <v>87</v>
      </c>
      <c r="L666" t="s">
        <v>57</v>
      </c>
      <c r="M666" t="s">
        <v>37</v>
      </c>
      <c r="O666" t="s">
        <v>87</v>
      </c>
      <c r="T666" t="s">
        <v>50</v>
      </c>
      <c r="V666" t="s">
        <v>87</v>
      </c>
      <c r="W666" t="s">
        <v>87</v>
      </c>
      <c r="X666" t="s">
        <v>87</v>
      </c>
      <c r="Z666" t="s">
        <v>87</v>
      </c>
      <c r="AA666" t="s">
        <v>87</v>
      </c>
      <c r="AB666" t="s">
        <v>37</v>
      </c>
      <c r="AC666" t="s">
        <v>1013</v>
      </c>
      <c r="AD666" t="s">
        <v>37</v>
      </c>
      <c r="AE666" t="s">
        <v>1013</v>
      </c>
      <c r="AF666" t="s">
        <v>90</v>
      </c>
      <c r="AG666" t="s">
        <v>1270</v>
      </c>
      <c r="AH666" t="s">
        <v>50</v>
      </c>
      <c r="AI666" s="4">
        <f ca="1">data[[#This Row],[Expiry Date]]-TODAY()</f>
        <v>40</v>
      </c>
      <c r="AJ666" s="4">
        <f ca="1">data[[#This Row],[Maturity ( Days)]]/365</f>
        <v>0.1095890410958904</v>
      </c>
      <c r="AK666" s="4" t="str">
        <f>IF(data[[#This Row],[Option Type]]="put","p","c")</f>
        <v>p</v>
      </c>
      <c r="AL666" s="4">
        <f>(data[[#This Row],[Bid]]*data[[#This Row],[Bidsize]]+data[[#This Row],[Ask]]*data[[#This Row],[Asksize]])/(data[[#This Row],[Bidsize]]+data[[#This Row],[Asksize]])</f>
        <v>927.95</v>
      </c>
    </row>
    <row r="667" spans="1:38" x14ac:dyDescent="0.3">
      <c r="A667" t="s">
        <v>4629</v>
      </c>
      <c r="B667" t="s">
        <v>4630</v>
      </c>
      <c r="C667" t="s">
        <v>30</v>
      </c>
      <c r="D667" t="s">
        <v>3361</v>
      </c>
      <c r="E667" t="s">
        <v>4631</v>
      </c>
      <c r="F667" t="s">
        <v>4632</v>
      </c>
      <c r="H667" t="s">
        <v>87</v>
      </c>
      <c r="I667" t="s">
        <v>87</v>
      </c>
      <c r="J667" t="s">
        <v>1502</v>
      </c>
      <c r="K667" t="s">
        <v>87</v>
      </c>
      <c r="L667" t="s">
        <v>57</v>
      </c>
      <c r="M667" t="s">
        <v>37</v>
      </c>
      <c r="O667" t="s">
        <v>87</v>
      </c>
      <c r="T667" t="s">
        <v>50</v>
      </c>
      <c r="V667" t="s">
        <v>87</v>
      </c>
      <c r="W667" t="s">
        <v>87</v>
      </c>
      <c r="X667" t="s">
        <v>87</v>
      </c>
      <c r="Z667" t="s">
        <v>87</v>
      </c>
      <c r="AA667" t="s">
        <v>87</v>
      </c>
      <c r="AB667" t="s">
        <v>37</v>
      </c>
      <c r="AC667" t="s">
        <v>1013</v>
      </c>
      <c r="AD667" t="s">
        <v>37</v>
      </c>
      <c r="AE667" t="s">
        <v>1013</v>
      </c>
      <c r="AF667" t="s">
        <v>90</v>
      </c>
      <c r="AG667" t="s">
        <v>1270</v>
      </c>
      <c r="AH667" t="s">
        <v>551</v>
      </c>
      <c r="AI667" s="4">
        <f ca="1">data[[#This Row],[Expiry Date]]-TODAY()</f>
        <v>40</v>
      </c>
      <c r="AJ667" s="4">
        <f ca="1">data[[#This Row],[Maturity ( Days)]]/365</f>
        <v>0.1095890410958904</v>
      </c>
      <c r="AK667" s="4" t="str">
        <f>IF(data[[#This Row],[Option Type]]="put","p","c")</f>
        <v>p</v>
      </c>
      <c r="AL667" s="4" t="e">
        <f>(data[[#This Row],[Bid]]*data[[#This Row],[Bidsize]]+data[[#This Row],[Ask]]*data[[#This Row],[Asksize]])/(data[[#This Row],[Bidsize]]+data[[#This Row],[Asksize]])</f>
        <v>#DIV/0!</v>
      </c>
    </row>
    <row r="668" spans="1:38" x14ac:dyDescent="0.3">
      <c r="A668" t="s">
        <v>4633</v>
      </c>
      <c r="B668" t="s">
        <v>4634</v>
      </c>
      <c r="C668" t="s">
        <v>30</v>
      </c>
      <c r="D668" t="s">
        <v>1342</v>
      </c>
      <c r="E668" t="s">
        <v>4635</v>
      </c>
      <c r="F668" t="s">
        <v>4636</v>
      </c>
      <c r="H668" t="s">
        <v>87</v>
      </c>
      <c r="I668" t="s">
        <v>87</v>
      </c>
      <c r="J668" t="s">
        <v>1502</v>
      </c>
      <c r="K668" t="s">
        <v>87</v>
      </c>
      <c r="L668" t="s">
        <v>57</v>
      </c>
      <c r="M668" t="s">
        <v>37</v>
      </c>
      <c r="O668" t="s">
        <v>87</v>
      </c>
      <c r="T668" t="s">
        <v>50</v>
      </c>
      <c r="V668" t="s">
        <v>87</v>
      </c>
      <c r="W668" t="s">
        <v>87</v>
      </c>
      <c r="X668" t="s">
        <v>87</v>
      </c>
      <c r="Z668" t="s">
        <v>87</v>
      </c>
      <c r="AA668" t="s">
        <v>87</v>
      </c>
      <c r="AB668" t="s">
        <v>37</v>
      </c>
      <c r="AC668" t="s">
        <v>1013</v>
      </c>
      <c r="AD668" t="s">
        <v>37</v>
      </c>
      <c r="AE668" t="s">
        <v>1013</v>
      </c>
      <c r="AF668" t="s">
        <v>90</v>
      </c>
      <c r="AG668" t="s">
        <v>1270</v>
      </c>
      <c r="AH668" t="s">
        <v>551</v>
      </c>
      <c r="AI668" s="4">
        <f ca="1">data[[#This Row],[Expiry Date]]-TODAY()</f>
        <v>40</v>
      </c>
      <c r="AJ668" s="4">
        <f ca="1">data[[#This Row],[Maturity ( Days)]]/365</f>
        <v>0.1095890410958904</v>
      </c>
      <c r="AK668" s="4" t="str">
        <f>IF(data[[#This Row],[Option Type]]="put","p","c")</f>
        <v>p</v>
      </c>
      <c r="AL668" s="4" t="e">
        <f>(data[[#This Row],[Bid]]*data[[#This Row],[Bidsize]]+data[[#This Row],[Ask]]*data[[#This Row],[Asksize]])/(data[[#This Row],[Bidsize]]+data[[#This Row],[Asksize]])</f>
        <v>#DIV/0!</v>
      </c>
    </row>
    <row r="669" spans="1:38" x14ac:dyDescent="0.3">
      <c r="A669" t="s">
        <v>4637</v>
      </c>
      <c r="B669" t="s">
        <v>4638</v>
      </c>
      <c r="C669" t="s">
        <v>30</v>
      </c>
      <c r="D669" t="s">
        <v>3166</v>
      </c>
      <c r="E669" t="s">
        <v>4639</v>
      </c>
      <c r="F669" t="s">
        <v>4640</v>
      </c>
      <c r="H669" t="s">
        <v>161</v>
      </c>
      <c r="I669" t="s">
        <v>161</v>
      </c>
      <c r="J669" t="s">
        <v>1502</v>
      </c>
      <c r="K669" t="s">
        <v>87</v>
      </c>
      <c r="L669" t="s">
        <v>57</v>
      </c>
      <c r="M669" t="s">
        <v>37</v>
      </c>
      <c r="O669" t="s">
        <v>87</v>
      </c>
      <c r="T669" t="s">
        <v>50</v>
      </c>
      <c r="V669" t="s">
        <v>87</v>
      </c>
      <c r="W669" t="s">
        <v>87</v>
      </c>
      <c r="X669" t="s">
        <v>87</v>
      </c>
      <c r="Z669" t="s">
        <v>87</v>
      </c>
      <c r="AA669" t="s">
        <v>87</v>
      </c>
      <c r="AB669" t="s">
        <v>37</v>
      </c>
      <c r="AC669" t="s">
        <v>1013</v>
      </c>
      <c r="AD669" t="s">
        <v>37</v>
      </c>
      <c r="AE669" t="s">
        <v>1013</v>
      </c>
      <c r="AF669" t="s">
        <v>90</v>
      </c>
      <c r="AG669" t="s">
        <v>1270</v>
      </c>
      <c r="AH669" t="s">
        <v>50</v>
      </c>
      <c r="AI669" s="4">
        <f ca="1">data[[#This Row],[Expiry Date]]-TODAY()</f>
        <v>40</v>
      </c>
      <c r="AJ669" s="4">
        <f ca="1">data[[#This Row],[Maturity ( Days)]]/365</f>
        <v>0.1095890410958904</v>
      </c>
      <c r="AK669" s="4" t="str">
        <f>IF(data[[#This Row],[Option Type]]="put","p","c")</f>
        <v>p</v>
      </c>
      <c r="AL669" s="4">
        <f>(data[[#This Row],[Bid]]*data[[#This Row],[Bidsize]]+data[[#This Row],[Ask]]*data[[#This Row],[Asksize]])/(data[[#This Row],[Bidsize]]+data[[#This Row],[Asksize]])</f>
        <v>947.9</v>
      </c>
    </row>
    <row r="670" spans="1:38" x14ac:dyDescent="0.3">
      <c r="A670" t="s">
        <v>4641</v>
      </c>
      <c r="B670" t="s">
        <v>4642</v>
      </c>
      <c r="C670" t="s">
        <v>30</v>
      </c>
      <c r="D670" t="s">
        <v>3166</v>
      </c>
      <c r="E670" t="s">
        <v>1428</v>
      </c>
      <c r="F670" t="s">
        <v>4643</v>
      </c>
      <c r="H670" t="s">
        <v>87</v>
      </c>
      <c r="I670" t="s">
        <v>87</v>
      </c>
      <c r="J670" t="s">
        <v>1502</v>
      </c>
      <c r="K670" t="s">
        <v>87</v>
      </c>
      <c r="L670" t="s">
        <v>57</v>
      </c>
      <c r="M670" t="s">
        <v>37</v>
      </c>
      <c r="O670" t="s">
        <v>87</v>
      </c>
      <c r="T670" t="s">
        <v>50</v>
      </c>
      <c r="V670" t="s">
        <v>87</v>
      </c>
      <c r="W670" t="s">
        <v>87</v>
      </c>
      <c r="X670" t="s">
        <v>87</v>
      </c>
      <c r="Z670" t="s">
        <v>87</v>
      </c>
      <c r="AA670" t="s">
        <v>87</v>
      </c>
      <c r="AB670" t="s">
        <v>37</v>
      </c>
      <c r="AC670" t="s">
        <v>1013</v>
      </c>
      <c r="AD670" t="s">
        <v>37</v>
      </c>
      <c r="AE670" t="s">
        <v>1013</v>
      </c>
      <c r="AF670" t="s">
        <v>90</v>
      </c>
      <c r="AG670" t="s">
        <v>1270</v>
      </c>
      <c r="AH670" t="s">
        <v>551</v>
      </c>
      <c r="AI670" s="4">
        <f ca="1">data[[#This Row],[Expiry Date]]-TODAY()</f>
        <v>40</v>
      </c>
      <c r="AJ670" s="4">
        <f ca="1">data[[#This Row],[Maturity ( Days)]]/365</f>
        <v>0.1095890410958904</v>
      </c>
      <c r="AK670" s="4" t="str">
        <f>IF(data[[#This Row],[Option Type]]="put","p","c")</f>
        <v>p</v>
      </c>
      <c r="AL670" s="4" t="e">
        <f>(data[[#This Row],[Bid]]*data[[#This Row],[Bidsize]]+data[[#This Row],[Ask]]*data[[#This Row],[Asksize]])/(data[[#This Row],[Bidsize]]+data[[#This Row],[Asksize]])</f>
        <v>#DIV/0!</v>
      </c>
    </row>
    <row r="671" spans="1:38" x14ac:dyDescent="0.3">
      <c r="A671" t="s">
        <v>4644</v>
      </c>
      <c r="B671" t="s">
        <v>4645</v>
      </c>
      <c r="C671" t="s">
        <v>30</v>
      </c>
      <c r="D671" t="s">
        <v>2242</v>
      </c>
      <c r="E671" t="s">
        <v>4646</v>
      </c>
      <c r="F671" t="s">
        <v>1996</v>
      </c>
      <c r="H671" t="s">
        <v>87</v>
      </c>
      <c r="I671" t="s">
        <v>87</v>
      </c>
      <c r="J671" t="s">
        <v>1502</v>
      </c>
      <c r="K671" t="s">
        <v>87</v>
      </c>
      <c r="L671" t="s">
        <v>57</v>
      </c>
      <c r="M671" t="s">
        <v>37</v>
      </c>
      <c r="O671" t="s">
        <v>87</v>
      </c>
      <c r="T671" t="s">
        <v>50</v>
      </c>
      <c r="V671" t="s">
        <v>87</v>
      </c>
      <c r="W671" t="s">
        <v>87</v>
      </c>
      <c r="X671" t="s">
        <v>87</v>
      </c>
      <c r="Z671" t="s">
        <v>87</v>
      </c>
      <c r="AA671" t="s">
        <v>87</v>
      </c>
      <c r="AB671" t="s">
        <v>37</v>
      </c>
      <c r="AC671" t="s">
        <v>1013</v>
      </c>
      <c r="AD671" t="s">
        <v>37</v>
      </c>
      <c r="AE671" t="s">
        <v>1013</v>
      </c>
      <c r="AF671" t="s">
        <v>90</v>
      </c>
      <c r="AG671" t="s">
        <v>1270</v>
      </c>
      <c r="AH671" t="s">
        <v>551</v>
      </c>
      <c r="AI671" s="4">
        <f ca="1">data[[#This Row],[Expiry Date]]-TODAY()</f>
        <v>40</v>
      </c>
      <c r="AJ671" s="4">
        <f ca="1">data[[#This Row],[Maturity ( Days)]]/365</f>
        <v>0.1095890410958904</v>
      </c>
      <c r="AK671" s="4" t="str">
        <f>IF(data[[#This Row],[Option Type]]="put","p","c")</f>
        <v>p</v>
      </c>
      <c r="AL671" s="4" t="e">
        <f>(data[[#This Row],[Bid]]*data[[#This Row],[Bidsize]]+data[[#This Row],[Ask]]*data[[#This Row],[Asksize]])/(data[[#This Row],[Bidsize]]+data[[#This Row],[Asksize]])</f>
        <v>#DIV/0!</v>
      </c>
    </row>
    <row r="672" spans="1:38" x14ac:dyDescent="0.3">
      <c r="A672" t="s">
        <v>4647</v>
      </c>
      <c r="B672" t="s">
        <v>4648</v>
      </c>
      <c r="C672" t="s">
        <v>30</v>
      </c>
      <c r="D672" t="s">
        <v>1343</v>
      </c>
      <c r="E672" t="s">
        <v>4649</v>
      </c>
      <c r="F672" t="s">
        <v>4650</v>
      </c>
      <c r="H672" t="s">
        <v>87</v>
      </c>
      <c r="I672" t="s">
        <v>87</v>
      </c>
      <c r="J672" t="s">
        <v>1502</v>
      </c>
      <c r="K672" t="s">
        <v>87</v>
      </c>
      <c r="L672" t="s">
        <v>57</v>
      </c>
      <c r="M672" t="s">
        <v>37</v>
      </c>
      <c r="O672" t="s">
        <v>87</v>
      </c>
      <c r="T672" t="s">
        <v>50</v>
      </c>
      <c r="V672" t="s">
        <v>87</v>
      </c>
      <c r="W672" t="s">
        <v>87</v>
      </c>
      <c r="X672" t="s">
        <v>87</v>
      </c>
      <c r="Z672" t="s">
        <v>87</v>
      </c>
      <c r="AA672" t="s">
        <v>87</v>
      </c>
      <c r="AB672" t="s">
        <v>37</v>
      </c>
      <c r="AC672" t="s">
        <v>1013</v>
      </c>
      <c r="AD672" t="s">
        <v>37</v>
      </c>
      <c r="AE672" t="s">
        <v>1013</v>
      </c>
      <c r="AF672" t="s">
        <v>90</v>
      </c>
      <c r="AG672" t="s">
        <v>1270</v>
      </c>
      <c r="AH672" t="s">
        <v>551</v>
      </c>
      <c r="AI672" s="4">
        <f ca="1">data[[#This Row],[Expiry Date]]-TODAY()</f>
        <v>40</v>
      </c>
      <c r="AJ672" s="4">
        <f ca="1">data[[#This Row],[Maturity ( Days)]]/365</f>
        <v>0.1095890410958904</v>
      </c>
      <c r="AK672" s="4" t="str">
        <f>IF(data[[#This Row],[Option Type]]="put","p","c")</f>
        <v>p</v>
      </c>
      <c r="AL672" s="4" t="e">
        <f>(data[[#This Row],[Bid]]*data[[#This Row],[Bidsize]]+data[[#This Row],[Ask]]*data[[#This Row],[Asksize]])/(data[[#This Row],[Bidsize]]+data[[#This Row],[Asksize]])</f>
        <v>#DIV/0!</v>
      </c>
    </row>
    <row r="673" spans="1:38" x14ac:dyDescent="0.3">
      <c r="A673" t="s">
        <v>4651</v>
      </c>
      <c r="B673" t="s">
        <v>4652</v>
      </c>
      <c r="C673" t="s">
        <v>30</v>
      </c>
      <c r="D673" t="s">
        <v>2266</v>
      </c>
      <c r="E673" t="s">
        <v>4653</v>
      </c>
      <c r="F673" t="s">
        <v>4654</v>
      </c>
      <c r="H673" t="s">
        <v>87</v>
      </c>
      <c r="I673" t="s">
        <v>87</v>
      </c>
      <c r="J673" t="s">
        <v>1502</v>
      </c>
      <c r="K673" t="s">
        <v>87</v>
      </c>
      <c r="L673" t="s">
        <v>57</v>
      </c>
      <c r="M673" t="s">
        <v>37</v>
      </c>
      <c r="O673" t="s">
        <v>87</v>
      </c>
      <c r="T673" t="s">
        <v>50</v>
      </c>
      <c r="V673" t="s">
        <v>87</v>
      </c>
      <c r="W673" t="s">
        <v>87</v>
      </c>
      <c r="X673" t="s">
        <v>87</v>
      </c>
      <c r="Z673" t="s">
        <v>87</v>
      </c>
      <c r="AA673" t="s">
        <v>87</v>
      </c>
      <c r="AB673" t="s">
        <v>37</v>
      </c>
      <c r="AC673" t="s">
        <v>1013</v>
      </c>
      <c r="AD673" t="s">
        <v>37</v>
      </c>
      <c r="AE673" t="s">
        <v>1013</v>
      </c>
      <c r="AF673" t="s">
        <v>90</v>
      </c>
      <c r="AG673" t="s">
        <v>1270</v>
      </c>
      <c r="AH673" t="s">
        <v>551</v>
      </c>
      <c r="AI673" s="4">
        <f ca="1">data[[#This Row],[Expiry Date]]-TODAY()</f>
        <v>40</v>
      </c>
      <c r="AJ673" s="4">
        <f ca="1">data[[#This Row],[Maturity ( Days)]]/365</f>
        <v>0.1095890410958904</v>
      </c>
      <c r="AK673" s="4" t="str">
        <f>IF(data[[#This Row],[Option Type]]="put","p","c")</f>
        <v>p</v>
      </c>
      <c r="AL673" s="4" t="e">
        <f>(data[[#This Row],[Bid]]*data[[#This Row],[Bidsize]]+data[[#This Row],[Ask]]*data[[#This Row],[Asksize]])/(data[[#This Row],[Bidsize]]+data[[#This Row],[Asksize]])</f>
        <v>#DIV/0!</v>
      </c>
    </row>
    <row r="674" spans="1:38" x14ac:dyDescent="0.3">
      <c r="A674" t="s">
        <v>4655</v>
      </c>
      <c r="B674" t="s">
        <v>4656</v>
      </c>
      <c r="C674" t="s">
        <v>30</v>
      </c>
      <c r="D674" t="s">
        <v>3185</v>
      </c>
      <c r="E674" t="s">
        <v>4657</v>
      </c>
      <c r="F674" t="s">
        <v>4658</v>
      </c>
      <c r="H674" t="s">
        <v>161</v>
      </c>
      <c r="I674" t="s">
        <v>161</v>
      </c>
      <c r="J674" t="s">
        <v>1502</v>
      </c>
      <c r="K674" t="s">
        <v>87</v>
      </c>
      <c r="L674" t="s">
        <v>57</v>
      </c>
      <c r="M674" t="s">
        <v>37</v>
      </c>
      <c r="O674" t="s">
        <v>87</v>
      </c>
      <c r="T674" t="s">
        <v>50</v>
      </c>
      <c r="V674" t="s">
        <v>87</v>
      </c>
      <c r="W674" t="s">
        <v>87</v>
      </c>
      <c r="X674" t="s">
        <v>87</v>
      </c>
      <c r="Z674" t="s">
        <v>87</v>
      </c>
      <c r="AA674" t="s">
        <v>87</v>
      </c>
      <c r="AB674" t="s">
        <v>37</v>
      </c>
      <c r="AC674" t="s">
        <v>1013</v>
      </c>
      <c r="AD674" t="s">
        <v>37</v>
      </c>
      <c r="AE674" t="s">
        <v>1013</v>
      </c>
      <c r="AF674" t="s">
        <v>90</v>
      </c>
      <c r="AG674" t="s">
        <v>1270</v>
      </c>
      <c r="AH674" t="s">
        <v>50</v>
      </c>
      <c r="AI674" s="4">
        <f ca="1">data[[#This Row],[Expiry Date]]-TODAY()</f>
        <v>40</v>
      </c>
      <c r="AJ674" s="4">
        <f ca="1">data[[#This Row],[Maturity ( Days)]]/365</f>
        <v>0.1095890410958904</v>
      </c>
      <c r="AK674" s="4" t="str">
        <f>IF(data[[#This Row],[Option Type]]="put","p","c")</f>
        <v>p</v>
      </c>
      <c r="AL674" s="4">
        <f>(data[[#This Row],[Bid]]*data[[#This Row],[Bidsize]]+data[[#This Row],[Ask]]*data[[#This Row],[Asksize]])/(data[[#This Row],[Bidsize]]+data[[#This Row],[Asksize]])</f>
        <v>1007.8</v>
      </c>
    </row>
    <row r="675" spans="1:38" x14ac:dyDescent="0.3">
      <c r="A675" t="s">
        <v>4659</v>
      </c>
      <c r="B675" t="s">
        <v>4660</v>
      </c>
      <c r="C675" t="s">
        <v>30</v>
      </c>
      <c r="D675" t="s">
        <v>3185</v>
      </c>
      <c r="E675" t="s">
        <v>4661</v>
      </c>
      <c r="F675" t="s">
        <v>4662</v>
      </c>
      <c r="H675" t="s">
        <v>87</v>
      </c>
      <c r="I675" t="s">
        <v>87</v>
      </c>
      <c r="J675" t="s">
        <v>1502</v>
      </c>
      <c r="K675" t="s">
        <v>87</v>
      </c>
      <c r="L675" t="s">
        <v>57</v>
      </c>
      <c r="M675" t="s">
        <v>37</v>
      </c>
      <c r="O675" t="s">
        <v>87</v>
      </c>
      <c r="T675" t="s">
        <v>50</v>
      </c>
      <c r="V675" t="s">
        <v>87</v>
      </c>
      <c r="W675" t="s">
        <v>87</v>
      </c>
      <c r="X675" t="s">
        <v>87</v>
      </c>
      <c r="Z675" t="s">
        <v>87</v>
      </c>
      <c r="AA675" t="s">
        <v>87</v>
      </c>
      <c r="AB675" t="s">
        <v>37</v>
      </c>
      <c r="AC675" t="s">
        <v>1013</v>
      </c>
      <c r="AD675" t="s">
        <v>37</v>
      </c>
      <c r="AE675" t="s">
        <v>1013</v>
      </c>
      <c r="AF675" t="s">
        <v>90</v>
      </c>
      <c r="AG675" t="s">
        <v>1270</v>
      </c>
      <c r="AH675" t="s">
        <v>551</v>
      </c>
      <c r="AI675" s="4">
        <f ca="1">data[[#This Row],[Expiry Date]]-TODAY()</f>
        <v>40</v>
      </c>
      <c r="AJ675" s="4">
        <f ca="1">data[[#This Row],[Maturity ( Days)]]/365</f>
        <v>0.1095890410958904</v>
      </c>
      <c r="AK675" s="4" t="str">
        <f>IF(data[[#This Row],[Option Type]]="put","p","c")</f>
        <v>p</v>
      </c>
      <c r="AL675" s="4" t="e">
        <f>(data[[#This Row],[Bid]]*data[[#This Row],[Bidsize]]+data[[#This Row],[Ask]]*data[[#This Row],[Asksize]])/(data[[#This Row],[Bidsize]]+data[[#This Row],[Asksize]])</f>
        <v>#DIV/0!</v>
      </c>
    </row>
    <row r="676" spans="1:38" x14ac:dyDescent="0.3">
      <c r="A676" t="s">
        <v>4663</v>
      </c>
      <c r="B676" t="s">
        <v>4664</v>
      </c>
      <c r="C676" t="s">
        <v>30</v>
      </c>
      <c r="D676" t="s">
        <v>1344</v>
      </c>
      <c r="E676" t="s">
        <v>4665</v>
      </c>
      <c r="F676" t="s">
        <v>4666</v>
      </c>
      <c r="H676" t="s">
        <v>87</v>
      </c>
      <c r="I676" t="s">
        <v>87</v>
      </c>
      <c r="J676" t="s">
        <v>1502</v>
      </c>
      <c r="K676" t="s">
        <v>87</v>
      </c>
      <c r="L676" t="s">
        <v>57</v>
      </c>
      <c r="M676" t="s">
        <v>37</v>
      </c>
      <c r="O676" t="s">
        <v>87</v>
      </c>
      <c r="T676" t="s">
        <v>50</v>
      </c>
      <c r="V676" t="s">
        <v>87</v>
      </c>
      <c r="W676" t="s">
        <v>87</v>
      </c>
      <c r="X676" t="s">
        <v>87</v>
      </c>
      <c r="Z676" t="s">
        <v>87</v>
      </c>
      <c r="AA676" t="s">
        <v>87</v>
      </c>
      <c r="AB676" t="s">
        <v>37</v>
      </c>
      <c r="AC676" t="s">
        <v>1013</v>
      </c>
      <c r="AD676" t="s">
        <v>37</v>
      </c>
      <c r="AE676" t="s">
        <v>1013</v>
      </c>
      <c r="AF676" t="s">
        <v>90</v>
      </c>
      <c r="AG676" t="s">
        <v>1270</v>
      </c>
      <c r="AH676" t="s">
        <v>551</v>
      </c>
      <c r="AI676" s="4">
        <f ca="1">data[[#This Row],[Expiry Date]]-TODAY()</f>
        <v>40</v>
      </c>
      <c r="AJ676" s="4">
        <f ca="1">data[[#This Row],[Maturity ( Days)]]/365</f>
        <v>0.1095890410958904</v>
      </c>
      <c r="AK676" s="4" t="str">
        <f>IF(data[[#This Row],[Option Type]]="put","p","c")</f>
        <v>p</v>
      </c>
      <c r="AL676" s="4" t="e">
        <f>(data[[#This Row],[Bid]]*data[[#This Row],[Bidsize]]+data[[#This Row],[Ask]]*data[[#This Row],[Asksize]])/(data[[#This Row],[Bidsize]]+data[[#This Row],[Asksize]])</f>
        <v>#DIV/0!</v>
      </c>
    </row>
    <row r="677" spans="1:38" x14ac:dyDescent="0.3">
      <c r="A677" t="s">
        <v>4667</v>
      </c>
      <c r="B677" t="s">
        <v>4668</v>
      </c>
      <c r="C677" t="s">
        <v>30</v>
      </c>
      <c r="D677" t="s">
        <v>2279</v>
      </c>
      <c r="E677" t="s">
        <v>4669</v>
      </c>
      <c r="F677" t="s">
        <v>4670</v>
      </c>
      <c r="H677" t="s">
        <v>87</v>
      </c>
      <c r="I677" t="s">
        <v>87</v>
      </c>
      <c r="J677" t="s">
        <v>1502</v>
      </c>
      <c r="K677" t="s">
        <v>87</v>
      </c>
      <c r="L677" t="s">
        <v>57</v>
      </c>
      <c r="M677" t="s">
        <v>37</v>
      </c>
      <c r="O677" t="s">
        <v>87</v>
      </c>
      <c r="T677" t="s">
        <v>50</v>
      </c>
      <c r="V677" t="s">
        <v>87</v>
      </c>
      <c r="W677" t="s">
        <v>87</v>
      </c>
      <c r="X677" t="s">
        <v>87</v>
      </c>
      <c r="Z677" t="s">
        <v>87</v>
      </c>
      <c r="AA677" t="s">
        <v>87</v>
      </c>
      <c r="AB677" t="s">
        <v>37</v>
      </c>
      <c r="AC677" t="s">
        <v>1013</v>
      </c>
      <c r="AD677" t="s">
        <v>37</v>
      </c>
      <c r="AE677" t="s">
        <v>1013</v>
      </c>
      <c r="AF677" t="s">
        <v>90</v>
      </c>
      <c r="AG677" t="s">
        <v>1270</v>
      </c>
      <c r="AH677" t="s">
        <v>551</v>
      </c>
      <c r="AI677" s="4">
        <f ca="1">data[[#This Row],[Expiry Date]]-TODAY()</f>
        <v>40</v>
      </c>
      <c r="AJ677" s="4">
        <f ca="1">data[[#This Row],[Maturity ( Days)]]/365</f>
        <v>0.1095890410958904</v>
      </c>
      <c r="AK677" s="4" t="str">
        <f>IF(data[[#This Row],[Option Type]]="put","p","c")</f>
        <v>p</v>
      </c>
      <c r="AL677" s="4" t="e">
        <f>(data[[#This Row],[Bid]]*data[[#This Row],[Bidsize]]+data[[#This Row],[Ask]]*data[[#This Row],[Asksize]])/(data[[#This Row],[Bidsize]]+data[[#This Row],[Asksize]])</f>
        <v>#DIV/0!</v>
      </c>
    </row>
    <row r="678" spans="1:38" x14ac:dyDescent="0.3">
      <c r="A678" t="s">
        <v>4671</v>
      </c>
      <c r="B678" t="s">
        <v>4672</v>
      </c>
      <c r="C678" t="s">
        <v>30</v>
      </c>
      <c r="D678" t="s">
        <v>3434</v>
      </c>
      <c r="E678" t="s">
        <v>1016</v>
      </c>
      <c r="F678" t="s">
        <v>1308</v>
      </c>
      <c r="H678" t="s">
        <v>161</v>
      </c>
      <c r="I678" t="s">
        <v>161</v>
      </c>
      <c r="J678" t="s">
        <v>1502</v>
      </c>
      <c r="K678" t="s">
        <v>87</v>
      </c>
      <c r="L678" t="s">
        <v>57</v>
      </c>
      <c r="M678" t="s">
        <v>37</v>
      </c>
      <c r="O678" t="s">
        <v>87</v>
      </c>
      <c r="T678" t="s">
        <v>50</v>
      </c>
      <c r="V678" t="s">
        <v>87</v>
      </c>
      <c r="W678" t="s">
        <v>87</v>
      </c>
      <c r="X678" t="s">
        <v>87</v>
      </c>
      <c r="Z678" t="s">
        <v>87</v>
      </c>
      <c r="AA678" t="s">
        <v>87</v>
      </c>
      <c r="AB678" t="s">
        <v>37</v>
      </c>
      <c r="AC678" t="s">
        <v>1013</v>
      </c>
      <c r="AD678" t="s">
        <v>37</v>
      </c>
      <c r="AE678" t="s">
        <v>1013</v>
      </c>
      <c r="AF678" t="s">
        <v>90</v>
      </c>
      <c r="AG678" t="s">
        <v>1270</v>
      </c>
      <c r="AH678" t="s">
        <v>50</v>
      </c>
      <c r="AI678" s="4">
        <f ca="1">data[[#This Row],[Expiry Date]]-TODAY()</f>
        <v>40</v>
      </c>
      <c r="AJ678" s="4">
        <f ca="1">data[[#This Row],[Maturity ( Days)]]/365</f>
        <v>0.1095890410958904</v>
      </c>
      <c r="AK678" s="4" t="str">
        <f>IF(data[[#This Row],[Option Type]]="put","p","c")</f>
        <v>p</v>
      </c>
      <c r="AL678" s="4">
        <f>(data[[#This Row],[Bid]]*data[[#This Row],[Bidsize]]+data[[#This Row],[Ask]]*data[[#This Row],[Asksize]])/(data[[#This Row],[Bidsize]]+data[[#This Row],[Asksize]])</f>
        <v>1028.05</v>
      </c>
    </row>
    <row r="679" spans="1:38" x14ac:dyDescent="0.3">
      <c r="A679" t="s">
        <v>4673</v>
      </c>
      <c r="B679" t="s">
        <v>4674</v>
      </c>
      <c r="C679" t="s">
        <v>30</v>
      </c>
      <c r="D679" t="s">
        <v>1345</v>
      </c>
      <c r="E679" t="s">
        <v>4675</v>
      </c>
      <c r="F679" t="s">
        <v>4676</v>
      </c>
      <c r="H679" t="s">
        <v>87</v>
      </c>
      <c r="I679" t="s">
        <v>87</v>
      </c>
      <c r="J679" t="s">
        <v>1502</v>
      </c>
      <c r="K679" t="s">
        <v>87</v>
      </c>
      <c r="L679" t="s">
        <v>57</v>
      </c>
      <c r="M679" t="s">
        <v>37</v>
      </c>
      <c r="O679" t="s">
        <v>87</v>
      </c>
      <c r="T679" t="s">
        <v>50</v>
      </c>
      <c r="V679" t="s">
        <v>87</v>
      </c>
      <c r="W679" t="s">
        <v>87</v>
      </c>
      <c r="X679" t="s">
        <v>87</v>
      </c>
      <c r="Z679" t="s">
        <v>87</v>
      </c>
      <c r="AA679" t="s">
        <v>87</v>
      </c>
      <c r="AB679" t="s">
        <v>37</v>
      </c>
      <c r="AC679" t="s">
        <v>1013</v>
      </c>
      <c r="AD679" t="s">
        <v>37</v>
      </c>
      <c r="AE679" t="s">
        <v>1013</v>
      </c>
      <c r="AF679" t="s">
        <v>90</v>
      </c>
      <c r="AG679" t="s">
        <v>1270</v>
      </c>
      <c r="AH679" t="s">
        <v>551</v>
      </c>
      <c r="AI679" s="4">
        <f ca="1">data[[#This Row],[Expiry Date]]-TODAY()</f>
        <v>40</v>
      </c>
      <c r="AJ679" s="4">
        <f ca="1">data[[#This Row],[Maturity ( Days)]]/365</f>
        <v>0.1095890410958904</v>
      </c>
      <c r="AK679" s="4" t="str">
        <f>IF(data[[#This Row],[Option Type]]="put","p","c")</f>
        <v>p</v>
      </c>
      <c r="AL679" s="4" t="e">
        <f>(data[[#This Row],[Bid]]*data[[#This Row],[Bidsize]]+data[[#This Row],[Ask]]*data[[#This Row],[Asksize]])/(data[[#This Row],[Bidsize]]+data[[#This Row],[Asksize]])</f>
        <v>#DIV/0!</v>
      </c>
    </row>
    <row r="680" spans="1:38" x14ac:dyDescent="0.3">
      <c r="A680" t="s">
        <v>4677</v>
      </c>
      <c r="B680" t="s">
        <v>4678</v>
      </c>
      <c r="C680" t="s">
        <v>30</v>
      </c>
      <c r="D680" t="s">
        <v>3437</v>
      </c>
      <c r="E680" t="s">
        <v>1308</v>
      </c>
      <c r="F680" t="s">
        <v>4679</v>
      </c>
      <c r="H680" t="s">
        <v>87</v>
      </c>
      <c r="I680" t="s">
        <v>87</v>
      </c>
      <c r="J680" t="s">
        <v>1502</v>
      </c>
      <c r="K680" t="s">
        <v>87</v>
      </c>
      <c r="L680" t="s">
        <v>57</v>
      </c>
      <c r="M680" t="s">
        <v>37</v>
      </c>
      <c r="O680" t="s">
        <v>87</v>
      </c>
      <c r="T680" t="s">
        <v>50</v>
      </c>
      <c r="V680" t="s">
        <v>87</v>
      </c>
      <c r="W680" t="s">
        <v>87</v>
      </c>
      <c r="X680" t="s">
        <v>87</v>
      </c>
      <c r="Z680" t="s">
        <v>87</v>
      </c>
      <c r="AA680" t="s">
        <v>87</v>
      </c>
      <c r="AB680" t="s">
        <v>37</v>
      </c>
      <c r="AC680" t="s">
        <v>1013</v>
      </c>
      <c r="AD680" t="s">
        <v>37</v>
      </c>
      <c r="AE680" t="s">
        <v>1013</v>
      </c>
      <c r="AF680" t="s">
        <v>90</v>
      </c>
      <c r="AG680" t="s">
        <v>1270</v>
      </c>
      <c r="AH680" t="s">
        <v>551</v>
      </c>
      <c r="AI680" s="4">
        <f ca="1">data[[#This Row],[Expiry Date]]-TODAY()</f>
        <v>40</v>
      </c>
      <c r="AJ680" s="4">
        <f ca="1">data[[#This Row],[Maturity ( Days)]]/365</f>
        <v>0.1095890410958904</v>
      </c>
      <c r="AK680" s="4" t="str">
        <f>IF(data[[#This Row],[Option Type]]="put","p","c")</f>
        <v>p</v>
      </c>
      <c r="AL680" s="4" t="e">
        <f>(data[[#This Row],[Bid]]*data[[#This Row],[Bidsize]]+data[[#This Row],[Ask]]*data[[#This Row],[Asksize]])/(data[[#This Row],[Bidsize]]+data[[#This Row],[Asksize]])</f>
        <v>#DIV/0!</v>
      </c>
    </row>
    <row r="681" spans="1:38" x14ac:dyDescent="0.3">
      <c r="A681" t="s">
        <v>4680</v>
      </c>
      <c r="B681" t="s">
        <v>4681</v>
      </c>
      <c r="C681" t="s">
        <v>30</v>
      </c>
      <c r="D681" t="s">
        <v>3200</v>
      </c>
      <c r="E681" t="s">
        <v>4682</v>
      </c>
      <c r="F681" t="s">
        <v>4683</v>
      </c>
      <c r="H681" t="s">
        <v>87</v>
      </c>
      <c r="I681" t="s">
        <v>87</v>
      </c>
      <c r="J681" t="s">
        <v>1502</v>
      </c>
      <c r="K681" t="s">
        <v>87</v>
      </c>
      <c r="L681" t="s">
        <v>57</v>
      </c>
      <c r="M681" t="s">
        <v>37</v>
      </c>
      <c r="O681" t="s">
        <v>87</v>
      </c>
      <c r="T681" t="s">
        <v>50</v>
      </c>
      <c r="V681" t="s">
        <v>87</v>
      </c>
      <c r="W681" t="s">
        <v>87</v>
      </c>
      <c r="X681" t="s">
        <v>87</v>
      </c>
      <c r="Z681" t="s">
        <v>87</v>
      </c>
      <c r="AA681" t="s">
        <v>87</v>
      </c>
      <c r="AB681" t="s">
        <v>37</v>
      </c>
      <c r="AC681" t="s">
        <v>1013</v>
      </c>
      <c r="AD681" t="s">
        <v>37</v>
      </c>
      <c r="AE681" t="s">
        <v>1013</v>
      </c>
      <c r="AF681" t="s">
        <v>90</v>
      </c>
      <c r="AG681" t="s">
        <v>1270</v>
      </c>
      <c r="AH681" t="s">
        <v>551</v>
      </c>
      <c r="AI681" s="4">
        <f ca="1">data[[#This Row],[Expiry Date]]-TODAY()</f>
        <v>40</v>
      </c>
      <c r="AJ681" s="4">
        <f ca="1">data[[#This Row],[Maturity ( Days)]]/365</f>
        <v>0.1095890410958904</v>
      </c>
      <c r="AK681" s="4" t="str">
        <f>IF(data[[#This Row],[Option Type]]="put","p","c")</f>
        <v>p</v>
      </c>
      <c r="AL681" s="4" t="e">
        <f>(data[[#This Row],[Bid]]*data[[#This Row],[Bidsize]]+data[[#This Row],[Ask]]*data[[#This Row],[Asksize]])/(data[[#This Row],[Bidsize]]+data[[#This Row],[Asksize]])</f>
        <v>#DIV/0!</v>
      </c>
    </row>
    <row r="682" spans="1:38" x14ac:dyDescent="0.3">
      <c r="A682" t="s">
        <v>4684</v>
      </c>
      <c r="B682" t="s">
        <v>4685</v>
      </c>
      <c r="C682" t="s">
        <v>30</v>
      </c>
      <c r="D682" t="s">
        <v>2290</v>
      </c>
      <c r="E682" t="s">
        <v>4686</v>
      </c>
      <c r="F682" t="s">
        <v>1302</v>
      </c>
      <c r="H682" t="s">
        <v>87</v>
      </c>
      <c r="I682" t="s">
        <v>87</v>
      </c>
      <c r="J682" t="s">
        <v>1502</v>
      </c>
      <c r="K682" t="s">
        <v>87</v>
      </c>
      <c r="L682" t="s">
        <v>57</v>
      </c>
      <c r="M682" t="s">
        <v>37</v>
      </c>
      <c r="O682" t="s">
        <v>87</v>
      </c>
      <c r="T682" t="s">
        <v>50</v>
      </c>
      <c r="V682" t="s">
        <v>87</v>
      </c>
      <c r="W682" t="s">
        <v>87</v>
      </c>
      <c r="X682" t="s">
        <v>87</v>
      </c>
      <c r="Z682" t="s">
        <v>87</v>
      </c>
      <c r="AA682" t="s">
        <v>87</v>
      </c>
      <c r="AB682" t="s">
        <v>37</v>
      </c>
      <c r="AC682" t="s">
        <v>1013</v>
      </c>
      <c r="AD682" t="s">
        <v>37</v>
      </c>
      <c r="AE682" t="s">
        <v>1013</v>
      </c>
      <c r="AF682" t="s">
        <v>90</v>
      </c>
      <c r="AG682" t="s">
        <v>1270</v>
      </c>
      <c r="AH682" t="s">
        <v>551</v>
      </c>
      <c r="AI682" s="4">
        <f ca="1">data[[#This Row],[Expiry Date]]-TODAY()</f>
        <v>40</v>
      </c>
      <c r="AJ682" s="4">
        <f ca="1">data[[#This Row],[Maturity ( Days)]]/365</f>
        <v>0.1095890410958904</v>
      </c>
      <c r="AK682" s="4" t="str">
        <f>IF(data[[#This Row],[Option Type]]="put","p","c")</f>
        <v>p</v>
      </c>
      <c r="AL682" s="4" t="e">
        <f>(data[[#This Row],[Bid]]*data[[#This Row],[Bidsize]]+data[[#This Row],[Ask]]*data[[#This Row],[Asksize]])/(data[[#This Row],[Bidsize]]+data[[#This Row],[Asksize]])</f>
        <v>#DIV/0!</v>
      </c>
    </row>
    <row r="683" spans="1:38" x14ac:dyDescent="0.3">
      <c r="A683" t="s">
        <v>4687</v>
      </c>
      <c r="B683" t="s">
        <v>4688</v>
      </c>
      <c r="C683" t="s">
        <v>30</v>
      </c>
      <c r="D683" t="s">
        <v>3445</v>
      </c>
      <c r="E683" t="s">
        <v>4689</v>
      </c>
      <c r="F683" t="s">
        <v>4690</v>
      </c>
      <c r="H683" t="s">
        <v>161</v>
      </c>
      <c r="I683" t="s">
        <v>161</v>
      </c>
      <c r="J683" t="s">
        <v>1502</v>
      </c>
      <c r="K683" t="s">
        <v>87</v>
      </c>
      <c r="L683" t="s">
        <v>57</v>
      </c>
      <c r="M683" t="s">
        <v>37</v>
      </c>
      <c r="O683" t="s">
        <v>87</v>
      </c>
      <c r="T683" t="s">
        <v>50</v>
      </c>
      <c r="V683" t="s">
        <v>87</v>
      </c>
      <c r="W683" t="s">
        <v>87</v>
      </c>
      <c r="X683" t="s">
        <v>87</v>
      </c>
      <c r="Z683" t="s">
        <v>87</v>
      </c>
      <c r="AA683" t="s">
        <v>87</v>
      </c>
      <c r="AB683" t="s">
        <v>37</v>
      </c>
      <c r="AC683" t="s">
        <v>1013</v>
      </c>
      <c r="AD683" t="s">
        <v>37</v>
      </c>
      <c r="AE683" t="s">
        <v>1013</v>
      </c>
      <c r="AF683" t="s">
        <v>90</v>
      </c>
      <c r="AG683" t="s">
        <v>1270</v>
      </c>
      <c r="AH683" t="s">
        <v>50</v>
      </c>
      <c r="AI683" s="4">
        <f ca="1">data[[#This Row],[Expiry Date]]-TODAY()</f>
        <v>40</v>
      </c>
      <c r="AJ683" s="4">
        <f ca="1">data[[#This Row],[Maturity ( Days)]]/365</f>
        <v>0.1095890410958904</v>
      </c>
      <c r="AK683" s="4" t="str">
        <f>IF(data[[#This Row],[Option Type]]="put","p","c")</f>
        <v>p</v>
      </c>
      <c r="AL683" s="4">
        <f>(data[[#This Row],[Bid]]*data[[#This Row],[Bidsize]]+data[[#This Row],[Ask]]*data[[#This Row],[Asksize]])/(data[[#This Row],[Bidsize]]+data[[#This Row],[Asksize]])</f>
        <v>1077.7</v>
      </c>
    </row>
    <row r="684" spans="1:38" x14ac:dyDescent="0.3">
      <c r="A684" t="s">
        <v>4691</v>
      </c>
      <c r="B684" t="s">
        <v>4692</v>
      </c>
      <c r="C684" t="s">
        <v>30</v>
      </c>
      <c r="D684" t="s">
        <v>3445</v>
      </c>
      <c r="E684" t="s">
        <v>4693</v>
      </c>
      <c r="F684" t="s">
        <v>4694</v>
      </c>
      <c r="H684" t="s">
        <v>87</v>
      </c>
      <c r="I684" t="s">
        <v>87</v>
      </c>
      <c r="J684" t="s">
        <v>1502</v>
      </c>
      <c r="K684" t="s">
        <v>87</v>
      </c>
      <c r="L684" t="s">
        <v>57</v>
      </c>
      <c r="M684" t="s">
        <v>37</v>
      </c>
      <c r="O684" t="s">
        <v>87</v>
      </c>
      <c r="T684" t="s">
        <v>50</v>
      </c>
      <c r="V684" t="s">
        <v>87</v>
      </c>
      <c r="W684" t="s">
        <v>87</v>
      </c>
      <c r="X684" t="s">
        <v>87</v>
      </c>
      <c r="Z684" t="s">
        <v>87</v>
      </c>
      <c r="AA684" t="s">
        <v>87</v>
      </c>
      <c r="AB684" t="s">
        <v>37</v>
      </c>
      <c r="AC684" t="s">
        <v>1013</v>
      </c>
      <c r="AD684" t="s">
        <v>37</v>
      </c>
      <c r="AE684" t="s">
        <v>1013</v>
      </c>
      <c r="AF684" t="s">
        <v>90</v>
      </c>
      <c r="AG684" t="s">
        <v>1270</v>
      </c>
      <c r="AH684" t="s">
        <v>551</v>
      </c>
      <c r="AI684" s="4">
        <f ca="1">data[[#This Row],[Expiry Date]]-TODAY()</f>
        <v>40</v>
      </c>
      <c r="AJ684" s="4">
        <f ca="1">data[[#This Row],[Maturity ( Days)]]/365</f>
        <v>0.1095890410958904</v>
      </c>
      <c r="AK684" s="4" t="str">
        <f>IF(data[[#This Row],[Option Type]]="put","p","c")</f>
        <v>p</v>
      </c>
      <c r="AL684" s="4" t="e">
        <f>(data[[#This Row],[Bid]]*data[[#This Row],[Bidsize]]+data[[#This Row],[Ask]]*data[[#This Row],[Asksize]])/(data[[#This Row],[Bidsize]]+data[[#This Row],[Asksize]])</f>
        <v>#DIV/0!</v>
      </c>
    </row>
    <row r="685" spans="1:38" x14ac:dyDescent="0.3">
      <c r="A685" t="s">
        <v>4695</v>
      </c>
      <c r="B685" t="s">
        <v>4696</v>
      </c>
      <c r="C685" t="s">
        <v>30</v>
      </c>
      <c r="D685" t="s">
        <v>204</v>
      </c>
      <c r="E685" t="s">
        <v>4697</v>
      </c>
      <c r="F685" t="s">
        <v>4698</v>
      </c>
      <c r="H685" t="s">
        <v>87</v>
      </c>
      <c r="I685" t="s">
        <v>87</v>
      </c>
      <c r="J685" t="s">
        <v>1502</v>
      </c>
      <c r="K685" t="s">
        <v>87</v>
      </c>
      <c r="L685" t="s">
        <v>57</v>
      </c>
      <c r="M685" t="s">
        <v>37</v>
      </c>
      <c r="O685" t="s">
        <v>87</v>
      </c>
      <c r="T685" t="s">
        <v>50</v>
      </c>
      <c r="V685" t="s">
        <v>87</v>
      </c>
      <c r="W685" t="s">
        <v>87</v>
      </c>
      <c r="X685" t="s">
        <v>87</v>
      </c>
      <c r="Z685" t="s">
        <v>87</v>
      </c>
      <c r="AA685" t="s">
        <v>87</v>
      </c>
      <c r="AB685" t="s">
        <v>37</v>
      </c>
      <c r="AC685" t="s">
        <v>1013</v>
      </c>
      <c r="AD685" t="s">
        <v>37</v>
      </c>
      <c r="AE685" t="s">
        <v>1013</v>
      </c>
      <c r="AF685" t="s">
        <v>90</v>
      </c>
      <c r="AG685" t="s">
        <v>1270</v>
      </c>
      <c r="AH685" t="s">
        <v>551</v>
      </c>
      <c r="AI685" s="4">
        <f ca="1">data[[#This Row],[Expiry Date]]-TODAY()</f>
        <v>40</v>
      </c>
      <c r="AJ685" s="4">
        <f ca="1">data[[#This Row],[Maturity ( Days)]]/365</f>
        <v>0.1095890410958904</v>
      </c>
      <c r="AK685" s="4" t="str">
        <f>IF(data[[#This Row],[Option Type]]="put","p","c")</f>
        <v>p</v>
      </c>
      <c r="AL685" s="4" t="e">
        <f>(data[[#This Row],[Bid]]*data[[#This Row],[Bidsize]]+data[[#This Row],[Ask]]*data[[#This Row],[Asksize]])/(data[[#This Row],[Bidsize]]+data[[#This Row],[Asksize]])</f>
        <v>#DIV/0!</v>
      </c>
    </row>
    <row r="686" spans="1:38" x14ac:dyDescent="0.3">
      <c r="A686" t="s">
        <v>4699</v>
      </c>
      <c r="B686" t="s">
        <v>4700</v>
      </c>
      <c r="C686" t="s">
        <v>30</v>
      </c>
      <c r="D686" t="s">
        <v>3212</v>
      </c>
      <c r="E686" t="s">
        <v>4701</v>
      </c>
      <c r="F686" t="s">
        <v>4702</v>
      </c>
      <c r="H686" t="s">
        <v>87</v>
      </c>
      <c r="I686" t="s">
        <v>87</v>
      </c>
      <c r="J686" t="s">
        <v>1502</v>
      </c>
      <c r="K686" t="s">
        <v>87</v>
      </c>
      <c r="L686" t="s">
        <v>57</v>
      </c>
      <c r="M686" t="s">
        <v>37</v>
      </c>
      <c r="O686" t="s">
        <v>87</v>
      </c>
      <c r="T686" t="s">
        <v>50</v>
      </c>
      <c r="V686" t="s">
        <v>87</v>
      </c>
      <c r="W686" t="s">
        <v>87</v>
      </c>
      <c r="X686" t="s">
        <v>87</v>
      </c>
      <c r="Z686" t="s">
        <v>87</v>
      </c>
      <c r="AA686" t="s">
        <v>87</v>
      </c>
      <c r="AB686" t="s">
        <v>37</v>
      </c>
      <c r="AC686" t="s">
        <v>1013</v>
      </c>
      <c r="AD686" t="s">
        <v>37</v>
      </c>
      <c r="AE686" t="s">
        <v>1013</v>
      </c>
      <c r="AF686" t="s">
        <v>90</v>
      </c>
      <c r="AG686" t="s">
        <v>1270</v>
      </c>
      <c r="AH686" t="s">
        <v>551</v>
      </c>
      <c r="AI686" s="4">
        <f ca="1">data[[#This Row],[Expiry Date]]-TODAY()</f>
        <v>40</v>
      </c>
      <c r="AJ686" s="4">
        <f ca="1">data[[#This Row],[Maturity ( Days)]]/365</f>
        <v>0.1095890410958904</v>
      </c>
      <c r="AK686" s="4" t="str">
        <f>IF(data[[#This Row],[Option Type]]="put","p","c")</f>
        <v>p</v>
      </c>
      <c r="AL686" s="4" t="e">
        <f>(data[[#This Row],[Bid]]*data[[#This Row],[Bidsize]]+data[[#This Row],[Ask]]*data[[#This Row],[Asksize]])/(data[[#This Row],[Bidsize]]+data[[#This Row],[Asksize]])</f>
        <v>#DIV/0!</v>
      </c>
    </row>
    <row r="687" spans="1:38" x14ac:dyDescent="0.3">
      <c r="A687" t="s">
        <v>4703</v>
      </c>
      <c r="B687" t="s">
        <v>4704</v>
      </c>
      <c r="C687" t="s">
        <v>30</v>
      </c>
      <c r="D687" t="s">
        <v>2296</v>
      </c>
      <c r="E687" t="s">
        <v>4705</v>
      </c>
      <c r="F687" t="s">
        <v>4706</v>
      </c>
      <c r="H687" t="s">
        <v>87</v>
      </c>
      <c r="I687" t="s">
        <v>87</v>
      </c>
      <c r="J687" t="s">
        <v>1502</v>
      </c>
      <c r="K687" t="s">
        <v>87</v>
      </c>
      <c r="L687" t="s">
        <v>57</v>
      </c>
      <c r="M687" t="s">
        <v>37</v>
      </c>
      <c r="O687" t="s">
        <v>87</v>
      </c>
      <c r="T687" t="s">
        <v>50</v>
      </c>
      <c r="V687" t="s">
        <v>87</v>
      </c>
      <c r="W687" t="s">
        <v>87</v>
      </c>
      <c r="X687" t="s">
        <v>87</v>
      </c>
      <c r="Z687" t="s">
        <v>87</v>
      </c>
      <c r="AA687" t="s">
        <v>87</v>
      </c>
      <c r="AB687" t="s">
        <v>37</v>
      </c>
      <c r="AC687" t="s">
        <v>1013</v>
      </c>
      <c r="AD687" t="s">
        <v>37</v>
      </c>
      <c r="AE687" t="s">
        <v>1013</v>
      </c>
      <c r="AF687" t="s">
        <v>90</v>
      </c>
      <c r="AG687" t="s">
        <v>1270</v>
      </c>
      <c r="AH687" t="s">
        <v>551</v>
      </c>
      <c r="AI687" s="4">
        <f ca="1">data[[#This Row],[Expiry Date]]-TODAY()</f>
        <v>40</v>
      </c>
      <c r="AJ687" s="4">
        <f ca="1">data[[#This Row],[Maturity ( Days)]]/365</f>
        <v>0.1095890410958904</v>
      </c>
      <c r="AK687" s="4" t="str">
        <f>IF(data[[#This Row],[Option Type]]="put","p","c")</f>
        <v>p</v>
      </c>
      <c r="AL687" s="4" t="e">
        <f>(data[[#This Row],[Bid]]*data[[#This Row],[Bidsize]]+data[[#This Row],[Ask]]*data[[#This Row],[Asksize]])/(data[[#This Row],[Bidsize]]+data[[#This Row],[Asksize]])</f>
        <v>#DIV/0!</v>
      </c>
    </row>
    <row r="688" spans="1:38" x14ac:dyDescent="0.3">
      <c r="A688" t="s">
        <v>4707</v>
      </c>
      <c r="B688" t="s">
        <v>4708</v>
      </c>
      <c r="C688" t="s">
        <v>30</v>
      </c>
      <c r="D688" t="s">
        <v>2302</v>
      </c>
      <c r="E688" t="s">
        <v>4709</v>
      </c>
      <c r="F688" t="s">
        <v>4710</v>
      </c>
      <c r="H688" t="s">
        <v>87</v>
      </c>
      <c r="I688" t="s">
        <v>87</v>
      </c>
      <c r="J688" t="s">
        <v>1502</v>
      </c>
      <c r="K688" t="s">
        <v>87</v>
      </c>
      <c r="L688" t="s">
        <v>57</v>
      </c>
      <c r="M688" t="s">
        <v>37</v>
      </c>
      <c r="O688" t="s">
        <v>87</v>
      </c>
      <c r="T688" t="s">
        <v>50</v>
      </c>
      <c r="V688" t="s">
        <v>87</v>
      </c>
      <c r="W688" t="s">
        <v>87</v>
      </c>
      <c r="X688" t="s">
        <v>87</v>
      </c>
      <c r="Z688" t="s">
        <v>87</v>
      </c>
      <c r="AA688" t="s">
        <v>87</v>
      </c>
      <c r="AB688" t="s">
        <v>37</v>
      </c>
      <c r="AC688" t="s">
        <v>1013</v>
      </c>
      <c r="AD688" t="s">
        <v>37</v>
      </c>
      <c r="AE688" t="s">
        <v>1013</v>
      </c>
      <c r="AF688" t="s">
        <v>90</v>
      </c>
      <c r="AG688" t="s">
        <v>1270</v>
      </c>
      <c r="AH688" t="s">
        <v>551</v>
      </c>
      <c r="AI688" s="4">
        <f ca="1">data[[#This Row],[Expiry Date]]-TODAY()</f>
        <v>40</v>
      </c>
      <c r="AJ688" s="4">
        <f ca="1">data[[#This Row],[Maturity ( Days)]]/365</f>
        <v>0.1095890410958904</v>
      </c>
      <c r="AK688" s="4" t="str">
        <f>IF(data[[#This Row],[Option Type]]="put","p","c")</f>
        <v>p</v>
      </c>
      <c r="AL688" s="4" t="e">
        <f>(data[[#This Row],[Bid]]*data[[#This Row],[Bidsize]]+data[[#This Row],[Ask]]*data[[#This Row],[Asksize]])/(data[[#This Row],[Bidsize]]+data[[#This Row],[Asksize]])</f>
        <v>#DIV/0!</v>
      </c>
    </row>
    <row r="689" spans="1:38" x14ac:dyDescent="0.3">
      <c r="A689" t="s">
        <v>4711</v>
      </c>
      <c r="B689" t="s">
        <v>4712</v>
      </c>
      <c r="C689" t="s">
        <v>30</v>
      </c>
      <c r="D689" t="s">
        <v>3219</v>
      </c>
      <c r="E689" t="s">
        <v>4713</v>
      </c>
      <c r="F689" t="s">
        <v>4714</v>
      </c>
      <c r="H689" t="s">
        <v>87</v>
      </c>
      <c r="I689" t="s">
        <v>87</v>
      </c>
      <c r="J689" t="s">
        <v>1502</v>
      </c>
      <c r="K689" t="s">
        <v>87</v>
      </c>
      <c r="L689" t="s">
        <v>57</v>
      </c>
      <c r="M689" t="s">
        <v>37</v>
      </c>
      <c r="O689" t="s">
        <v>87</v>
      </c>
      <c r="T689" t="s">
        <v>50</v>
      </c>
      <c r="V689" t="s">
        <v>87</v>
      </c>
      <c r="W689" t="s">
        <v>87</v>
      </c>
      <c r="X689" t="s">
        <v>87</v>
      </c>
      <c r="Z689" t="s">
        <v>87</v>
      </c>
      <c r="AA689" t="s">
        <v>87</v>
      </c>
      <c r="AB689" t="s">
        <v>37</v>
      </c>
      <c r="AC689" t="s">
        <v>1013</v>
      </c>
      <c r="AD689" t="s">
        <v>37</v>
      </c>
      <c r="AE689" t="s">
        <v>1013</v>
      </c>
      <c r="AF689" t="s">
        <v>90</v>
      </c>
      <c r="AG689" t="s">
        <v>1270</v>
      </c>
      <c r="AH689" t="s">
        <v>551</v>
      </c>
      <c r="AI689" s="4">
        <f ca="1">data[[#This Row],[Expiry Date]]-TODAY()</f>
        <v>40</v>
      </c>
      <c r="AJ689" s="4">
        <f ca="1">data[[#This Row],[Maturity ( Days)]]/365</f>
        <v>0.1095890410958904</v>
      </c>
      <c r="AK689" s="4" t="str">
        <f>IF(data[[#This Row],[Option Type]]="put","p","c")</f>
        <v>p</v>
      </c>
      <c r="AL689" s="4" t="e">
        <f>(data[[#This Row],[Bid]]*data[[#This Row],[Bidsize]]+data[[#This Row],[Ask]]*data[[#This Row],[Asksize]])/(data[[#This Row],[Bidsize]]+data[[#This Row],[Asksize]])</f>
        <v>#DIV/0!</v>
      </c>
    </row>
    <row r="690" spans="1:38" x14ac:dyDescent="0.3">
      <c r="A690" t="s">
        <v>4715</v>
      </c>
      <c r="B690" t="s">
        <v>4716</v>
      </c>
      <c r="C690" t="s">
        <v>30</v>
      </c>
      <c r="D690" t="s">
        <v>3222</v>
      </c>
      <c r="E690" t="s">
        <v>1683</v>
      </c>
      <c r="F690" t="s">
        <v>4717</v>
      </c>
      <c r="H690" t="s">
        <v>161</v>
      </c>
      <c r="I690" t="s">
        <v>161</v>
      </c>
      <c r="J690" t="s">
        <v>1502</v>
      </c>
      <c r="K690" t="s">
        <v>87</v>
      </c>
      <c r="L690" t="s">
        <v>57</v>
      </c>
      <c r="M690" t="s">
        <v>37</v>
      </c>
      <c r="O690" t="s">
        <v>87</v>
      </c>
      <c r="T690" t="s">
        <v>50</v>
      </c>
      <c r="V690" t="s">
        <v>87</v>
      </c>
      <c r="W690" t="s">
        <v>87</v>
      </c>
      <c r="X690" t="s">
        <v>87</v>
      </c>
      <c r="Z690" t="s">
        <v>87</v>
      </c>
      <c r="AA690" t="s">
        <v>87</v>
      </c>
      <c r="AB690" t="s">
        <v>37</v>
      </c>
      <c r="AC690" t="s">
        <v>1013</v>
      </c>
      <c r="AD690" t="s">
        <v>37</v>
      </c>
      <c r="AE690" t="s">
        <v>1013</v>
      </c>
      <c r="AF690" t="s">
        <v>90</v>
      </c>
      <c r="AG690" t="s">
        <v>1270</v>
      </c>
      <c r="AH690" t="s">
        <v>50</v>
      </c>
      <c r="AI690" s="4">
        <f ca="1">data[[#This Row],[Expiry Date]]-TODAY()</f>
        <v>40</v>
      </c>
      <c r="AJ690" s="4">
        <f ca="1">data[[#This Row],[Maturity ( Days)]]/365</f>
        <v>0.1095890410958904</v>
      </c>
      <c r="AK690" s="4" t="str">
        <f>IF(data[[#This Row],[Option Type]]="put","p","c")</f>
        <v>p</v>
      </c>
      <c r="AL690" s="4">
        <f>(data[[#This Row],[Bid]]*data[[#This Row],[Bidsize]]+data[[#This Row],[Ask]]*data[[#This Row],[Asksize]])/(data[[#This Row],[Bidsize]]+data[[#This Row],[Asksize]])</f>
        <v>1127.6500000000001</v>
      </c>
    </row>
    <row r="691" spans="1:38" x14ac:dyDescent="0.3">
      <c r="A691" t="s">
        <v>4718</v>
      </c>
      <c r="B691" t="s">
        <v>4719</v>
      </c>
      <c r="C691" t="s">
        <v>30</v>
      </c>
      <c r="D691" t="s">
        <v>1346</v>
      </c>
      <c r="E691" t="s">
        <v>4720</v>
      </c>
      <c r="F691" t="s">
        <v>4721</v>
      </c>
      <c r="H691" t="s">
        <v>87</v>
      </c>
      <c r="I691" t="s">
        <v>87</v>
      </c>
      <c r="J691" t="s">
        <v>1502</v>
      </c>
      <c r="K691" t="s">
        <v>87</v>
      </c>
      <c r="L691" t="s">
        <v>57</v>
      </c>
      <c r="M691" t="s">
        <v>37</v>
      </c>
      <c r="O691" t="s">
        <v>87</v>
      </c>
      <c r="T691" t="s">
        <v>50</v>
      </c>
      <c r="V691" t="s">
        <v>87</v>
      </c>
      <c r="W691" t="s">
        <v>87</v>
      </c>
      <c r="X691" t="s">
        <v>87</v>
      </c>
      <c r="Z691" t="s">
        <v>87</v>
      </c>
      <c r="AA691" t="s">
        <v>87</v>
      </c>
      <c r="AB691" t="s">
        <v>37</v>
      </c>
      <c r="AC691" t="s">
        <v>1013</v>
      </c>
      <c r="AD691" t="s">
        <v>37</v>
      </c>
      <c r="AE691" t="s">
        <v>1013</v>
      </c>
      <c r="AF691" t="s">
        <v>90</v>
      </c>
      <c r="AG691" t="s">
        <v>1270</v>
      </c>
      <c r="AH691" t="s">
        <v>551</v>
      </c>
      <c r="AI691" s="4">
        <f ca="1">data[[#This Row],[Expiry Date]]-TODAY()</f>
        <v>40</v>
      </c>
      <c r="AJ691" s="4">
        <f ca="1">data[[#This Row],[Maturity ( Days)]]/365</f>
        <v>0.1095890410958904</v>
      </c>
      <c r="AK691" s="4" t="str">
        <f>IF(data[[#This Row],[Option Type]]="put","p","c")</f>
        <v>p</v>
      </c>
      <c r="AL691" s="4" t="e">
        <f>(data[[#This Row],[Bid]]*data[[#This Row],[Bidsize]]+data[[#This Row],[Ask]]*data[[#This Row],[Asksize]])/(data[[#This Row],[Bidsize]]+data[[#This Row],[Asksize]])</f>
        <v>#DIV/0!</v>
      </c>
    </row>
    <row r="692" spans="1:38" x14ac:dyDescent="0.3">
      <c r="A692" t="s">
        <v>4722</v>
      </c>
      <c r="B692" t="s">
        <v>4723</v>
      </c>
      <c r="C692" t="s">
        <v>30</v>
      </c>
      <c r="D692" t="s">
        <v>2326</v>
      </c>
      <c r="E692" t="s">
        <v>4724</v>
      </c>
      <c r="F692" t="s">
        <v>4725</v>
      </c>
      <c r="H692" t="s">
        <v>87</v>
      </c>
      <c r="I692" t="s">
        <v>87</v>
      </c>
      <c r="J692" t="s">
        <v>1502</v>
      </c>
      <c r="K692" t="s">
        <v>87</v>
      </c>
      <c r="L692" t="s">
        <v>57</v>
      </c>
      <c r="M692" t="s">
        <v>37</v>
      </c>
      <c r="O692" t="s">
        <v>87</v>
      </c>
      <c r="T692" t="s">
        <v>50</v>
      </c>
      <c r="V692" t="s">
        <v>87</v>
      </c>
      <c r="W692" t="s">
        <v>87</v>
      </c>
      <c r="X692" t="s">
        <v>87</v>
      </c>
      <c r="Z692" t="s">
        <v>87</v>
      </c>
      <c r="AA692" t="s">
        <v>87</v>
      </c>
      <c r="AB692" t="s">
        <v>37</v>
      </c>
      <c r="AC692" t="s">
        <v>1013</v>
      </c>
      <c r="AD692" t="s">
        <v>37</v>
      </c>
      <c r="AE692" t="s">
        <v>1013</v>
      </c>
      <c r="AF692" t="s">
        <v>90</v>
      </c>
      <c r="AG692" t="s">
        <v>1270</v>
      </c>
      <c r="AH692" t="s">
        <v>551</v>
      </c>
      <c r="AI692" s="4">
        <f ca="1">data[[#This Row],[Expiry Date]]-TODAY()</f>
        <v>40</v>
      </c>
      <c r="AJ692" s="4">
        <f ca="1">data[[#This Row],[Maturity ( Days)]]/365</f>
        <v>0.1095890410958904</v>
      </c>
      <c r="AK692" s="4" t="str">
        <f>IF(data[[#This Row],[Option Type]]="put","p","c")</f>
        <v>p</v>
      </c>
      <c r="AL692" s="4" t="e">
        <f>(data[[#This Row],[Bid]]*data[[#This Row],[Bidsize]]+data[[#This Row],[Ask]]*data[[#This Row],[Asksize]])/(data[[#This Row],[Bidsize]]+data[[#This Row],[Asksize]])</f>
        <v>#DIV/0!</v>
      </c>
    </row>
    <row r="693" spans="1:38" x14ac:dyDescent="0.3">
      <c r="A693" t="s">
        <v>4726</v>
      </c>
      <c r="B693" t="s">
        <v>4727</v>
      </c>
      <c r="C693" t="s">
        <v>30</v>
      </c>
      <c r="D693" t="s">
        <v>1347</v>
      </c>
      <c r="E693" t="s">
        <v>4728</v>
      </c>
      <c r="F693" t="s">
        <v>4729</v>
      </c>
      <c r="H693" t="s">
        <v>87</v>
      </c>
      <c r="I693" t="s">
        <v>87</v>
      </c>
      <c r="J693" t="s">
        <v>1502</v>
      </c>
      <c r="K693" t="s">
        <v>87</v>
      </c>
      <c r="L693" t="s">
        <v>57</v>
      </c>
      <c r="M693" t="s">
        <v>37</v>
      </c>
      <c r="O693" t="s">
        <v>87</v>
      </c>
      <c r="T693" t="s">
        <v>50</v>
      </c>
      <c r="V693" t="s">
        <v>87</v>
      </c>
      <c r="W693" t="s">
        <v>87</v>
      </c>
      <c r="X693" t="s">
        <v>87</v>
      </c>
      <c r="Z693" t="s">
        <v>87</v>
      </c>
      <c r="AA693" t="s">
        <v>87</v>
      </c>
      <c r="AB693" t="s">
        <v>37</v>
      </c>
      <c r="AC693" t="s">
        <v>1013</v>
      </c>
      <c r="AD693" t="s">
        <v>37</v>
      </c>
      <c r="AE693" t="s">
        <v>1013</v>
      </c>
      <c r="AF693" t="s">
        <v>90</v>
      </c>
      <c r="AG693" t="s">
        <v>1270</v>
      </c>
      <c r="AH693" t="s">
        <v>551</v>
      </c>
      <c r="AI693" s="4">
        <f ca="1">data[[#This Row],[Expiry Date]]-TODAY()</f>
        <v>40</v>
      </c>
      <c r="AJ693" s="4">
        <f ca="1">data[[#This Row],[Maturity ( Days)]]/365</f>
        <v>0.1095890410958904</v>
      </c>
      <c r="AK693" s="4" t="str">
        <f>IF(data[[#This Row],[Option Type]]="put","p","c")</f>
        <v>p</v>
      </c>
      <c r="AL693" s="4" t="e">
        <f>(data[[#This Row],[Bid]]*data[[#This Row],[Bidsize]]+data[[#This Row],[Ask]]*data[[#This Row],[Asksize]])/(data[[#This Row],[Bidsize]]+data[[#This Row],[Asksize]])</f>
        <v>#DIV/0!</v>
      </c>
    </row>
    <row r="694" spans="1:38" x14ac:dyDescent="0.3">
      <c r="A694" t="s">
        <v>4730</v>
      </c>
      <c r="B694" t="s">
        <v>4731</v>
      </c>
      <c r="C694" t="s">
        <v>30</v>
      </c>
      <c r="D694" t="s">
        <v>1348</v>
      </c>
      <c r="E694" t="s">
        <v>4732</v>
      </c>
      <c r="F694" t="s">
        <v>4733</v>
      </c>
      <c r="H694" t="s">
        <v>87</v>
      </c>
      <c r="I694" t="s">
        <v>87</v>
      </c>
      <c r="J694" t="s">
        <v>1502</v>
      </c>
      <c r="K694" t="s">
        <v>87</v>
      </c>
      <c r="L694" t="s">
        <v>57</v>
      </c>
      <c r="M694" t="s">
        <v>37</v>
      </c>
      <c r="O694" t="s">
        <v>87</v>
      </c>
      <c r="T694" t="s">
        <v>50</v>
      </c>
      <c r="V694" t="s">
        <v>87</v>
      </c>
      <c r="W694" t="s">
        <v>87</v>
      </c>
      <c r="X694" t="s">
        <v>87</v>
      </c>
      <c r="Z694" t="s">
        <v>87</v>
      </c>
      <c r="AA694" t="s">
        <v>87</v>
      </c>
      <c r="AB694" t="s">
        <v>37</v>
      </c>
      <c r="AC694" t="s">
        <v>1013</v>
      </c>
      <c r="AD694" t="s">
        <v>37</v>
      </c>
      <c r="AE694" t="s">
        <v>1013</v>
      </c>
      <c r="AF694" t="s">
        <v>90</v>
      </c>
      <c r="AG694" t="s">
        <v>1270</v>
      </c>
      <c r="AH694" t="s">
        <v>551</v>
      </c>
      <c r="AI694" s="4">
        <f ca="1">data[[#This Row],[Expiry Date]]-TODAY()</f>
        <v>40</v>
      </c>
      <c r="AJ694" s="4">
        <f ca="1">data[[#This Row],[Maturity ( Days)]]/365</f>
        <v>0.1095890410958904</v>
      </c>
      <c r="AK694" s="4" t="str">
        <f>IF(data[[#This Row],[Option Type]]="put","p","c")</f>
        <v>p</v>
      </c>
      <c r="AL694" s="4" t="e">
        <f>(data[[#This Row],[Bid]]*data[[#This Row],[Bidsize]]+data[[#This Row],[Ask]]*data[[#This Row],[Asksize]])/(data[[#This Row],[Bidsize]]+data[[#This Row],[Asksize]])</f>
        <v>#DIV/0!</v>
      </c>
    </row>
    <row r="695" spans="1:38" x14ac:dyDescent="0.3">
      <c r="A695" t="s">
        <v>4734</v>
      </c>
      <c r="B695" t="s">
        <v>4735</v>
      </c>
      <c r="C695" t="s">
        <v>30</v>
      </c>
      <c r="D695" t="s">
        <v>2349</v>
      </c>
      <c r="E695" t="s">
        <v>4736</v>
      </c>
      <c r="F695" t="s">
        <v>4737</v>
      </c>
      <c r="H695" t="s">
        <v>87</v>
      </c>
      <c r="I695" t="s">
        <v>87</v>
      </c>
      <c r="J695" t="s">
        <v>1502</v>
      </c>
      <c r="K695" t="s">
        <v>87</v>
      </c>
      <c r="L695" t="s">
        <v>57</v>
      </c>
      <c r="M695" t="s">
        <v>37</v>
      </c>
      <c r="O695" t="s">
        <v>87</v>
      </c>
      <c r="T695" t="s">
        <v>50</v>
      </c>
      <c r="V695" t="s">
        <v>87</v>
      </c>
      <c r="W695" t="s">
        <v>87</v>
      </c>
      <c r="X695" t="s">
        <v>87</v>
      </c>
      <c r="Z695" t="s">
        <v>87</v>
      </c>
      <c r="AA695" t="s">
        <v>87</v>
      </c>
      <c r="AB695" t="s">
        <v>37</v>
      </c>
      <c r="AC695" t="s">
        <v>1013</v>
      </c>
      <c r="AD695" t="s">
        <v>37</v>
      </c>
      <c r="AE695" t="s">
        <v>1013</v>
      </c>
      <c r="AF695" t="s">
        <v>90</v>
      </c>
      <c r="AG695" t="s">
        <v>1270</v>
      </c>
      <c r="AH695" t="s">
        <v>551</v>
      </c>
      <c r="AI695" s="4">
        <f ca="1">data[[#This Row],[Expiry Date]]-TODAY()</f>
        <v>40</v>
      </c>
      <c r="AJ695" s="4">
        <f ca="1">data[[#This Row],[Maturity ( Days)]]/365</f>
        <v>0.1095890410958904</v>
      </c>
      <c r="AK695" s="4" t="str">
        <f>IF(data[[#This Row],[Option Type]]="put","p","c")</f>
        <v>p</v>
      </c>
      <c r="AL695" s="4" t="e">
        <f>(data[[#This Row],[Bid]]*data[[#This Row],[Bidsize]]+data[[#This Row],[Ask]]*data[[#This Row],[Asksize]])/(data[[#This Row],[Bidsize]]+data[[#This Row],[Asksize]])</f>
        <v>#DIV/0!</v>
      </c>
    </row>
    <row r="696" spans="1:38" x14ac:dyDescent="0.3">
      <c r="A696" t="s">
        <v>4738</v>
      </c>
      <c r="B696" t="s">
        <v>4739</v>
      </c>
      <c r="C696" t="s">
        <v>30</v>
      </c>
      <c r="D696" t="s">
        <v>2360</v>
      </c>
      <c r="E696" t="s">
        <v>4740</v>
      </c>
      <c r="F696" t="s">
        <v>4741</v>
      </c>
      <c r="H696" t="s">
        <v>87</v>
      </c>
      <c r="I696" t="s">
        <v>87</v>
      </c>
      <c r="J696" t="s">
        <v>1502</v>
      </c>
      <c r="K696" t="s">
        <v>87</v>
      </c>
      <c r="L696" t="s">
        <v>57</v>
      </c>
      <c r="M696" t="s">
        <v>37</v>
      </c>
      <c r="O696" t="s">
        <v>87</v>
      </c>
      <c r="T696" t="s">
        <v>50</v>
      </c>
      <c r="V696" t="s">
        <v>87</v>
      </c>
      <c r="W696" t="s">
        <v>87</v>
      </c>
      <c r="X696" t="s">
        <v>87</v>
      </c>
      <c r="Z696" t="s">
        <v>87</v>
      </c>
      <c r="AA696" t="s">
        <v>87</v>
      </c>
      <c r="AB696" t="s">
        <v>37</v>
      </c>
      <c r="AC696" t="s">
        <v>1013</v>
      </c>
      <c r="AD696" t="s">
        <v>37</v>
      </c>
      <c r="AE696" t="s">
        <v>1013</v>
      </c>
      <c r="AF696" t="s">
        <v>90</v>
      </c>
      <c r="AG696" t="s">
        <v>1270</v>
      </c>
      <c r="AH696" t="s">
        <v>551</v>
      </c>
      <c r="AI696" s="4">
        <f ca="1">data[[#This Row],[Expiry Date]]-TODAY()</f>
        <v>40</v>
      </c>
      <c r="AJ696" s="4">
        <f ca="1">data[[#This Row],[Maturity ( Days)]]/365</f>
        <v>0.1095890410958904</v>
      </c>
      <c r="AK696" s="4" t="str">
        <f>IF(data[[#This Row],[Option Type]]="put","p","c")</f>
        <v>p</v>
      </c>
      <c r="AL696" s="4" t="e">
        <f>(data[[#This Row],[Bid]]*data[[#This Row],[Bidsize]]+data[[#This Row],[Ask]]*data[[#This Row],[Asksize]])/(data[[#This Row],[Bidsize]]+data[[#This Row],[Asksize]])</f>
        <v>#DIV/0!</v>
      </c>
    </row>
    <row r="697" spans="1:38" x14ac:dyDescent="0.3">
      <c r="A697" t="s">
        <v>4742</v>
      </c>
      <c r="B697" t="s">
        <v>4743</v>
      </c>
      <c r="C697" t="s">
        <v>30</v>
      </c>
      <c r="D697" t="s">
        <v>2366</v>
      </c>
      <c r="E697" t="s">
        <v>4744</v>
      </c>
      <c r="F697" t="s">
        <v>4745</v>
      </c>
      <c r="H697" t="s">
        <v>87</v>
      </c>
      <c r="I697" t="s">
        <v>87</v>
      </c>
      <c r="J697" t="s">
        <v>1502</v>
      </c>
      <c r="K697" t="s">
        <v>87</v>
      </c>
      <c r="L697" t="s">
        <v>57</v>
      </c>
      <c r="M697" t="s">
        <v>37</v>
      </c>
      <c r="O697" t="s">
        <v>87</v>
      </c>
      <c r="T697" t="s">
        <v>50</v>
      </c>
      <c r="V697" t="s">
        <v>87</v>
      </c>
      <c r="W697" t="s">
        <v>87</v>
      </c>
      <c r="X697" t="s">
        <v>87</v>
      </c>
      <c r="Z697" t="s">
        <v>87</v>
      </c>
      <c r="AA697" t="s">
        <v>87</v>
      </c>
      <c r="AB697" t="s">
        <v>37</v>
      </c>
      <c r="AC697" t="s">
        <v>1013</v>
      </c>
      <c r="AD697" t="s">
        <v>37</v>
      </c>
      <c r="AE697" t="s">
        <v>1013</v>
      </c>
      <c r="AF697" t="s">
        <v>90</v>
      </c>
      <c r="AG697" t="s">
        <v>1270</v>
      </c>
      <c r="AH697" t="s">
        <v>551</v>
      </c>
      <c r="AI697" s="4">
        <f ca="1">data[[#This Row],[Expiry Date]]-TODAY()</f>
        <v>40</v>
      </c>
      <c r="AJ697" s="4">
        <f ca="1">data[[#This Row],[Maturity ( Days)]]/365</f>
        <v>0.1095890410958904</v>
      </c>
      <c r="AK697" s="4" t="str">
        <f>IF(data[[#This Row],[Option Type]]="put","p","c")</f>
        <v>p</v>
      </c>
      <c r="AL697" s="4" t="e">
        <f>(data[[#This Row],[Bid]]*data[[#This Row],[Bidsize]]+data[[#This Row],[Ask]]*data[[#This Row],[Asksize]])/(data[[#This Row],[Bidsize]]+data[[#This Row],[Asksize]])</f>
        <v>#DIV/0!</v>
      </c>
    </row>
    <row r="698" spans="1:38" x14ac:dyDescent="0.3">
      <c r="A698" t="s">
        <v>4746</v>
      </c>
      <c r="B698" t="s">
        <v>4747</v>
      </c>
      <c r="C698" t="s">
        <v>30</v>
      </c>
      <c r="D698" t="s">
        <v>4484</v>
      </c>
      <c r="E698" t="s">
        <v>4748</v>
      </c>
      <c r="F698" t="s">
        <v>4749</v>
      </c>
      <c r="H698" t="s">
        <v>87</v>
      </c>
      <c r="I698" t="s">
        <v>87</v>
      </c>
      <c r="J698" t="s">
        <v>1502</v>
      </c>
      <c r="K698" t="s">
        <v>87</v>
      </c>
      <c r="L698" t="s">
        <v>57</v>
      </c>
      <c r="M698" t="s">
        <v>37</v>
      </c>
      <c r="O698" t="s">
        <v>87</v>
      </c>
      <c r="T698" t="s">
        <v>50</v>
      </c>
      <c r="V698" t="s">
        <v>87</v>
      </c>
      <c r="W698" t="s">
        <v>87</v>
      </c>
      <c r="X698" t="s">
        <v>87</v>
      </c>
      <c r="Z698" t="s">
        <v>87</v>
      </c>
      <c r="AA698" t="s">
        <v>87</v>
      </c>
      <c r="AB698" t="s">
        <v>37</v>
      </c>
      <c r="AC698" t="s">
        <v>1013</v>
      </c>
      <c r="AD698" t="s">
        <v>37</v>
      </c>
      <c r="AE698" t="s">
        <v>1013</v>
      </c>
      <c r="AF698" t="s">
        <v>90</v>
      </c>
      <c r="AG698" t="s">
        <v>1270</v>
      </c>
      <c r="AH698" t="s">
        <v>551</v>
      </c>
      <c r="AI698" s="4">
        <f ca="1">data[[#This Row],[Expiry Date]]-TODAY()</f>
        <v>40</v>
      </c>
      <c r="AJ698" s="4">
        <f ca="1">data[[#This Row],[Maturity ( Days)]]/365</f>
        <v>0.1095890410958904</v>
      </c>
      <c r="AK698" s="4" t="str">
        <f>IF(data[[#This Row],[Option Type]]="put","p","c")</f>
        <v>p</v>
      </c>
      <c r="AL698" s="4" t="e">
        <f>(data[[#This Row],[Bid]]*data[[#This Row],[Bidsize]]+data[[#This Row],[Ask]]*data[[#This Row],[Asksize]])/(data[[#This Row],[Bidsize]]+data[[#This Row],[Asksize]])</f>
        <v>#DIV/0!</v>
      </c>
    </row>
    <row r="699" spans="1:38" x14ac:dyDescent="0.3">
      <c r="A699" t="s">
        <v>4750</v>
      </c>
      <c r="B699" t="s">
        <v>4751</v>
      </c>
      <c r="C699" t="s">
        <v>30</v>
      </c>
      <c r="D699" t="s">
        <v>2377</v>
      </c>
      <c r="E699" t="s">
        <v>4752</v>
      </c>
      <c r="F699" t="s">
        <v>4753</v>
      </c>
      <c r="H699" t="s">
        <v>87</v>
      </c>
      <c r="I699" t="s">
        <v>87</v>
      </c>
      <c r="J699" t="s">
        <v>1502</v>
      </c>
      <c r="K699" t="s">
        <v>87</v>
      </c>
      <c r="L699" t="s">
        <v>57</v>
      </c>
      <c r="M699" t="s">
        <v>37</v>
      </c>
      <c r="O699" t="s">
        <v>87</v>
      </c>
      <c r="T699" t="s">
        <v>50</v>
      </c>
      <c r="V699" t="s">
        <v>87</v>
      </c>
      <c r="W699" t="s">
        <v>87</v>
      </c>
      <c r="X699" t="s">
        <v>87</v>
      </c>
      <c r="Z699" t="s">
        <v>87</v>
      </c>
      <c r="AA699" t="s">
        <v>87</v>
      </c>
      <c r="AB699" t="s">
        <v>37</v>
      </c>
      <c r="AC699" t="s">
        <v>1013</v>
      </c>
      <c r="AD699" t="s">
        <v>37</v>
      </c>
      <c r="AE699" t="s">
        <v>1013</v>
      </c>
      <c r="AF699" t="s">
        <v>90</v>
      </c>
      <c r="AG699" t="s">
        <v>1270</v>
      </c>
      <c r="AH699" t="s">
        <v>551</v>
      </c>
      <c r="AI699" s="4">
        <f ca="1">data[[#This Row],[Expiry Date]]-TODAY()</f>
        <v>40</v>
      </c>
      <c r="AJ699" s="4">
        <f ca="1">data[[#This Row],[Maturity ( Days)]]/365</f>
        <v>0.1095890410958904</v>
      </c>
      <c r="AK699" s="4" t="str">
        <f>IF(data[[#This Row],[Option Type]]="put","p","c")</f>
        <v>p</v>
      </c>
      <c r="AL699" s="4" t="e">
        <f>(data[[#This Row],[Bid]]*data[[#This Row],[Bidsize]]+data[[#This Row],[Ask]]*data[[#This Row],[Asksize]])/(data[[#This Row],[Bidsize]]+data[[#This Row],[Asksize]])</f>
        <v>#DIV/0!</v>
      </c>
    </row>
    <row r="700" spans="1:38" x14ac:dyDescent="0.3">
      <c r="A700" t="s">
        <v>4754</v>
      </c>
      <c r="B700" t="s">
        <v>4755</v>
      </c>
      <c r="C700" t="s">
        <v>30</v>
      </c>
      <c r="D700" t="s">
        <v>259</v>
      </c>
      <c r="E700" t="s">
        <v>4756</v>
      </c>
      <c r="F700" t="s">
        <v>4757</v>
      </c>
      <c r="H700" t="s">
        <v>87</v>
      </c>
      <c r="I700" t="s">
        <v>87</v>
      </c>
      <c r="J700" t="s">
        <v>1502</v>
      </c>
      <c r="K700" t="s">
        <v>87</v>
      </c>
      <c r="L700" t="s">
        <v>57</v>
      </c>
      <c r="M700" t="s">
        <v>37</v>
      </c>
      <c r="O700" t="s">
        <v>87</v>
      </c>
      <c r="T700" t="s">
        <v>50</v>
      </c>
      <c r="V700" t="s">
        <v>87</v>
      </c>
      <c r="W700" t="s">
        <v>87</v>
      </c>
      <c r="X700" t="s">
        <v>87</v>
      </c>
      <c r="Z700" t="s">
        <v>87</v>
      </c>
      <c r="AA700" t="s">
        <v>87</v>
      </c>
      <c r="AB700" t="s">
        <v>37</v>
      </c>
      <c r="AC700" t="s">
        <v>1013</v>
      </c>
      <c r="AD700" t="s">
        <v>37</v>
      </c>
      <c r="AE700" t="s">
        <v>1013</v>
      </c>
      <c r="AF700" t="s">
        <v>90</v>
      </c>
      <c r="AG700" t="s">
        <v>1270</v>
      </c>
      <c r="AH700" t="s">
        <v>551</v>
      </c>
      <c r="AI700" s="4">
        <f ca="1">data[[#This Row],[Expiry Date]]-TODAY()</f>
        <v>40</v>
      </c>
      <c r="AJ700" s="4">
        <f ca="1">data[[#This Row],[Maturity ( Days)]]/365</f>
        <v>0.1095890410958904</v>
      </c>
      <c r="AK700" s="4" t="str">
        <f>IF(data[[#This Row],[Option Type]]="put","p","c")</f>
        <v>p</v>
      </c>
      <c r="AL700" s="4" t="e">
        <f>(data[[#This Row],[Bid]]*data[[#This Row],[Bidsize]]+data[[#This Row],[Ask]]*data[[#This Row],[Asksize]])/(data[[#This Row],[Bidsize]]+data[[#This Row],[Asksize]])</f>
        <v>#DIV/0!</v>
      </c>
    </row>
    <row r="701" spans="1:38" x14ac:dyDescent="0.3">
      <c r="A701" t="s">
        <v>4758</v>
      </c>
      <c r="B701" t="s">
        <v>4759</v>
      </c>
      <c r="C701" t="s">
        <v>30</v>
      </c>
      <c r="D701" t="s">
        <v>4495</v>
      </c>
      <c r="E701" t="s">
        <v>4760</v>
      </c>
      <c r="F701" t="s">
        <v>4761</v>
      </c>
      <c r="H701" t="s">
        <v>87</v>
      </c>
      <c r="I701" t="s">
        <v>87</v>
      </c>
      <c r="J701" t="s">
        <v>1502</v>
      </c>
      <c r="K701" t="s">
        <v>87</v>
      </c>
      <c r="L701" t="s">
        <v>57</v>
      </c>
      <c r="M701" t="s">
        <v>37</v>
      </c>
      <c r="O701" t="s">
        <v>87</v>
      </c>
      <c r="T701" t="s">
        <v>50</v>
      </c>
      <c r="V701" t="s">
        <v>87</v>
      </c>
      <c r="W701" t="s">
        <v>87</v>
      </c>
      <c r="X701" t="s">
        <v>87</v>
      </c>
      <c r="Z701" t="s">
        <v>87</v>
      </c>
      <c r="AA701" t="s">
        <v>87</v>
      </c>
      <c r="AB701" t="s">
        <v>37</v>
      </c>
      <c r="AC701" t="s">
        <v>1013</v>
      </c>
      <c r="AD701" t="s">
        <v>37</v>
      </c>
      <c r="AE701" t="s">
        <v>1013</v>
      </c>
      <c r="AF701" t="s">
        <v>90</v>
      </c>
      <c r="AG701" t="s">
        <v>1270</v>
      </c>
      <c r="AH701" t="s">
        <v>551</v>
      </c>
      <c r="AI701" s="4">
        <f ca="1">data[[#This Row],[Expiry Date]]-TODAY()</f>
        <v>40</v>
      </c>
      <c r="AJ701" s="4">
        <f ca="1">data[[#This Row],[Maturity ( Days)]]/365</f>
        <v>0.1095890410958904</v>
      </c>
      <c r="AK701" s="4" t="str">
        <f>IF(data[[#This Row],[Option Type]]="put","p","c")</f>
        <v>p</v>
      </c>
      <c r="AL701" s="4" t="e">
        <f>(data[[#This Row],[Bid]]*data[[#This Row],[Bidsize]]+data[[#This Row],[Ask]]*data[[#This Row],[Asksize]])/(data[[#This Row],[Bidsize]]+data[[#This Row],[Asksize]])</f>
        <v>#DIV/0!</v>
      </c>
    </row>
    <row r="702" spans="1:38" x14ac:dyDescent="0.3">
      <c r="A702" t="s">
        <v>4762</v>
      </c>
      <c r="B702" t="s">
        <v>4763</v>
      </c>
      <c r="C702" t="s">
        <v>30</v>
      </c>
      <c r="D702" t="s">
        <v>2383</v>
      </c>
      <c r="E702" t="s">
        <v>4764</v>
      </c>
      <c r="F702" t="s">
        <v>4765</v>
      </c>
      <c r="H702" t="s">
        <v>87</v>
      </c>
      <c r="I702" t="s">
        <v>87</v>
      </c>
      <c r="J702" t="s">
        <v>1502</v>
      </c>
      <c r="K702" t="s">
        <v>87</v>
      </c>
      <c r="L702" t="s">
        <v>57</v>
      </c>
      <c r="M702" t="s">
        <v>37</v>
      </c>
      <c r="O702" t="s">
        <v>87</v>
      </c>
      <c r="T702" t="s">
        <v>50</v>
      </c>
      <c r="V702" t="s">
        <v>87</v>
      </c>
      <c r="W702" t="s">
        <v>87</v>
      </c>
      <c r="X702" t="s">
        <v>87</v>
      </c>
      <c r="Z702" t="s">
        <v>87</v>
      </c>
      <c r="AA702" t="s">
        <v>87</v>
      </c>
      <c r="AB702" t="s">
        <v>37</v>
      </c>
      <c r="AC702" t="s">
        <v>1013</v>
      </c>
      <c r="AD702" t="s">
        <v>37</v>
      </c>
      <c r="AE702" t="s">
        <v>1013</v>
      </c>
      <c r="AF702" t="s">
        <v>90</v>
      </c>
      <c r="AG702" t="s">
        <v>1270</v>
      </c>
      <c r="AH702" t="s">
        <v>551</v>
      </c>
      <c r="AI702" s="4">
        <f ca="1">data[[#This Row],[Expiry Date]]-TODAY()</f>
        <v>40</v>
      </c>
      <c r="AJ702" s="4">
        <f ca="1">data[[#This Row],[Maturity ( Days)]]/365</f>
        <v>0.1095890410958904</v>
      </c>
      <c r="AK702" s="4" t="str">
        <f>IF(data[[#This Row],[Option Type]]="put","p","c")</f>
        <v>p</v>
      </c>
      <c r="AL702" s="4" t="e">
        <f>(data[[#This Row],[Bid]]*data[[#This Row],[Bidsize]]+data[[#This Row],[Ask]]*data[[#This Row],[Asksize]])/(data[[#This Row],[Bidsize]]+data[[#This Row],[Asksize]])</f>
        <v>#DIV/0!</v>
      </c>
    </row>
    <row r="703" spans="1:38" x14ac:dyDescent="0.3">
      <c r="A703" t="s">
        <v>4766</v>
      </c>
      <c r="B703" t="s">
        <v>4767</v>
      </c>
      <c r="C703" t="s">
        <v>30</v>
      </c>
      <c r="D703" t="s">
        <v>205</v>
      </c>
      <c r="E703" t="s">
        <v>4768</v>
      </c>
      <c r="F703" t="s">
        <v>4769</v>
      </c>
      <c r="H703" t="s">
        <v>87</v>
      </c>
      <c r="I703" t="s">
        <v>87</v>
      </c>
      <c r="J703" t="s">
        <v>1502</v>
      </c>
      <c r="K703" t="s">
        <v>87</v>
      </c>
      <c r="L703" t="s">
        <v>57</v>
      </c>
      <c r="M703" t="s">
        <v>37</v>
      </c>
      <c r="O703" t="s">
        <v>87</v>
      </c>
      <c r="T703" t="s">
        <v>50</v>
      </c>
      <c r="V703" t="s">
        <v>87</v>
      </c>
      <c r="W703" t="s">
        <v>87</v>
      </c>
      <c r="X703" t="s">
        <v>87</v>
      </c>
      <c r="Z703" t="s">
        <v>87</v>
      </c>
      <c r="AA703" t="s">
        <v>87</v>
      </c>
      <c r="AB703" t="s">
        <v>37</v>
      </c>
      <c r="AC703" t="s">
        <v>1013</v>
      </c>
      <c r="AD703" t="s">
        <v>37</v>
      </c>
      <c r="AE703" t="s">
        <v>1013</v>
      </c>
      <c r="AF703" t="s">
        <v>90</v>
      </c>
      <c r="AG703" t="s">
        <v>1270</v>
      </c>
      <c r="AH703" t="s">
        <v>551</v>
      </c>
      <c r="AI703" s="4">
        <f ca="1">data[[#This Row],[Expiry Date]]-TODAY()</f>
        <v>40</v>
      </c>
      <c r="AJ703" s="4">
        <f ca="1">data[[#This Row],[Maturity ( Days)]]/365</f>
        <v>0.1095890410958904</v>
      </c>
      <c r="AK703" s="4" t="str">
        <f>IF(data[[#This Row],[Option Type]]="put","p","c")</f>
        <v>p</v>
      </c>
      <c r="AL703" s="4" t="e">
        <f>(data[[#This Row],[Bid]]*data[[#This Row],[Bidsize]]+data[[#This Row],[Ask]]*data[[#This Row],[Asksize]])/(data[[#This Row],[Bidsize]]+data[[#This Row],[Asksize]])</f>
        <v>#DIV/0!</v>
      </c>
    </row>
    <row r="704" spans="1:38" x14ac:dyDescent="0.3">
      <c r="A704" t="s">
        <v>4770</v>
      </c>
      <c r="B704" t="s">
        <v>4771</v>
      </c>
      <c r="C704" t="s">
        <v>30</v>
      </c>
      <c r="D704" t="s">
        <v>1352</v>
      </c>
      <c r="E704" t="s">
        <v>4772</v>
      </c>
      <c r="F704" t="s">
        <v>1438</v>
      </c>
      <c r="H704" t="s">
        <v>87</v>
      </c>
      <c r="I704" t="s">
        <v>87</v>
      </c>
      <c r="J704" t="s">
        <v>1502</v>
      </c>
      <c r="K704" t="s">
        <v>87</v>
      </c>
      <c r="L704" t="s">
        <v>57</v>
      </c>
      <c r="M704" t="s">
        <v>37</v>
      </c>
      <c r="O704" t="s">
        <v>87</v>
      </c>
      <c r="T704" t="s">
        <v>50</v>
      </c>
      <c r="V704" t="s">
        <v>87</v>
      </c>
      <c r="W704" t="s">
        <v>87</v>
      </c>
      <c r="X704" t="s">
        <v>87</v>
      </c>
      <c r="Z704" t="s">
        <v>87</v>
      </c>
      <c r="AA704" t="s">
        <v>87</v>
      </c>
      <c r="AB704" t="s">
        <v>37</v>
      </c>
      <c r="AC704" t="s">
        <v>1013</v>
      </c>
      <c r="AD704" t="s">
        <v>37</v>
      </c>
      <c r="AE704" t="s">
        <v>1013</v>
      </c>
      <c r="AF704" t="s">
        <v>90</v>
      </c>
      <c r="AG704" t="s">
        <v>1270</v>
      </c>
      <c r="AH704" t="s">
        <v>551</v>
      </c>
      <c r="AI704" s="4">
        <f ca="1">data[[#This Row],[Expiry Date]]-TODAY()</f>
        <v>40</v>
      </c>
      <c r="AJ704" s="4">
        <f ca="1">data[[#This Row],[Maturity ( Days)]]/365</f>
        <v>0.1095890410958904</v>
      </c>
      <c r="AK704" s="4" t="str">
        <f>IF(data[[#This Row],[Option Type]]="put","p","c")</f>
        <v>p</v>
      </c>
      <c r="AL704" s="4" t="e">
        <f>(data[[#This Row],[Bid]]*data[[#This Row],[Bidsize]]+data[[#This Row],[Ask]]*data[[#This Row],[Asksize]])/(data[[#This Row],[Bidsize]]+data[[#This Row],[Asksize]])</f>
        <v>#DIV/0!</v>
      </c>
    </row>
    <row r="705" spans="1:38" x14ac:dyDescent="0.3">
      <c r="A705" t="s">
        <v>4773</v>
      </c>
      <c r="B705" t="s">
        <v>4774</v>
      </c>
      <c r="C705" t="s">
        <v>30</v>
      </c>
      <c r="D705" t="s">
        <v>1353</v>
      </c>
      <c r="E705" t="s">
        <v>1250</v>
      </c>
      <c r="F705" t="s">
        <v>4775</v>
      </c>
      <c r="H705" t="s">
        <v>87</v>
      </c>
      <c r="I705" t="s">
        <v>87</v>
      </c>
      <c r="J705" t="s">
        <v>1502</v>
      </c>
      <c r="K705" t="s">
        <v>87</v>
      </c>
      <c r="L705" t="s">
        <v>57</v>
      </c>
      <c r="M705" t="s">
        <v>37</v>
      </c>
      <c r="O705" t="s">
        <v>87</v>
      </c>
      <c r="T705" t="s">
        <v>50</v>
      </c>
      <c r="V705" t="s">
        <v>87</v>
      </c>
      <c r="W705" t="s">
        <v>87</v>
      </c>
      <c r="X705" t="s">
        <v>87</v>
      </c>
      <c r="Z705" t="s">
        <v>87</v>
      </c>
      <c r="AA705" t="s">
        <v>87</v>
      </c>
      <c r="AB705" t="s">
        <v>37</v>
      </c>
      <c r="AC705" t="s">
        <v>1013</v>
      </c>
      <c r="AD705" t="s">
        <v>37</v>
      </c>
      <c r="AE705" t="s">
        <v>1013</v>
      </c>
      <c r="AF705" t="s">
        <v>90</v>
      </c>
      <c r="AG705" t="s">
        <v>1270</v>
      </c>
      <c r="AH705" t="s">
        <v>551</v>
      </c>
      <c r="AI705" s="4">
        <f ca="1">data[[#This Row],[Expiry Date]]-TODAY()</f>
        <v>40</v>
      </c>
      <c r="AJ705" s="4">
        <f ca="1">data[[#This Row],[Maturity ( Days)]]/365</f>
        <v>0.1095890410958904</v>
      </c>
      <c r="AK705" s="4" t="str">
        <f>IF(data[[#This Row],[Option Type]]="put","p","c")</f>
        <v>p</v>
      </c>
      <c r="AL705" s="4" t="e">
        <f>(data[[#This Row],[Bid]]*data[[#This Row],[Bidsize]]+data[[#This Row],[Ask]]*data[[#This Row],[Asksize]])/(data[[#This Row],[Bidsize]]+data[[#This Row],[Asksize]])</f>
        <v>#DIV/0!</v>
      </c>
    </row>
    <row r="706" spans="1:38" x14ac:dyDescent="0.3">
      <c r="A706" t="s">
        <v>4776</v>
      </c>
      <c r="B706" t="s">
        <v>4777</v>
      </c>
      <c r="C706" t="s">
        <v>30</v>
      </c>
      <c r="D706" t="s">
        <v>1354</v>
      </c>
      <c r="E706" t="s">
        <v>4778</v>
      </c>
      <c r="F706" t="s">
        <v>4779</v>
      </c>
      <c r="H706" t="s">
        <v>87</v>
      </c>
      <c r="I706" t="s">
        <v>87</v>
      </c>
      <c r="J706" t="s">
        <v>1502</v>
      </c>
      <c r="K706" t="s">
        <v>87</v>
      </c>
      <c r="L706" t="s">
        <v>57</v>
      </c>
      <c r="M706" t="s">
        <v>37</v>
      </c>
      <c r="O706" t="s">
        <v>87</v>
      </c>
      <c r="T706" t="s">
        <v>50</v>
      </c>
      <c r="V706" t="s">
        <v>87</v>
      </c>
      <c r="W706" t="s">
        <v>87</v>
      </c>
      <c r="X706" t="s">
        <v>87</v>
      </c>
      <c r="Z706" t="s">
        <v>87</v>
      </c>
      <c r="AA706" t="s">
        <v>87</v>
      </c>
      <c r="AB706" t="s">
        <v>37</v>
      </c>
      <c r="AC706" t="s">
        <v>1013</v>
      </c>
      <c r="AD706" t="s">
        <v>37</v>
      </c>
      <c r="AE706" t="s">
        <v>1013</v>
      </c>
      <c r="AF706" t="s">
        <v>90</v>
      </c>
      <c r="AG706" t="s">
        <v>1270</v>
      </c>
      <c r="AH706" t="s">
        <v>551</v>
      </c>
      <c r="AI706" s="4">
        <f ca="1">data[[#This Row],[Expiry Date]]-TODAY()</f>
        <v>40</v>
      </c>
      <c r="AJ706" s="4">
        <f ca="1">data[[#This Row],[Maturity ( Days)]]/365</f>
        <v>0.1095890410958904</v>
      </c>
      <c r="AK706" s="4" t="str">
        <f>IF(data[[#This Row],[Option Type]]="put","p","c")</f>
        <v>p</v>
      </c>
      <c r="AL706" s="4" t="e">
        <f>(data[[#This Row],[Bid]]*data[[#This Row],[Bidsize]]+data[[#This Row],[Ask]]*data[[#This Row],[Asksize]])/(data[[#This Row],[Bidsize]]+data[[#This Row],[Asksize]])</f>
        <v>#DIV/0!</v>
      </c>
    </row>
    <row r="707" spans="1:38" x14ac:dyDescent="0.3">
      <c r="A707" t="s">
        <v>4780</v>
      </c>
      <c r="B707" t="s">
        <v>4781</v>
      </c>
      <c r="C707" t="s">
        <v>30</v>
      </c>
      <c r="D707" t="s">
        <v>2429</v>
      </c>
      <c r="E707" t="s">
        <v>4782</v>
      </c>
      <c r="F707" t="s">
        <v>4783</v>
      </c>
      <c r="H707" t="s">
        <v>87</v>
      </c>
      <c r="I707" t="s">
        <v>87</v>
      </c>
      <c r="J707" t="s">
        <v>1502</v>
      </c>
      <c r="K707" t="s">
        <v>87</v>
      </c>
      <c r="L707" t="s">
        <v>57</v>
      </c>
      <c r="M707" t="s">
        <v>37</v>
      </c>
      <c r="O707" t="s">
        <v>87</v>
      </c>
      <c r="T707" t="s">
        <v>50</v>
      </c>
      <c r="V707" t="s">
        <v>87</v>
      </c>
      <c r="W707" t="s">
        <v>87</v>
      </c>
      <c r="X707" t="s">
        <v>87</v>
      </c>
      <c r="Z707" t="s">
        <v>87</v>
      </c>
      <c r="AA707" t="s">
        <v>87</v>
      </c>
      <c r="AB707" t="s">
        <v>37</v>
      </c>
      <c r="AC707" t="s">
        <v>1013</v>
      </c>
      <c r="AD707" t="s">
        <v>37</v>
      </c>
      <c r="AE707" t="s">
        <v>1013</v>
      </c>
      <c r="AF707" t="s">
        <v>90</v>
      </c>
      <c r="AG707" t="s">
        <v>1270</v>
      </c>
      <c r="AH707" t="s">
        <v>551</v>
      </c>
      <c r="AI707" s="4">
        <f ca="1">data[[#This Row],[Expiry Date]]-TODAY()</f>
        <v>40</v>
      </c>
      <c r="AJ707" s="4">
        <f ca="1">data[[#This Row],[Maturity ( Days)]]/365</f>
        <v>0.1095890410958904</v>
      </c>
      <c r="AK707" s="4" t="str">
        <f>IF(data[[#This Row],[Option Type]]="put","p","c")</f>
        <v>p</v>
      </c>
      <c r="AL707" s="4" t="e">
        <f>(data[[#This Row],[Bid]]*data[[#This Row],[Bidsize]]+data[[#This Row],[Ask]]*data[[#This Row],[Asksize]])/(data[[#This Row],[Bidsize]]+data[[#This Row],[Asksize]])</f>
        <v>#DIV/0!</v>
      </c>
    </row>
    <row r="708" spans="1:38" x14ac:dyDescent="0.3">
      <c r="A708" t="s">
        <v>4784</v>
      </c>
      <c r="B708" t="s">
        <v>4785</v>
      </c>
      <c r="C708" t="s">
        <v>30</v>
      </c>
      <c r="D708" t="s">
        <v>1355</v>
      </c>
      <c r="E708" t="s">
        <v>4786</v>
      </c>
      <c r="F708" t="s">
        <v>4787</v>
      </c>
      <c r="H708" t="s">
        <v>87</v>
      </c>
      <c r="I708" t="s">
        <v>87</v>
      </c>
      <c r="J708" t="s">
        <v>1502</v>
      </c>
      <c r="K708" t="s">
        <v>87</v>
      </c>
      <c r="L708" t="s">
        <v>57</v>
      </c>
      <c r="M708" t="s">
        <v>37</v>
      </c>
      <c r="O708" t="s">
        <v>87</v>
      </c>
      <c r="T708" t="s">
        <v>50</v>
      </c>
      <c r="V708" t="s">
        <v>87</v>
      </c>
      <c r="W708" t="s">
        <v>87</v>
      </c>
      <c r="X708" t="s">
        <v>87</v>
      </c>
      <c r="Z708" t="s">
        <v>87</v>
      </c>
      <c r="AA708" t="s">
        <v>87</v>
      </c>
      <c r="AB708" t="s">
        <v>37</v>
      </c>
      <c r="AC708" t="s">
        <v>1013</v>
      </c>
      <c r="AD708" t="s">
        <v>37</v>
      </c>
      <c r="AE708" t="s">
        <v>1013</v>
      </c>
      <c r="AF708" t="s">
        <v>90</v>
      </c>
      <c r="AG708" t="s">
        <v>1270</v>
      </c>
      <c r="AH708" t="s">
        <v>551</v>
      </c>
      <c r="AI708" s="4">
        <f ca="1">data[[#This Row],[Expiry Date]]-TODAY()</f>
        <v>40</v>
      </c>
      <c r="AJ708" s="4">
        <f ca="1">data[[#This Row],[Maturity ( Days)]]/365</f>
        <v>0.1095890410958904</v>
      </c>
      <c r="AK708" s="4" t="str">
        <f>IF(data[[#This Row],[Option Type]]="put","p","c")</f>
        <v>p</v>
      </c>
      <c r="AL708" s="4" t="e">
        <f>(data[[#This Row],[Bid]]*data[[#This Row],[Bidsize]]+data[[#This Row],[Ask]]*data[[#This Row],[Asksize]])/(data[[#This Row],[Bidsize]]+data[[#This Row],[Asksize]])</f>
        <v>#DIV/0!</v>
      </c>
    </row>
    <row r="709" spans="1:38" x14ac:dyDescent="0.3">
      <c r="A709" t="s">
        <v>4788</v>
      </c>
      <c r="B709" t="s">
        <v>4789</v>
      </c>
      <c r="C709" t="s">
        <v>30</v>
      </c>
      <c r="D709" t="s">
        <v>2442</v>
      </c>
      <c r="E709" t="s">
        <v>4790</v>
      </c>
      <c r="F709" t="s">
        <v>4791</v>
      </c>
      <c r="H709" t="s">
        <v>87</v>
      </c>
      <c r="I709" t="s">
        <v>87</v>
      </c>
      <c r="J709" t="s">
        <v>1502</v>
      </c>
      <c r="K709" t="s">
        <v>87</v>
      </c>
      <c r="L709" t="s">
        <v>57</v>
      </c>
      <c r="M709" t="s">
        <v>37</v>
      </c>
      <c r="O709" t="s">
        <v>87</v>
      </c>
      <c r="T709" t="s">
        <v>50</v>
      </c>
      <c r="V709" t="s">
        <v>87</v>
      </c>
      <c r="W709" t="s">
        <v>87</v>
      </c>
      <c r="X709" t="s">
        <v>87</v>
      </c>
      <c r="Z709" t="s">
        <v>87</v>
      </c>
      <c r="AA709" t="s">
        <v>87</v>
      </c>
      <c r="AB709" t="s">
        <v>37</v>
      </c>
      <c r="AC709" t="s">
        <v>1013</v>
      </c>
      <c r="AD709" t="s">
        <v>37</v>
      </c>
      <c r="AE709" t="s">
        <v>1013</v>
      </c>
      <c r="AF709" t="s">
        <v>90</v>
      </c>
      <c r="AG709" t="s">
        <v>1270</v>
      </c>
      <c r="AH709" t="s">
        <v>551</v>
      </c>
      <c r="AI709" s="4">
        <f ca="1">data[[#This Row],[Expiry Date]]-TODAY()</f>
        <v>40</v>
      </c>
      <c r="AJ709" s="4">
        <f ca="1">data[[#This Row],[Maturity ( Days)]]/365</f>
        <v>0.1095890410958904</v>
      </c>
      <c r="AK709" s="4" t="str">
        <f>IF(data[[#This Row],[Option Type]]="put","p","c")</f>
        <v>p</v>
      </c>
      <c r="AL709" s="4" t="e">
        <f>(data[[#This Row],[Bid]]*data[[#This Row],[Bidsize]]+data[[#This Row],[Ask]]*data[[#This Row],[Asksize]])/(data[[#This Row],[Bidsize]]+data[[#This Row],[Asksize]])</f>
        <v>#DIV/0!</v>
      </c>
    </row>
    <row r="710" spans="1:38" x14ac:dyDescent="0.3">
      <c r="A710" t="s">
        <v>4792</v>
      </c>
      <c r="B710" t="s">
        <v>4793</v>
      </c>
      <c r="C710" t="s">
        <v>58</v>
      </c>
      <c r="D710" t="s">
        <v>3295</v>
      </c>
      <c r="E710" t="s">
        <v>4794</v>
      </c>
      <c r="F710" t="s">
        <v>4795</v>
      </c>
      <c r="H710" t="s">
        <v>161</v>
      </c>
      <c r="I710" t="s">
        <v>161</v>
      </c>
      <c r="J710" t="s">
        <v>1502</v>
      </c>
      <c r="K710" t="s">
        <v>87</v>
      </c>
      <c r="L710" t="s">
        <v>57</v>
      </c>
      <c r="M710" t="s">
        <v>37</v>
      </c>
      <c r="O710" t="s">
        <v>87</v>
      </c>
      <c r="T710" t="s">
        <v>50</v>
      </c>
      <c r="V710" t="s">
        <v>87</v>
      </c>
      <c r="W710" t="s">
        <v>87</v>
      </c>
      <c r="X710" t="s">
        <v>87</v>
      </c>
      <c r="Z710" t="s">
        <v>87</v>
      </c>
      <c r="AA710" t="s">
        <v>87</v>
      </c>
      <c r="AB710" t="s">
        <v>37</v>
      </c>
      <c r="AC710" t="s">
        <v>1013</v>
      </c>
      <c r="AD710" t="s">
        <v>37</v>
      </c>
      <c r="AE710" t="s">
        <v>1013</v>
      </c>
      <c r="AF710" t="s">
        <v>90</v>
      </c>
      <c r="AG710" t="s">
        <v>1270</v>
      </c>
      <c r="AH710" t="s">
        <v>50</v>
      </c>
      <c r="AI710" s="4">
        <f ca="1">data[[#This Row],[Expiry Date]]-TODAY()</f>
        <v>40</v>
      </c>
      <c r="AJ710" s="4">
        <f ca="1">data[[#This Row],[Maturity ( Days)]]/365</f>
        <v>0.1095890410958904</v>
      </c>
      <c r="AK710" s="4" t="str">
        <f>IF(data[[#This Row],[Option Type]]="put","p","c")</f>
        <v>c</v>
      </c>
      <c r="AL710" s="4">
        <f>(data[[#This Row],[Bid]]*data[[#This Row],[Bidsize]]+data[[#This Row],[Ask]]*data[[#This Row],[Asksize]])/(data[[#This Row],[Bidsize]]+data[[#This Row],[Asksize]])</f>
        <v>2558.15</v>
      </c>
    </row>
    <row r="711" spans="1:38" x14ac:dyDescent="0.3">
      <c r="A711" t="s">
        <v>4796</v>
      </c>
      <c r="B711" t="s">
        <v>4797</v>
      </c>
      <c r="C711" t="s">
        <v>58</v>
      </c>
      <c r="D711" t="s">
        <v>2504</v>
      </c>
      <c r="E711" t="s">
        <v>4798</v>
      </c>
      <c r="F711" t="s">
        <v>4799</v>
      </c>
      <c r="H711" t="s">
        <v>161</v>
      </c>
      <c r="I711" t="s">
        <v>161</v>
      </c>
      <c r="J711" t="s">
        <v>1502</v>
      </c>
      <c r="K711" t="s">
        <v>87</v>
      </c>
      <c r="L711" t="s">
        <v>57</v>
      </c>
      <c r="M711" t="s">
        <v>37</v>
      </c>
      <c r="O711" t="s">
        <v>87</v>
      </c>
      <c r="T711" t="s">
        <v>50</v>
      </c>
      <c r="V711" t="s">
        <v>87</v>
      </c>
      <c r="W711" t="s">
        <v>87</v>
      </c>
      <c r="X711" t="s">
        <v>87</v>
      </c>
      <c r="Z711" t="s">
        <v>87</v>
      </c>
      <c r="AA711" t="s">
        <v>87</v>
      </c>
      <c r="AB711" t="s">
        <v>37</v>
      </c>
      <c r="AC711" t="s">
        <v>1013</v>
      </c>
      <c r="AD711" t="s">
        <v>37</v>
      </c>
      <c r="AE711" t="s">
        <v>1013</v>
      </c>
      <c r="AF711" t="s">
        <v>90</v>
      </c>
      <c r="AG711" t="s">
        <v>1270</v>
      </c>
      <c r="AH711" t="s">
        <v>50</v>
      </c>
      <c r="AI711" s="4">
        <f ca="1">data[[#This Row],[Expiry Date]]-TODAY()</f>
        <v>40</v>
      </c>
      <c r="AJ711" s="4">
        <f ca="1">data[[#This Row],[Maturity ( Days)]]/365</f>
        <v>0.1095890410958904</v>
      </c>
      <c r="AK711" s="4" t="str">
        <f>IF(data[[#This Row],[Option Type]]="put","p","c")</f>
        <v>c</v>
      </c>
      <c r="AL711" s="4">
        <f>(data[[#This Row],[Bid]]*data[[#This Row],[Bidsize]]+data[[#This Row],[Ask]]*data[[#This Row],[Asksize]])/(data[[#This Row],[Bidsize]]+data[[#This Row],[Asksize]])</f>
        <v>1885.35</v>
      </c>
    </row>
    <row r="712" spans="1:38" x14ac:dyDescent="0.3">
      <c r="A712" t="s">
        <v>4800</v>
      </c>
      <c r="B712" t="s">
        <v>4801</v>
      </c>
      <c r="C712" t="s">
        <v>58</v>
      </c>
      <c r="D712" t="s">
        <v>4802</v>
      </c>
      <c r="E712" t="s">
        <v>4803</v>
      </c>
      <c r="F712" t="s">
        <v>4804</v>
      </c>
      <c r="H712" t="s">
        <v>161</v>
      </c>
      <c r="I712" t="s">
        <v>161</v>
      </c>
      <c r="J712" t="s">
        <v>1502</v>
      </c>
      <c r="K712" t="s">
        <v>87</v>
      </c>
      <c r="L712" t="s">
        <v>57</v>
      </c>
      <c r="M712" t="s">
        <v>37</v>
      </c>
      <c r="O712" t="s">
        <v>87</v>
      </c>
      <c r="T712" t="s">
        <v>50</v>
      </c>
      <c r="V712" t="s">
        <v>87</v>
      </c>
      <c r="W712" t="s">
        <v>87</v>
      </c>
      <c r="X712" t="s">
        <v>87</v>
      </c>
      <c r="Z712" t="s">
        <v>87</v>
      </c>
      <c r="AA712" t="s">
        <v>87</v>
      </c>
      <c r="AB712" t="s">
        <v>37</v>
      </c>
      <c r="AC712" t="s">
        <v>1013</v>
      </c>
      <c r="AD712" t="s">
        <v>37</v>
      </c>
      <c r="AE712" t="s">
        <v>1013</v>
      </c>
      <c r="AF712" t="s">
        <v>90</v>
      </c>
      <c r="AG712" t="s">
        <v>1270</v>
      </c>
      <c r="AH712" t="s">
        <v>50</v>
      </c>
      <c r="AI712" s="4">
        <f ca="1">data[[#This Row],[Expiry Date]]-TODAY()</f>
        <v>40</v>
      </c>
      <c r="AJ712" s="4">
        <f ca="1">data[[#This Row],[Maturity ( Days)]]/365</f>
        <v>0.1095890410958904</v>
      </c>
      <c r="AK712" s="4" t="str">
        <f>IF(data[[#This Row],[Option Type]]="put","p","c")</f>
        <v>c</v>
      </c>
      <c r="AL712" s="4">
        <f>(data[[#This Row],[Bid]]*data[[#This Row],[Bidsize]]+data[[#This Row],[Ask]]*data[[#This Row],[Asksize]])/(data[[#This Row],[Bidsize]]+data[[#This Row],[Asksize]])</f>
        <v>1338.85</v>
      </c>
    </row>
    <row r="713" spans="1:38" x14ac:dyDescent="0.3">
      <c r="A713" t="s">
        <v>4805</v>
      </c>
      <c r="B713" t="s">
        <v>4806</v>
      </c>
      <c r="C713" t="s">
        <v>58</v>
      </c>
      <c r="D713" t="s">
        <v>1288</v>
      </c>
      <c r="E713" t="s">
        <v>4807</v>
      </c>
      <c r="F713" t="s">
        <v>4808</v>
      </c>
      <c r="H713" t="s">
        <v>161</v>
      </c>
      <c r="I713" t="s">
        <v>161</v>
      </c>
      <c r="J713" t="s">
        <v>1502</v>
      </c>
      <c r="K713" t="s">
        <v>87</v>
      </c>
      <c r="L713" t="s">
        <v>57</v>
      </c>
      <c r="M713" t="s">
        <v>37</v>
      </c>
      <c r="O713" t="s">
        <v>87</v>
      </c>
      <c r="T713" t="s">
        <v>50</v>
      </c>
      <c r="V713" t="s">
        <v>87</v>
      </c>
      <c r="W713" t="s">
        <v>87</v>
      </c>
      <c r="X713" t="s">
        <v>87</v>
      </c>
      <c r="Z713" t="s">
        <v>87</v>
      </c>
      <c r="AA713" t="s">
        <v>87</v>
      </c>
      <c r="AB713" t="s">
        <v>37</v>
      </c>
      <c r="AC713" t="s">
        <v>1013</v>
      </c>
      <c r="AD713" t="s">
        <v>37</v>
      </c>
      <c r="AE713" t="s">
        <v>1013</v>
      </c>
      <c r="AF713" t="s">
        <v>90</v>
      </c>
      <c r="AG713" t="s">
        <v>1270</v>
      </c>
      <c r="AH713" t="s">
        <v>50</v>
      </c>
      <c r="AI713" s="4">
        <f ca="1">data[[#This Row],[Expiry Date]]-TODAY()</f>
        <v>40</v>
      </c>
      <c r="AJ713" s="4">
        <f ca="1">data[[#This Row],[Maturity ( Days)]]/365</f>
        <v>0.1095890410958904</v>
      </c>
      <c r="AK713" s="4" t="str">
        <f>IF(data[[#This Row],[Option Type]]="put","p","c")</f>
        <v>c</v>
      </c>
      <c r="AL713" s="4">
        <f>(data[[#This Row],[Bid]]*data[[#This Row],[Bidsize]]+data[[#This Row],[Ask]]*data[[#This Row],[Asksize]])/(data[[#This Row],[Bidsize]]+data[[#This Row],[Asksize]])</f>
        <v>1264.6500000000001</v>
      </c>
    </row>
    <row r="714" spans="1:38" x14ac:dyDescent="0.3">
      <c r="A714" t="s">
        <v>4809</v>
      </c>
      <c r="B714" t="s">
        <v>4810</v>
      </c>
      <c r="C714" t="s">
        <v>58</v>
      </c>
      <c r="D714" t="s">
        <v>1292</v>
      </c>
      <c r="E714" t="s">
        <v>4811</v>
      </c>
      <c r="F714" t="s">
        <v>4812</v>
      </c>
      <c r="H714" t="s">
        <v>161</v>
      </c>
      <c r="I714" t="s">
        <v>161</v>
      </c>
      <c r="J714" t="s">
        <v>1502</v>
      </c>
      <c r="K714" t="s">
        <v>87</v>
      </c>
      <c r="L714" t="s">
        <v>57</v>
      </c>
      <c r="M714" t="s">
        <v>37</v>
      </c>
      <c r="O714" t="s">
        <v>87</v>
      </c>
      <c r="T714" t="s">
        <v>50</v>
      </c>
      <c r="V714" t="s">
        <v>87</v>
      </c>
      <c r="W714" t="s">
        <v>87</v>
      </c>
      <c r="X714" t="s">
        <v>87</v>
      </c>
      <c r="Z714" t="s">
        <v>87</v>
      </c>
      <c r="AA714" t="s">
        <v>87</v>
      </c>
      <c r="AB714" t="s">
        <v>37</v>
      </c>
      <c r="AC714" t="s">
        <v>1013</v>
      </c>
      <c r="AD714" t="s">
        <v>37</v>
      </c>
      <c r="AE714" t="s">
        <v>1013</v>
      </c>
      <c r="AF714" t="s">
        <v>90</v>
      </c>
      <c r="AG714" t="s">
        <v>1270</v>
      </c>
      <c r="AH714" t="s">
        <v>50</v>
      </c>
      <c r="AI714" s="4">
        <f ca="1">data[[#This Row],[Expiry Date]]-TODAY()</f>
        <v>40</v>
      </c>
      <c r="AJ714" s="4">
        <f ca="1">data[[#This Row],[Maturity ( Days)]]/365</f>
        <v>0.1095890410958904</v>
      </c>
      <c r="AK714" s="4" t="str">
        <f>IF(data[[#This Row],[Option Type]]="put","p","c")</f>
        <v>c</v>
      </c>
      <c r="AL714" s="4">
        <f>(data[[#This Row],[Bid]]*data[[#This Row],[Bidsize]]+data[[#This Row],[Ask]]*data[[#This Row],[Asksize]])/(data[[#This Row],[Bidsize]]+data[[#This Row],[Asksize]])</f>
        <v>1141.2</v>
      </c>
    </row>
    <row r="715" spans="1:38" x14ac:dyDescent="0.3">
      <c r="A715" t="s">
        <v>4813</v>
      </c>
      <c r="B715" t="s">
        <v>4814</v>
      </c>
      <c r="C715" t="s">
        <v>58</v>
      </c>
      <c r="D715" t="s">
        <v>2577</v>
      </c>
      <c r="E715" t="s">
        <v>4815</v>
      </c>
      <c r="F715" t="s">
        <v>4816</v>
      </c>
      <c r="H715" t="s">
        <v>161</v>
      </c>
      <c r="I715" t="s">
        <v>161</v>
      </c>
      <c r="J715" t="s">
        <v>1502</v>
      </c>
      <c r="K715" t="s">
        <v>87</v>
      </c>
      <c r="L715" t="s">
        <v>57</v>
      </c>
      <c r="M715" t="s">
        <v>37</v>
      </c>
      <c r="O715" t="s">
        <v>87</v>
      </c>
      <c r="T715" t="s">
        <v>50</v>
      </c>
      <c r="V715" t="s">
        <v>87</v>
      </c>
      <c r="W715" t="s">
        <v>87</v>
      </c>
      <c r="X715" t="s">
        <v>87</v>
      </c>
      <c r="Z715" t="s">
        <v>87</v>
      </c>
      <c r="AA715" t="s">
        <v>87</v>
      </c>
      <c r="AB715" t="s">
        <v>37</v>
      </c>
      <c r="AC715" t="s">
        <v>1013</v>
      </c>
      <c r="AD715" t="s">
        <v>37</v>
      </c>
      <c r="AE715" t="s">
        <v>1013</v>
      </c>
      <c r="AF715" t="s">
        <v>90</v>
      </c>
      <c r="AG715" t="s">
        <v>1270</v>
      </c>
      <c r="AH715" t="s">
        <v>50</v>
      </c>
      <c r="AI715" s="4">
        <f ca="1">data[[#This Row],[Expiry Date]]-TODAY()</f>
        <v>40</v>
      </c>
      <c r="AJ715" s="4">
        <f ca="1">data[[#This Row],[Maturity ( Days)]]/365</f>
        <v>0.1095890410958904</v>
      </c>
      <c r="AK715" s="4" t="str">
        <f>IF(data[[#This Row],[Option Type]]="put","p","c")</f>
        <v>c</v>
      </c>
      <c r="AL715" s="4">
        <f>(data[[#This Row],[Bid]]*data[[#This Row],[Bidsize]]+data[[#This Row],[Ask]]*data[[#This Row],[Asksize]])/(data[[#This Row],[Bidsize]]+data[[#This Row],[Asksize]])</f>
        <v>813.7</v>
      </c>
    </row>
    <row r="716" spans="1:38" x14ac:dyDescent="0.3">
      <c r="A716" t="s">
        <v>4817</v>
      </c>
      <c r="B716" t="s">
        <v>4818</v>
      </c>
      <c r="C716" t="s">
        <v>58</v>
      </c>
      <c r="D716" t="s">
        <v>2583</v>
      </c>
      <c r="E716" t="s">
        <v>297</v>
      </c>
      <c r="F716" t="s">
        <v>4819</v>
      </c>
      <c r="H716" t="s">
        <v>161</v>
      </c>
      <c r="I716" t="s">
        <v>161</v>
      </c>
      <c r="J716" t="s">
        <v>1502</v>
      </c>
      <c r="K716" t="s">
        <v>87</v>
      </c>
      <c r="L716" t="s">
        <v>57</v>
      </c>
      <c r="M716" t="s">
        <v>37</v>
      </c>
      <c r="O716" t="s">
        <v>87</v>
      </c>
      <c r="T716" t="s">
        <v>50</v>
      </c>
      <c r="V716" t="s">
        <v>87</v>
      </c>
      <c r="W716" t="s">
        <v>87</v>
      </c>
      <c r="X716" t="s">
        <v>87</v>
      </c>
      <c r="Z716" t="s">
        <v>87</v>
      </c>
      <c r="AA716" t="s">
        <v>87</v>
      </c>
      <c r="AB716" t="s">
        <v>37</v>
      </c>
      <c r="AC716" t="s">
        <v>1013</v>
      </c>
      <c r="AD716" t="s">
        <v>37</v>
      </c>
      <c r="AE716" t="s">
        <v>1013</v>
      </c>
      <c r="AF716" t="s">
        <v>90</v>
      </c>
      <c r="AG716" t="s">
        <v>1270</v>
      </c>
      <c r="AH716" t="s">
        <v>50</v>
      </c>
      <c r="AI716" s="4">
        <f ca="1">data[[#This Row],[Expiry Date]]-TODAY()</f>
        <v>40</v>
      </c>
      <c r="AJ716" s="4">
        <f ca="1">data[[#This Row],[Maturity ( Days)]]/365</f>
        <v>0.1095890410958904</v>
      </c>
      <c r="AK716" s="4" t="str">
        <f>IF(data[[#This Row],[Option Type]]="put","p","c")</f>
        <v>c</v>
      </c>
      <c r="AL716" s="4">
        <f>(data[[#This Row],[Bid]]*data[[#This Row],[Bidsize]]+data[[#This Row],[Ask]]*data[[#This Row],[Asksize]])/(data[[#This Row],[Bidsize]]+data[[#This Row],[Asksize]])</f>
        <v>804.05</v>
      </c>
    </row>
    <row r="717" spans="1:38" x14ac:dyDescent="0.3">
      <c r="A717" t="s">
        <v>4820</v>
      </c>
      <c r="B717" t="s">
        <v>4821</v>
      </c>
      <c r="C717" t="s">
        <v>58</v>
      </c>
      <c r="D717" t="s">
        <v>4822</v>
      </c>
      <c r="E717" t="s">
        <v>4823</v>
      </c>
      <c r="F717" t="s">
        <v>4824</v>
      </c>
      <c r="H717" t="s">
        <v>161</v>
      </c>
      <c r="I717" t="s">
        <v>161</v>
      </c>
      <c r="J717" t="s">
        <v>1502</v>
      </c>
      <c r="K717" t="s">
        <v>87</v>
      </c>
      <c r="L717" t="s">
        <v>57</v>
      </c>
      <c r="M717" t="s">
        <v>37</v>
      </c>
      <c r="O717" t="s">
        <v>87</v>
      </c>
      <c r="T717" t="s">
        <v>50</v>
      </c>
      <c r="V717" t="s">
        <v>87</v>
      </c>
      <c r="W717" t="s">
        <v>87</v>
      </c>
      <c r="X717" t="s">
        <v>87</v>
      </c>
      <c r="Z717" t="s">
        <v>87</v>
      </c>
      <c r="AA717" t="s">
        <v>87</v>
      </c>
      <c r="AB717" t="s">
        <v>37</v>
      </c>
      <c r="AC717" t="s">
        <v>1013</v>
      </c>
      <c r="AD717" t="s">
        <v>37</v>
      </c>
      <c r="AE717" t="s">
        <v>1013</v>
      </c>
      <c r="AF717" t="s">
        <v>90</v>
      </c>
      <c r="AG717" t="s">
        <v>1270</v>
      </c>
      <c r="AH717" t="s">
        <v>50</v>
      </c>
      <c r="AI717" s="4">
        <f ca="1">data[[#This Row],[Expiry Date]]-TODAY()</f>
        <v>40</v>
      </c>
      <c r="AJ717" s="4">
        <f ca="1">data[[#This Row],[Maturity ( Days)]]/365</f>
        <v>0.1095890410958904</v>
      </c>
      <c r="AK717" s="4" t="str">
        <f>IF(data[[#This Row],[Option Type]]="put","p","c")</f>
        <v>c</v>
      </c>
      <c r="AL717" s="4">
        <f>(data[[#This Row],[Bid]]*data[[#This Row],[Bidsize]]+data[[#This Row],[Ask]]*data[[#This Row],[Asksize]])/(data[[#This Row],[Bidsize]]+data[[#This Row],[Asksize]])</f>
        <v>794.45</v>
      </c>
    </row>
    <row r="718" spans="1:38" x14ac:dyDescent="0.3">
      <c r="A718" t="s">
        <v>4825</v>
      </c>
      <c r="B718" t="s">
        <v>4826</v>
      </c>
      <c r="C718" t="s">
        <v>58</v>
      </c>
      <c r="D718" t="s">
        <v>3559</v>
      </c>
      <c r="E718" t="s">
        <v>4827</v>
      </c>
      <c r="F718" t="s">
        <v>4828</v>
      </c>
      <c r="H718" t="s">
        <v>161</v>
      </c>
      <c r="I718" t="s">
        <v>161</v>
      </c>
      <c r="J718" t="s">
        <v>1502</v>
      </c>
      <c r="K718" t="s">
        <v>87</v>
      </c>
      <c r="L718" t="s">
        <v>57</v>
      </c>
      <c r="M718" t="s">
        <v>37</v>
      </c>
      <c r="O718" t="s">
        <v>87</v>
      </c>
      <c r="T718" t="s">
        <v>50</v>
      </c>
      <c r="V718" t="s">
        <v>87</v>
      </c>
      <c r="W718" t="s">
        <v>87</v>
      </c>
      <c r="X718" t="s">
        <v>87</v>
      </c>
      <c r="Z718" t="s">
        <v>87</v>
      </c>
      <c r="AA718" t="s">
        <v>87</v>
      </c>
      <c r="AB718" t="s">
        <v>37</v>
      </c>
      <c r="AC718" t="s">
        <v>1013</v>
      </c>
      <c r="AD718" t="s">
        <v>37</v>
      </c>
      <c r="AE718" t="s">
        <v>1013</v>
      </c>
      <c r="AF718" t="s">
        <v>90</v>
      </c>
      <c r="AG718" t="s">
        <v>1270</v>
      </c>
      <c r="AH718" t="s">
        <v>50</v>
      </c>
      <c r="AI718" s="4">
        <f ca="1">data[[#This Row],[Expiry Date]]-TODAY()</f>
        <v>40</v>
      </c>
      <c r="AJ718" s="4">
        <f ca="1">data[[#This Row],[Maturity ( Days)]]/365</f>
        <v>0.1095890410958904</v>
      </c>
      <c r="AK718" s="4" t="str">
        <f>IF(data[[#This Row],[Option Type]]="put","p","c")</f>
        <v>c</v>
      </c>
      <c r="AL718" s="4">
        <f>(data[[#This Row],[Bid]]*data[[#This Row],[Bidsize]]+data[[#This Row],[Ask]]*data[[#This Row],[Asksize]])/(data[[#This Row],[Bidsize]]+data[[#This Row],[Asksize]])</f>
        <v>784.8</v>
      </c>
    </row>
    <row r="719" spans="1:38" x14ac:dyDescent="0.3">
      <c r="A719" t="s">
        <v>4829</v>
      </c>
      <c r="B719" t="s">
        <v>4830</v>
      </c>
      <c r="C719" t="s">
        <v>58</v>
      </c>
      <c r="D719" t="s">
        <v>2589</v>
      </c>
      <c r="E719" t="s">
        <v>4831</v>
      </c>
      <c r="F719" t="s">
        <v>4832</v>
      </c>
      <c r="H719" t="s">
        <v>161</v>
      </c>
      <c r="I719" t="s">
        <v>161</v>
      </c>
      <c r="J719" t="s">
        <v>1502</v>
      </c>
      <c r="K719" t="s">
        <v>87</v>
      </c>
      <c r="L719" t="s">
        <v>57</v>
      </c>
      <c r="M719" t="s">
        <v>37</v>
      </c>
      <c r="O719" t="s">
        <v>87</v>
      </c>
      <c r="T719" t="s">
        <v>50</v>
      </c>
      <c r="V719" t="s">
        <v>87</v>
      </c>
      <c r="W719" t="s">
        <v>87</v>
      </c>
      <c r="X719" t="s">
        <v>87</v>
      </c>
      <c r="Z719" t="s">
        <v>87</v>
      </c>
      <c r="AA719" t="s">
        <v>87</v>
      </c>
      <c r="AB719" t="s">
        <v>37</v>
      </c>
      <c r="AC719" t="s">
        <v>1013</v>
      </c>
      <c r="AD719" t="s">
        <v>37</v>
      </c>
      <c r="AE719" t="s">
        <v>1013</v>
      </c>
      <c r="AF719" t="s">
        <v>90</v>
      </c>
      <c r="AG719" t="s">
        <v>1270</v>
      </c>
      <c r="AH719" t="s">
        <v>50</v>
      </c>
      <c r="AI719" s="4">
        <f ca="1">data[[#This Row],[Expiry Date]]-TODAY()</f>
        <v>40</v>
      </c>
      <c r="AJ719" s="4">
        <f ca="1">data[[#This Row],[Maturity ( Days)]]/365</f>
        <v>0.1095890410958904</v>
      </c>
      <c r="AK719" s="4" t="str">
        <f>IF(data[[#This Row],[Option Type]]="put","p","c")</f>
        <v>c</v>
      </c>
      <c r="AL719" s="4">
        <f>(data[[#This Row],[Bid]]*data[[#This Row],[Bidsize]]+data[[#This Row],[Ask]]*data[[#This Row],[Asksize]])/(data[[#This Row],[Bidsize]]+data[[#This Row],[Asksize]])</f>
        <v>765.6</v>
      </c>
    </row>
    <row r="720" spans="1:38" x14ac:dyDescent="0.3">
      <c r="A720" t="s">
        <v>4833</v>
      </c>
      <c r="B720" t="s">
        <v>4834</v>
      </c>
      <c r="C720" t="s">
        <v>58</v>
      </c>
      <c r="D720" t="s">
        <v>3336</v>
      </c>
      <c r="E720" t="s">
        <v>4835</v>
      </c>
      <c r="F720" t="s">
        <v>4836</v>
      </c>
      <c r="H720" t="s">
        <v>161</v>
      </c>
      <c r="I720" t="s">
        <v>161</v>
      </c>
      <c r="J720" t="s">
        <v>1502</v>
      </c>
      <c r="K720" t="s">
        <v>87</v>
      </c>
      <c r="L720" t="s">
        <v>57</v>
      </c>
      <c r="M720" t="s">
        <v>37</v>
      </c>
      <c r="O720" t="s">
        <v>87</v>
      </c>
      <c r="T720" t="s">
        <v>50</v>
      </c>
      <c r="V720" t="s">
        <v>87</v>
      </c>
      <c r="W720" t="s">
        <v>87</v>
      </c>
      <c r="X720" t="s">
        <v>87</v>
      </c>
      <c r="Z720" t="s">
        <v>87</v>
      </c>
      <c r="AA720" t="s">
        <v>87</v>
      </c>
      <c r="AB720" t="s">
        <v>37</v>
      </c>
      <c r="AC720" t="s">
        <v>1013</v>
      </c>
      <c r="AD720" t="s">
        <v>37</v>
      </c>
      <c r="AE720" t="s">
        <v>1013</v>
      </c>
      <c r="AF720" t="s">
        <v>90</v>
      </c>
      <c r="AG720" t="s">
        <v>1270</v>
      </c>
      <c r="AH720" t="s">
        <v>50</v>
      </c>
      <c r="AI720" s="4">
        <f ca="1">data[[#This Row],[Expiry Date]]-TODAY()</f>
        <v>40</v>
      </c>
      <c r="AJ720" s="4">
        <f ca="1">data[[#This Row],[Maturity ( Days)]]/365</f>
        <v>0.1095890410958904</v>
      </c>
      <c r="AK720" s="4" t="str">
        <f>IF(data[[#This Row],[Option Type]]="put","p","c")</f>
        <v>c</v>
      </c>
      <c r="AL720" s="4">
        <f>(data[[#This Row],[Bid]]*data[[#This Row],[Bidsize]]+data[[#This Row],[Ask]]*data[[#This Row],[Asksize]])/(data[[#This Row],[Bidsize]]+data[[#This Row],[Asksize]])</f>
        <v>756</v>
      </c>
    </row>
    <row r="721" spans="1:38" x14ac:dyDescent="0.3">
      <c r="A721" t="s">
        <v>4837</v>
      </c>
      <c r="B721" t="s">
        <v>4838</v>
      </c>
      <c r="C721" t="s">
        <v>58</v>
      </c>
      <c r="D721" t="s">
        <v>2595</v>
      </c>
      <c r="E721" t="s">
        <v>4839</v>
      </c>
      <c r="F721" t="s">
        <v>4840</v>
      </c>
      <c r="H721" t="s">
        <v>161</v>
      </c>
      <c r="I721" t="s">
        <v>161</v>
      </c>
      <c r="J721" t="s">
        <v>1502</v>
      </c>
      <c r="K721" t="s">
        <v>87</v>
      </c>
      <c r="L721" t="s">
        <v>57</v>
      </c>
      <c r="M721" t="s">
        <v>37</v>
      </c>
      <c r="O721" t="s">
        <v>87</v>
      </c>
      <c r="T721" t="s">
        <v>50</v>
      </c>
      <c r="V721" t="s">
        <v>87</v>
      </c>
      <c r="W721" t="s">
        <v>87</v>
      </c>
      <c r="X721" t="s">
        <v>87</v>
      </c>
      <c r="Z721" t="s">
        <v>87</v>
      </c>
      <c r="AA721" t="s">
        <v>87</v>
      </c>
      <c r="AB721" t="s">
        <v>37</v>
      </c>
      <c r="AC721" t="s">
        <v>1013</v>
      </c>
      <c r="AD721" t="s">
        <v>37</v>
      </c>
      <c r="AE721" t="s">
        <v>1013</v>
      </c>
      <c r="AF721" t="s">
        <v>90</v>
      </c>
      <c r="AG721" t="s">
        <v>1270</v>
      </c>
      <c r="AH721" t="s">
        <v>50</v>
      </c>
      <c r="AI721" s="4">
        <f ca="1">data[[#This Row],[Expiry Date]]-TODAY()</f>
        <v>40</v>
      </c>
      <c r="AJ721" s="4">
        <f ca="1">data[[#This Row],[Maturity ( Days)]]/365</f>
        <v>0.1095890410958904</v>
      </c>
      <c r="AK721" s="4" t="str">
        <f>IF(data[[#This Row],[Option Type]]="put","p","c")</f>
        <v>c</v>
      </c>
      <c r="AL721" s="4">
        <f>(data[[#This Row],[Bid]]*data[[#This Row],[Bidsize]]+data[[#This Row],[Ask]]*data[[#This Row],[Asksize]])/(data[[#This Row],[Bidsize]]+data[[#This Row],[Asksize]])</f>
        <v>746.45</v>
      </c>
    </row>
    <row r="722" spans="1:38" x14ac:dyDescent="0.3">
      <c r="A722" t="s">
        <v>4841</v>
      </c>
      <c r="B722" t="s">
        <v>4842</v>
      </c>
      <c r="C722" t="s">
        <v>58</v>
      </c>
      <c r="D722" t="s">
        <v>2606</v>
      </c>
      <c r="E722" t="s">
        <v>4843</v>
      </c>
      <c r="F722" t="s">
        <v>4844</v>
      </c>
      <c r="H722" t="s">
        <v>161</v>
      </c>
      <c r="I722" t="s">
        <v>161</v>
      </c>
      <c r="J722" t="s">
        <v>1502</v>
      </c>
      <c r="K722" t="s">
        <v>87</v>
      </c>
      <c r="L722" t="s">
        <v>57</v>
      </c>
      <c r="M722" t="s">
        <v>37</v>
      </c>
      <c r="O722" t="s">
        <v>87</v>
      </c>
      <c r="T722" t="s">
        <v>50</v>
      </c>
      <c r="V722" t="s">
        <v>87</v>
      </c>
      <c r="W722" t="s">
        <v>87</v>
      </c>
      <c r="X722" t="s">
        <v>87</v>
      </c>
      <c r="Z722" t="s">
        <v>87</v>
      </c>
      <c r="AA722" t="s">
        <v>87</v>
      </c>
      <c r="AB722" t="s">
        <v>37</v>
      </c>
      <c r="AC722" t="s">
        <v>1013</v>
      </c>
      <c r="AD722" t="s">
        <v>37</v>
      </c>
      <c r="AE722" t="s">
        <v>1013</v>
      </c>
      <c r="AF722" t="s">
        <v>90</v>
      </c>
      <c r="AG722" t="s">
        <v>1270</v>
      </c>
      <c r="AH722" t="s">
        <v>50</v>
      </c>
      <c r="AI722" s="4">
        <f ca="1">data[[#This Row],[Expiry Date]]-TODAY()</f>
        <v>40</v>
      </c>
      <c r="AJ722" s="4">
        <f ca="1">data[[#This Row],[Maturity ( Days)]]/365</f>
        <v>0.1095890410958904</v>
      </c>
      <c r="AK722" s="4" t="str">
        <f>IF(data[[#This Row],[Option Type]]="put","p","c")</f>
        <v>c</v>
      </c>
      <c r="AL722" s="4">
        <f>(data[[#This Row],[Bid]]*data[[#This Row],[Bidsize]]+data[[#This Row],[Ask]]*data[[#This Row],[Asksize]])/(data[[#This Row],[Bidsize]]+data[[#This Row],[Asksize]])</f>
        <v>717.8</v>
      </c>
    </row>
    <row r="723" spans="1:38" x14ac:dyDescent="0.3">
      <c r="A723" t="s">
        <v>4845</v>
      </c>
      <c r="B723" t="s">
        <v>4846</v>
      </c>
      <c r="C723" t="s">
        <v>58</v>
      </c>
      <c r="D723" t="s">
        <v>4847</v>
      </c>
      <c r="E723" t="s">
        <v>4848</v>
      </c>
      <c r="F723" t="s">
        <v>1335</v>
      </c>
      <c r="H723" t="s">
        <v>161</v>
      </c>
      <c r="I723" t="s">
        <v>161</v>
      </c>
      <c r="J723" t="s">
        <v>1502</v>
      </c>
      <c r="K723" t="s">
        <v>87</v>
      </c>
      <c r="L723" t="s">
        <v>57</v>
      </c>
      <c r="M723" t="s">
        <v>37</v>
      </c>
      <c r="O723" t="s">
        <v>87</v>
      </c>
      <c r="T723" t="s">
        <v>50</v>
      </c>
      <c r="V723" t="s">
        <v>87</v>
      </c>
      <c r="W723" t="s">
        <v>87</v>
      </c>
      <c r="X723" t="s">
        <v>87</v>
      </c>
      <c r="Z723" t="s">
        <v>87</v>
      </c>
      <c r="AA723" t="s">
        <v>87</v>
      </c>
      <c r="AB723" t="s">
        <v>37</v>
      </c>
      <c r="AC723" t="s">
        <v>1013</v>
      </c>
      <c r="AD723" t="s">
        <v>37</v>
      </c>
      <c r="AE723" t="s">
        <v>1013</v>
      </c>
      <c r="AF723" t="s">
        <v>90</v>
      </c>
      <c r="AG723" t="s">
        <v>1270</v>
      </c>
      <c r="AH723" t="s">
        <v>50</v>
      </c>
      <c r="AI723" s="4">
        <f ca="1">data[[#This Row],[Expiry Date]]-TODAY()</f>
        <v>40</v>
      </c>
      <c r="AJ723" s="4">
        <f ca="1">data[[#This Row],[Maturity ( Days)]]/365</f>
        <v>0.1095890410958904</v>
      </c>
      <c r="AK723" s="4" t="str">
        <f>IF(data[[#This Row],[Option Type]]="put","p","c")</f>
        <v>c</v>
      </c>
      <c r="AL723" s="4">
        <f>(data[[#This Row],[Bid]]*data[[#This Row],[Bidsize]]+data[[#This Row],[Ask]]*data[[#This Row],[Asksize]])/(data[[#This Row],[Bidsize]]+data[[#This Row],[Asksize]])</f>
        <v>708.3</v>
      </c>
    </row>
    <row r="724" spans="1:38" x14ac:dyDescent="0.3">
      <c r="A724" t="s">
        <v>4849</v>
      </c>
      <c r="B724" t="s">
        <v>4850</v>
      </c>
      <c r="C724" t="s">
        <v>58</v>
      </c>
      <c r="D724" t="s">
        <v>3339</v>
      </c>
      <c r="E724" t="s">
        <v>4851</v>
      </c>
      <c r="F724" t="s">
        <v>4852</v>
      </c>
      <c r="H724" t="s">
        <v>161</v>
      </c>
      <c r="I724" t="s">
        <v>161</v>
      </c>
      <c r="J724" t="s">
        <v>1502</v>
      </c>
      <c r="K724" t="s">
        <v>87</v>
      </c>
      <c r="L724" t="s">
        <v>57</v>
      </c>
      <c r="M724" t="s">
        <v>37</v>
      </c>
      <c r="O724" t="s">
        <v>87</v>
      </c>
      <c r="T724" t="s">
        <v>50</v>
      </c>
      <c r="V724" t="s">
        <v>87</v>
      </c>
      <c r="W724" t="s">
        <v>87</v>
      </c>
      <c r="X724" t="s">
        <v>87</v>
      </c>
      <c r="Z724" t="s">
        <v>87</v>
      </c>
      <c r="AA724" t="s">
        <v>87</v>
      </c>
      <c r="AB724" t="s">
        <v>37</v>
      </c>
      <c r="AC724" t="s">
        <v>1013</v>
      </c>
      <c r="AD724" t="s">
        <v>37</v>
      </c>
      <c r="AE724" t="s">
        <v>1013</v>
      </c>
      <c r="AF724" t="s">
        <v>90</v>
      </c>
      <c r="AG724" t="s">
        <v>1270</v>
      </c>
      <c r="AH724" t="s">
        <v>50</v>
      </c>
      <c r="AI724" s="4">
        <f ca="1">data[[#This Row],[Expiry Date]]-TODAY()</f>
        <v>40</v>
      </c>
      <c r="AJ724" s="4">
        <f ca="1">data[[#This Row],[Maturity ( Days)]]/365</f>
        <v>0.1095890410958904</v>
      </c>
      <c r="AK724" s="4" t="str">
        <f>IF(data[[#This Row],[Option Type]]="put","p","c")</f>
        <v>c</v>
      </c>
      <c r="AL724" s="4">
        <f>(data[[#This Row],[Bid]]*data[[#This Row],[Bidsize]]+data[[#This Row],[Ask]]*data[[#This Row],[Asksize]])/(data[[#This Row],[Bidsize]]+data[[#This Row],[Asksize]])</f>
        <v>698.8</v>
      </c>
    </row>
    <row r="725" spans="1:38" x14ac:dyDescent="0.3">
      <c r="A725" t="s">
        <v>4853</v>
      </c>
      <c r="B725" t="s">
        <v>4854</v>
      </c>
      <c r="C725" t="s">
        <v>58</v>
      </c>
      <c r="D725" t="s">
        <v>4855</v>
      </c>
      <c r="E725" t="s">
        <v>4856</v>
      </c>
      <c r="F725" t="s">
        <v>4857</v>
      </c>
      <c r="H725" t="s">
        <v>161</v>
      </c>
      <c r="I725" t="s">
        <v>161</v>
      </c>
      <c r="J725" t="s">
        <v>1502</v>
      </c>
      <c r="K725" t="s">
        <v>87</v>
      </c>
      <c r="L725" t="s">
        <v>57</v>
      </c>
      <c r="M725" t="s">
        <v>37</v>
      </c>
      <c r="O725" t="s">
        <v>87</v>
      </c>
      <c r="T725" t="s">
        <v>50</v>
      </c>
      <c r="V725" t="s">
        <v>87</v>
      </c>
      <c r="W725" t="s">
        <v>87</v>
      </c>
      <c r="X725" t="s">
        <v>87</v>
      </c>
      <c r="Z725" t="s">
        <v>87</v>
      </c>
      <c r="AA725" t="s">
        <v>87</v>
      </c>
      <c r="AB725" t="s">
        <v>37</v>
      </c>
      <c r="AC725" t="s">
        <v>1013</v>
      </c>
      <c r="AD725" t="s">
        <v>37</v>
      </c>
      <c r="AE725" t="s">
        <v>1013</v>
      </c>
      <c r="AF725" t="s">
        <v>90</v>
      </c>
      <c r="AG725" t="s">
        <v>1270</v>
      </c>
      <c r="AH725" t="s">
        <v>50</v>
      </c>
      <c r="AI725" s="4">
        <f ca="1">data[[#This Row],[Expiry Date]]-TODAY()</f>
        <v>40</v>
      </c>
      <c r="AJ725" s="4">
        <f ca="1">data[[#This Row],[Maturity ( Days)]]/365</f>
        <v>0.1095890410958904</v>
      </c>
      <c r="AK725" s="4" t="str">
        <f>IF(data[[#This Row],[Option Type]]="put","p","c")</f>
        <v>c</v>
      </c>
      <c r="AL725" s="4">
        <f>(data[[#This Row],[Bid]]*data[[#This Row],[Bidsize]]+data[[#This Row],[Ask]]*data[[#This Row],[Asksize]])/(data[[#This Row],[Bidsize]]+data[[#This Row],[Asksize]])</f>
        <v>689.35</v>
      </c>
    </row>
    <row r="726" spans="1:38" x14ac:dyDescent="0.3">
      <c r="A726" t="s">
        <v>4858</v>
      </c>
      <c r="B726" t="s">
        <v>4859</v>
      </c>
      <c r="C726" t="s">
        <v>58</v>
      </c>
      <c r="D726" t="s">
        <v>4860</v>
      </c>
      <c r="E726" t="s">
        <v>4861</v>
      </c>
      <c r="F726" t="s">
        <v>4862</v>
      </c>
      <c r="H726" t="s">
        <v>161</v>
      </c>
      <c r="I726" t="s">
        <v>161</v>
      </c>
      <c r="J726" t="s">
        <v>1502</v>
      </c>
      <c r="K726" t="s">
        <v>87</v>
      </c>
      <c r="L726" t="s">
        <v>57</v>
      </c>
      <c r="M726" t="s">
        <v>37</v>
      </c>
      <c r="O726" t="s">
        <v>87</v>
      </c>
      <c r="T726" t="s">
        <v>50</v>
      </c>
      <c r="V726" t="s">
        <v>87</v>
      </c>
      <c r="W726" t="s">
        <v>87</v>
      </c>
      <c r="X726" t="s">
        <v>87</v>
      </c>
      <c r="Z726" t="s">
        <v>87</v>
      </c>
      <c r="AA726" t="s">
        <v>87</v>
      </c>
      <c r="AB726" t="s">
        <v>37</v>
      </c>
      <c r="AC726" t="s">
        <v>1013</v>
      </c>
      <c r="AD726" t="s">
        <v>37</v>
      </c>
      <c r="AE726" t="s">
        <v>1013</v>
      </c>
      <c r="AF726" t="s">
        <v>90</v>
      </c>
      <c r="AG726" t="s">
        <v>1270</v>
      </c>
      <c r="AH726" t="s">
        <v>50</v>
      </c>
      <c r="AI726" s="4">
        <f ca="1">data[[#This Row],[Expiry Date]]-TODAY()</f>
        <v>40</v>
      </c>
      <c r="AJ726" s="4">
        <f ca="1">data[[#This Row],[Maturity ( Days)]]/365</f>
        <v>0.1095890410958904</v>
      </c>
      <c r="AK726" s="4" t="str">
        <f>IF(data[[#This Row],[Option Type]]="put","p","c")</f>
        <v>c</v>
      </c>
      <c r="AL726" s="4">
        <f>(data[[#This Row],[Bid]]*data[[#This Row],[Bidsize]]+data[[#This Row],[Ask]]*data[[#This Row],[Asksize]])/(data[[#This Row],[Bidsize]]+data[[#This Row],[Asksize]])</f>
        <v>651.6</v>
      </c>
    </row>
    <row r="727" spans="1:38" x14ac:dyDescent="0.3">
      <c r="A727" t="s">
        <v>4863</v>
      </c>
      <c r="B727" t="s">
        <v>4864</v>
      </c>
      <c r="C727" t="s">
        <v>58</v>
      </c>
      <c r="D727" t="s">
        <v>4865</v>
      </c>
      <c r="E727" t="s">
        <v>4866</v>
      </c>
      <c r="F727" t="s">
        <v>4867</v>
      </c>
      <c r="H727" t="s">
        <v>161</v>
      </c>
      <c r="I727" t="s">
        <v>161</v>
      </c>
      <c r="J727" t="s">
        <v>1502</v>
      </c>
      <c r="K727" t="s">
        <v>87</v>
      </c>
      <c r="L727" t="s">
        <v>57</v>
      </c>
      <c r="M727" t="s">
        <v>37</v>
      </c>
      <c r="O727" t="s">
        <v>87</v>
      </c>
      <c r="T727" t="s">
        <v>50</v>
      </c>
      <c r="V727" t="s">
        <v>87</v>
      </c>
      <c r="W727" t="s">
        <v>87</v>
      </c>
      <c r="X727" t="s">
        <v>87</v>
      </c>
      <c r="Z727" t="s">
        <v>87</v>
      </c>
      <c r="AA727" t="s">
        <v>87</v>
      </c>
      <c r="AB727" t="s">
        <v>37</v>
      </c>
      <c r="AC727" t="s">
        <v>1013</v>
      </c>
      <c r="AD727" t="s">
        <v>37</v>
      </c>
      <c r="AE727" t="s">
        <v>1013</v>
      </c>
      <c r="AF727" t="s">
        <v>90</v>
      </c>
      <c r="AG727" t="s">
        <v>1270</v>
      </c>
      <c r="AH727" t="s">
        <v>50</v>
      </c>
      <c r="AI727" s="4">
        <f ca="1">data[[#This Row],[Expiry Date]]-TODAY()</f>
        <v>40</v>
      </c>
      <c r="AJ727" s="4">
        <f ca="1">data[[#This Row],[Maturity ( Days)]]/365</f>
        <v>0.1095890410958904</v>
      </c>
      <c r="AK727" s="4" t="str">
        <f>IF(data[[#This Row],[Option Type]]="put","p","c")</f>
        <v>c</v>
      </c>
      <c r="AL727" s="4">
        <f>(data[[#This Row],[Bid]]*data[[#This Row],[Bidsize]]+data[[#This Row],[Ask]]*data[[#This Row],[Asksize]])/(data[[#This Row],[Bidsize]]+data[[#This Row],[Asksize]])</f>
        <v>642.25</v>
      </c>
    </row>
    <row r="728" spans="1:38" x14ac:dyDescent="0.3">
      <c r="A728" t="s">
        <v>4868</v>
      </c>
      <c r="B728" t="s">
        <v>4869</v>
      </c>
      <c r="C728" t="s">
        <v>58</v>
      </c>
      <c r="D728" t="s">
        <v>4870</v>
      </c>
      <c r="E728" t="s">
        <v>4871</v>
      </c>
      <c r="F728" t="s">
        <v>4872</v>
      </c>
      <c r="H728" t="s">
        <v>161</v>
      </c>
      <c r="I728" t="s">
        <v>161</v>
      </c>
      <c r="J728" t="s">
        <v>1502</v>
      </c>
      <c r="K728" t="s">
        <v>87</v>
      </c>
      <c r="L728" t="s">
        <v>57</v>
      </c>
      <c r="M728" t="s">
        <v>37</v>
      </c>
      <c r="O728" t="s">
        <v>87</v>
      </c>
      <c r="T728" t="s">
        <v>50</v>
      </c>
      <c r="V728" t="s">
        <v>87</v>
      </c>
      <c r="W728" t="s">
        <v>87</v>
      </c>
      <c r="X728" t="s">
        <v>87</v>
      </c>
      <c r="Z728" t="s">
        <v>87</v>
      </c>
      <c r="AA728" t="s">
        <v>87</v>
      </c>
      <c r="AB728" t="s">
        <v>37</v>
      </c>
      <c r="AC728" t="s">
        <v>1013</v>
      </c>
      <c r="AD728" t="s">
        <v>37</v>
      </c>
      <c r="AE728" t="s">
        <v>1013</v>
      </c>
      <c r="AF728" t="s">
        <v>90</v>
      </c>
      <c r="AG728" t="s">
        <v>1270</v>
      </c>
      <c r="AH728" t="s">
        <v>50</v>
      </c>
      <c r="AI728" s="4">
        <f ca="1">data[[#This Row],[Expiry Date]]-TODAY()</f>
        <v>40</v>
      </c>
      <c r="AJ728" s="4">
        <f ca="1">data[[#This Row],[Maturity ( Days)]]/365</f>
        <v>0.1095890410958904</v>
      </c>
      <c r="AK728" s="4" t="str">
        <f>IF(data[[#This Row],[Option Type]]="put","p","c")</f>
        <v>c</v>
      </c>
      <c r="AL728" s="4">
        <f>(data[[#This Row],[Bid]]*data[[#This Row],[Bidsize]]+data[[#This Row],[Ask]]*data[[#This Row],[Asksize]])/(data[[#This Row],[Bidsize]]+data[[#This Row],[Asksize]])</f>
        <v>623.54999999999995</v>
      </c>
    </row>
    <row r="729" spans="1:38" x14ac:dyDescent="0.3">
      <c r="A729" t="s">
        <v>4873</v>
      </c>
      <c r="B729" t="s">
        <v>4874</v>
      </c>
      <c r="C729" t="s">
        <v>58</v>
      </c>
      <c r="D729" t="s">
        <v>4875</v>
      </c>
      <c r="E729" t="s">
        <v>4876</v>
      </c>
      <c r="F729" t="s">
        <v>4877</v>
      </c>
      <c r="H729" t="s">
        <v>161</v>
      </c>
      <c r="I729" t="s">
        <v>161</v>
      </c>
      <c r="J729" t="s">
        <v>1502</v>
      </c>
      <c r="K729" t="s">
        <v>87</v>
      </c>
      <c r="L729" t="s">
        <v>57</v>
      </c>
      <c r="M729" t="s">
        <v>37</v>
      </c>
      <c r="O729" t="s">
        <v>87</v>
      </c>
      <c r="T729" t="s">
        <v>50</v>
      </c>
      <c r="V729" t="s">
        <v>87</v>
      </c>
      <c r="W729" t="s">
        <v>87</v>
      </c>
      <c r="X729" t="s">
        <v>87</v>
      </c>
      <c r="Z729" t="s">
        <v>87</v>
      </c>
      <c r="AA729" t="s">
        <v>87</v>
      </c>
      <c r="AB729" t="s">
        <v>37</v>
      </c>
      <c r="AC729" t="s">
        <v>1013</v>
      </c>
      <c r="AD729" t="s">
        <v>37</v>
      </c>
      <c r="AE729" t="s">
        <v>1013</v>
      </c>
      <c r="AF729" t="s">
        <v>90</v>
      </c>
      <c r="AG729" t="s">
        <v>1270</v>
      </c>
      <c r="AH729" t="s">
        <v>50</v>
      </c>
      <c r="AI729" s="4">
        <f ca="1">data[[#This Row],[Expiry Date]]-TODAY()</f>
        <v>40</v>
      </c>
      <c r="AJ729" s="4">
        <f ca="1">data[[#This Row],[Maturity ( Days)]]/365</f>
        <v>0.1095890410958904</v>
      </c>
      <c r="AK729" s="4" t="str">
        <f>IF(data[[#This Row],[Option Type]]="put","p","c")</f>
        <v>c</v>
      </c>
      <c r="AL729" s="4">
        <f>(data[[#This Row],[Bid]]*data[[#This Row],[Bidsize]]+data[[#This Row],[Ask]]*data[[#This Row],[Asksize]])/(data[[#This Row],[Bidsize]]+data[[#This Row],[Asksize]])</f>
        <v>614.25</v>
      </c>
    </row>
    <row r="730" spans="1:38" x14ac:dyDescent="0.3">
      <c r="A730" t="s">
        <v>4878</v>
      </c>
      <c r="B730" t="s">
        <v>4879</v>
      </c>
      <c r="C730" t="s">
        <v>58</v>
      </c>
      <c r="D730" t="s">
        <v>4880</v>
      </c>
      <c r="E730" t="s">
        <v>4881</v>
      </c>
      <c r="F730" t="s">
        <v>4882</v>
      </c>
      <c r="H730" t="s">
        <v>161</v>
      </c>
      <c r="I730" t="s">
        <v>161</v>
      </c>
      <c r="J730" t="s">
        <v>1502</v>
      </c>
      <c r="K730" t="s">
        <v>87</v>
      </c>
      <c r="L730" t="s">
        <v>57</v>
      </c>
      <c r="M730" t="s">
        <v>37</v>
      </c>
      <c r="O730" t="s">
        <v>87</v>
      </c>
      <c r="T730" t="s">
        <v>50</v>
      </c>
      <c r="V730" t="s">
        <v>87</v>
      </c>
      <c r="W730" t="s">
        <v>87</v>
      </c>
      <c r="X730" t="s">
        <v>87</v>
      </c>
      <c r="Z730" t="s">
        <v>87</v>
      </c>
      <c r="AA730" t="s">
        <v>87</v>
      </c>
      <c r="AB730" t="s">
        <v>37</v>
      </c>
      <c r="AC730" t="s">
        <v>1013</v>
      </c>
      <c r="AD730" t="s">
        <v>37</v>
      </c>
      <c r="AE730" t="s">
        <v>1013</v>
      </c>
      <c r="AF730" t="s">
        <v>90</v>
      </c>
      <c r="AG730" t="s">
        <v>1270</v>
      </c>
      <c r="AH730" t="s">
        <v>50</v>
      </c>
      <c r="AI730" s="4">
        <f ca="1">data[[#This Row],[Expiry Date]]-TODAY()</f>
        <v>40</v>
      </c>
      <c r="AJ730" s="4">
        <f ca="1">data[[#This Row],[Maturity ( Days)]]/365</f>
        <v>0.1095890410958904</v>
      </c>
      <c r="AK730" s="4" t="str">
        <f>IF(data[[#This Row],[Option Type]]="put","p","c")</f>
        <v>c</v>
      </c>
      <c r="AL730" s="4">
        <f>(data[[#This Row],[Bid]]*data[[#This Row],[Bidsize]]+data[[#This Row],[Ask]]*data[[#This Row],[Asksize]])/(data[[#This Row],[Bidsize]]+data[[#This Row],[Asksize]])</f>
        <v>605</v>
      </c>
    </row>
    <row r="731" spans="1:38" x14ac:dyDescent="0.3">
      <c r="A731" t="s">
        <v>4883</v>
      </c>
      <c r="B731" t="s">
        <v>4884</v>
      </c>
      <c r="C731" t="s">
        <v>58</v>
      </c>
      <c r="D731" t="s">
        <v>4885</v>
      </c>
      <c r="E731" t="s">
        <v>4886</v>
      </c>
      <c r="F731" t="s">
        <v>4887</v>
      </c>
      <c r="H731" t="s">
        <v>161</v>
      </c>
      <c r="I731" t="s">
        <v>161</v>
      </c>
      <c r="J731" t="s">
        <v>1502</v>
      </c>
      <c r="K731" t="s">
        <v>87</v>
      </c>
      <c r="L731" t="s">
        <v>57</v>
      </c>
      <c r="M731" t="s">
        <v>37</v>
      </c>
      <c r="O731" t="s">
        <v>87</v>
      </c>
      <c r="T731" t="s">
        <v>50</v>
      </c>
      <c r="V731" t="s">
        <v>87</v>
      </c>
      <c r="W731" t="s">
        <v>87</v>
      </c>
      <c r="X731" t="s">
        <v>87</v>
      </c>
      <c r="Z731" t="s">
        <v>87</v>
      </c>
      <c r="AA731" t="s">
        <v>87</v>
      </c>
      <c r="AB731" t="s">
        <v>37</v>
      </c>
      <c r="AC731" t="s">
        <v>1013</v>
      </c>
      <c r="AD731" t="s">
        <v>37</v>
      </c>
      <c r="AE731" t="s">
        <v>1013</v>
      </c>
      <c r="AF731" t="s">
        <v>90</v>
      </c>
      <c r="AG731" t="s">
        <v>1270</v>
      </c>
      <c r="AH731" t="s">
        <v>50</v>
      </c>
      <c r="AI731" s="4">
        <f ca="1">data[[#This Row],[Expiry Date]]-TODAY()</f>
        <v>40</v>
      </c>
      <c r="AJ731" s="4">
        <f ca="1">data[[#This Row],[Maturity ( Days)]]/365</f>
        <v>0.1095890410958904</v>
      </c>
      <c r="AK731" s="4" t="str">
        <f>IF(data[[#This Row],[Option Type]]="put","p","c")</f>
        <v>c</v>
      </c>
      <c r="AL731" s="4">
        <f>(data[[#This Row],[Bid]]*data[[#This Row],[Bidsize]]+data[[#This Row],[Ask]]*data[[#This Row],[Asksize]])/(data[[#This Row],[Bidsize]]+data[[#This Row],[Asksize]])</f>
        <v>595.70000000000005</v>
      </c>
    </row>
    <row r="732" spans="1:38" x14ac:dyDescent="0.3">
      <c r="A732" t="s">
        <v>4888</v>
      </c>
      <c r="B732" t="s">
        <v>4889</v>
      </c>
      <c r="C732" t="s">
        <v>58</v>
      </c>
      <c r="D732" t="s">
        <v>4890</v>
      </c>
      <c r="E732" t="s">
        <v>4891</v>
      </c>
      <c r="F732" t="s">
        <v>4892</v>
      </c>
      <c r="H732" t="s">
        <v>161</v>
      </c>
      <c r="I732" t="s">
        <v>161</v>
      </c>
      <c r="J732" t="s">
        <v>1502</v>
      </c>
      <c r="K732" t="s">
        <v>87</v>
      </c>
      <c r="L732" t="s">
        <v>57</v>
      </c>
      <c r="M732" t="s">
        <v>37</v>
      </c>
      <c r="O732" t="s">
        <v>87</v>
      </c>
      <c r="T732" t="s">
        <v>50</v>
      </c>
      <c r="V732" t="s">
        <v>87</v>
      </c>
      <c r="W732" t="s">
        <v>87</v>
      </c>
      <c r="X732" t="s">
        <v>87</v>
      </c>
      <c r="Z732" t="s">
        <v>87</v>
      </c>
      <c r="AA732" t="s">
        <v>87</v>
      </c>
      <c r="AB732" t="s">
        <v>37</v>
      </c>
      <c r="AC732" t="s">
        <v>1013</v>
      </c>
      <c r="AD732" t="s">
        <v>37</v>
      </c>
      <c r="AE732" t="s">
        <v>1013</v>
      </c>
      <c r="AF732" t="s">
        <v>90</v>
      </c>
      <c r="AG732" t="s">
        <v>1270</v>
      </c>
      <c r="AH732" t="s">
        <v>50</v>
      </c>
      <c r="AI732" s="4">
        <f ca="1">data[[#This Row],[Expiry Date]]-TODAY()</f>
        <v>40</v>
      </c>
      <c r="AJ732" s="4">
        <f ca="1">data[[#This Row],[Maturity ( Days)]]/365</f>
        <v>0.1095890410958904</v>
      </c>
      <c r="AK732" s="4" t="str">
        <f>IF(data[[#This Row],[Option Type]]="put","p","c")</f>
        <v>c</v>
      </c>
      <c r="AL732" s="4">
        <f>(data[[#This Row],[Bid]]*data[[#This Row],[Bidsize]]+data[[#This Row],[Ask]]*data[[#This Row],[Asksize]])/(data[[#This Row],[Bidsize]]+data[[#This Row],[Asksize]])</f>
        <v>577.25</v>
      </c>
    </row>
    <row r="733" spans="1:38" x14ac:dyDescent="0.3">
      <c r="A733" t="s">
        <v>4893</v>
      </c>
      <c r="B733" t="s">
        <v>4894</v>
      </c>
      <c r="C733" t="s">
        <v>58</v>
      </c>
      <c r="D733" t="s">
        <v>4895</v>
      </c>
      <c r="E733" t="s">
        <v>4896</v>
      </c>
      <c r="F733" t="s">
        <v>4897</v>
      </c>
      <c r="H733" t="s">
        <v>161</v>
      </c>
      <c r="I733" t="s">
        <v>161</v>
      </c>
      <c r="J733" t="s">
        <v>1502</v>
      </c>
      <c r="K733" t="s">
        <v>87</v>
      </c>
      <c r="L733" t="s">
        <v>57</v>
      </c>
      <c r="M733" t="s">
        <v>37</v>
      </c>
      <c r="O733" t="s">
        <v>87</v>
      </c>
      <c r="T733" t="s">
        <v>50</v>
      </c>
      <c r="V733" t="s">
        <v>87</v>
      </c>
      <c r="W733" t="s">
        <v>87</v>
      </c>
      <c r="X733" t="s">
        <v>87</v>
      </c>
      <c r="Z733" t="s">
        <v>87</v>
      </c>
      <c r="AA733" t="s">
        <v>87</v>
      </c>
      <c r="AB733" t="s">
        <v>37</v>
      </c>
      <c r="AC733" t="s">
        <v>1013</v>
      </c>
      <c r="AD733" t="s">
        <v>37</v>
      </c>
      <c r="AE733" t="s">
        <v>1013</v>
      </c>
      <c r="AF733" t="s">
        <v>90</v>
      </c>
      <c r="AG733" t="s">
        <v>1270</v>
      </c>
      <c r="AH733" t="s">
        <v>50</v>
      </c>
      <c r="AI733" s="4">
        <f ca="1">data[[#This Row],[Expiry Date]]-TODAY()</f>
        <v>40</v>
      </c>
      <c r="AJ733" s="4">
        <f ca="1">data[[#This Row],[Maturity ( Days)]]/365</f>
        <v>0.1095890410958904</v>
      </c>
      <c r="AK733" s="4" t="str">
        <f>IF(data[[#This Row],[Option Type]]="put","p","c")</f>
        <v>c</v>
      </c>
      <c r="AL733" s="4">
        <f>(data[[#This Row],[Bid]]*data[[#This Row],[Bidsize]]+data[[#This Row],[Ask]]*data[[#This Row],[Asksize]])/(data[[#This Row],[Bidsize]]+data[[#This Row],[Asksize]])</f>
        <v>567.79999999999995</v>
      </c>
    </row>
    <row r="734" spans="1:38" x14ac:dyDescent="0.3">
      <c r="A734" t="s">
        <v>4898</v>
      </c>
      <c r="B734" t="s">
        <v>4899</v>
      </c>
      <c r="C734" t="s">
        <v>58</v>
      </c>
      <c r="D734" t="s">
        <v>2614</v>
      </c>
      <c r="E734" t="s">
        <v>4900</v>
      </c>
      <c r="F734" t="s">
        <v>2616</v>
      </c>
      <c r="H734" t="s">
        <v>161</v>
      </c>
      <c r="I734" t="s">
        <v>161</v>
      </c>
      <c r="J734" t="s">
        <v>1502</v>
      </c>
      <c r="K734" t="s">
        <v>87</v>
      </c>
      <c r="L734" t="s">
        <v>57</v>
      </c>
      <c r="M734" t="s">
        <v>37</v>
      </c>
      <c r="O734" t="s">
        <v>87</v>
      </c>
      <c r="T734" t="s">
        <v>50</v>
      </c>
      <c r="V734" t="s">
        <v>87</v>
      </c>
      <c r="W734" t="s">
        <v>87</v>
      </c>
      <c r="X734" t="s">
        <v>87</v>
      </c>
      <c r="Z734" t="s">
        <v>87</v>
      </c>
      <c r="AA734" t="s">
        <v>87</v>
      </c>
      <c r="AB734" t="s">
        <v>37</v>
      </c>
      <c r="AC734" t="s">
        <v>1013</v>
      </c>
      <c r="AD734" t="s">
        <v>37</v>
      </c>
      <c r="AE734" t="s">
        <v>1013</v>
      </c>
      <c r="AF734" t="s">
        <v>90</v>
      </c>
      <c r="AG734" t="s">
        <v>1270</v>
      </c>
      <c r="AH734" t="s">
        <v>50</v>
      </c>
      <c r="AI734" s="4">
        <f ca="1">data[[#This Row],[Expiry Date]]-TODAY()</f>
        <v>40</v>
      </c>
      <c r="AJ734" s="4">
        <f ca="1">data[[#This Row],[Maturity ( Days)]]/365</f>
        <v>0.1095890410958904</v>
      </c>
      <c r="AK734" s="4" t="str">
        <f>IF(data[[#This Row],[Option Type]]="put","p","c")</f>
        <v>c</v>
      </c>
      <c r="AL734" s="4">
        <f>(data[[#This Row],[Bid]]*data[[#This Row],[Bidsize]]+data[[#This Row],[Ask]]*data[[#This Row],[Asksize]])/(data[[#This Row],[Bidsize]]+data[[#This Row],[Asksize]])</f>
        <v>558.95000000000005</v>
      </c>
    </row>
    <row r="735" spans="1:38" x14ac:dyDescent="0.3">
      <c r="A735" t="s">
        <v>4901</v>
      </c>
      <c r="B735" t="s">
        <v>4902</v>
      </c>
      <c r="C735" t="s">
        <v>58</v>
      </c>
      <c r="D735" t="s">
        <v>4903</v>
      </c>
      <c r="E735" t="s">
        <v>4904</v>
      </c>
      <c r="F735" t="s">
        <v>4905</v>
      </c>
      <c r="H735" t="s">
        <v>161</v>
      </c>
      <c r="I735" t="s">
        <v>161</v>
      </c>
      <c r="J735" t="s">
        <v>1502</v>
      </c>
      <c r="K735" t="s">
        <v>87</v>
      </c>
      <c r="L735" t="s">
        <v>57</v>
      </c>
      <c r="M735" t="s">
        <v>37</v>
      </c>
      <c r="O735" t="s">
        <v>87</v>
      </c>
      <c r="T735" t="s">
        <v>50</v>
      </c>
      <c r="V735" t="s">
        <v>87</v>
      </c>
      <c r="W735" t="s">
        <v>87</v>
      </c>
      <c r="X735" t="s">
        <v>87</v>
      </c>
      <c r="Z735" t="s">
        <v>87</v>
      </c>
      <c r="AA735" t="s">
        <v>87</v>
      </c>
      <c r="AB735" t="s">
        <v>37</v>
      </c>
      <c r="AC735" t="s">
        <v>1013</v>
      </c>
      <c r="AD735" t="s">
        <v>37</v>
      </c>
      <c r="AE735" t="s">
        <v>1013</v>
      </c>
      <c r="AF735" t="s">
        <v>90</v>
      </c>
      <c r="AG735" t="s">
        <v>1270</v>
      </c>
      <c r="AH735" t="s">
        <v>50</v>
      </c>
      <c r="AI735" s="4">
        <f ca="1">data[[#This Row],[Expiry Date]]-TODAY()</f>
        <v>40</v>
      </c>
      <c r="AJ735" s="4">
        <f ca="1">data[[#This Row],[Maturity ( Days)]]/365</f>
        <v>0.1095890410958904</v>
      </c>
      <c r="AK735" s="4" t="str">
        <f>IF(data[[#This Row],[Option Type]]="put","p","c")</f>
        <v>c</v>
      </c>
      <c r="AL735" s="4">
        <f>(data[[#This Row],[Bid]]*data[[#This Row],[Bidsize]]+data[[#This Row],[Ask]]*data[[#This Row],[Asksize]])/(data[[#This Row],[Bidsize]]+data[[#This Row],[Asksize]])</f>
        <v>549.85</v>
      </c>
    </row>
    <row r="736" spans="1:38" x14ac:dyDescent="0.3">
      <c r="A736" t="s">
        <v>4906</v>
      </c>
      <c r="B736" t="s">
        <v>4907</v>
      </c>
      <c r="C736" t="s">
        <v>58</v>
      </c>
      <c r="D736" t="s">
        <v>4908</v>
      </c>
      <c r="E736" t="s">
        <v>4909</v>
      </c>
      <c r="F736" t="s">
        <v>4910</v>
      </c>
      <c r="H736" t="s">
        <v>161</v>
      </c>
      <c r="I736" t="s">
        <v>161</v>
      </c>
      <c r="J736" t="s">
        <v>1502</v>
      </c>
      <c r="K736" t="s">
        <v>87</v>
      </c>
      <c r="L736" t="s">
        <v>57</v>
      </c>
      <c r="M736" t="s">
        <v>37</v>
      </c>
      <c r="O736" t="s">
        <v>87</v>
      </c>
      <c r="T736" t="s">
        <v>50</v>
      </c>
      <c r="V736" t="s">
        <v>87</v>
      </c>
      <c r="W736" t="s">
        <v>87</v>
      </c>
      <c r="X736" t="s">
        <v>87</v>
      </c>
      <c r="Z736" t="s">
        <v>87</v>
      </c>
      <c r="AA736" t="s">
        <v>87</v>
      </c>
      <c r="AB736" t="s">
        <v>37</v>
      </c>
      <c r="AC736" t="s">
        <v>1013</v>
      </c>
      <c r="AD736" t="s">
        <v>37</v>
      </c>
      <c r="AE736" t="s">
        <v>1013</v>
      </c>
      <c r="AF736" t="s">
        <v>90</v>
      </c>
      <c r="AG736" t="s">
        <v>1270</v>
      </c>
      <c r="AH736" t="s">
        <v>50</v>
      </c>
      <c r="AI736" s="4">
        <f ca="1">data[[#This Row],[Expiry Date]]-TODAY()</f>
        <v>40</v>
      </c>
      <c r="AJ736" s="4">
        <f ca="1">data[[#This Row],[Maturity ( Days)]]/365</f>
        <v>0.1095890410958904</v>
      </c>
      <c r="AK736" s="4" t="str">
        <f>IF(data[[#This Row],[Option Type]]="put","p","c")</f>
        <v>c</v>
      </c>
      <c r="AL736" s="4">
        <f>(data[[#This Row],[Bid]]*data[[#This Row],[Bidsize]]+data[[#This Row],[Ask]]*data[[#This Row],[Asksize]])/(data[[#This Row],[Bidsize]]+data[[#This Row],[Asksize]])</f>
        <v>531.70000000000005</v>
      </c>
    </row>
    <row r="737" spans="1:38" x14ac:dyDescent="0.3">
      <c r="A737" t="s">
        <v>4911</v>
      </c>
      <c r="B737" t="s">
        <v>4912</v>
      </c>
      <c r="C737" t="s">
        <v>58</v>
      </c>
      <c r="D737" t="s">
        <v>3576</v>
      </c>
      <c r="E737" t="s">
        <v>4913</v>
      </c>
      <c r="F737" t="s">
        <v>1441</v>
      </c>
      <c r="H737" t="s">
        <v>161</v>
      </c>
      <c r="I737" t="s">
        <v>161</v>
      </c>
      <c r="J737" t="s">
        <v>1502</v>
      </c>
      <c r="K737" t="s">
        <v>87</v>
      </c>
      <c r="L737" t="s">
        <v>57</v>
      </c>
      <c r="M737" t="s">
        <v>37</v>
      </c>
      <c r="O737" t="s">
        <v>87</v>
      </c>
      <c r="T737" t="s">
        <v>50</v>
      </c>
      <c r="V737" t="s">
        <v>87</v>
      </c>
      <c r="W737" t="s">
        <v>87</v>
      </c>
      <c r="X737" t="s">
        <v>87</v>
      </c>
      <c r="Z737" t="s">
        <v>87</v>
      </c>
      <c r="AA737" t="s">
        <v>87</v>
      </c>
      <c r="AB737" t="s">
        <v>37</v>
      </c>
      <c r="AC737" t="s">
        <v>1013</v>
      </c>
      <c r="AD737" t="s">
        <v>37</v>
      </c>
      <c r="AE737" t="s">
        <v>1013</v>
      </c>
      <c r="AF737" t="s">
        <v>90</v>
      </c>
      <c r="AG737" t="s">
        <v>1270</v>
      </c>
      <c r="AH737" t="s">
        <v>50</v>
      </c>
      <c r="AI737" s="4">
        <f ca="1">data[[#This Row],[Expiry Date]]-TODAY()</f>
        <v>40</v>
      </c>
      <c r="AJ737" s="4">
        <f ca="1">data[[#This Row],[Maturity ( Days)]]/365</f>
        <v>0.1095890410958904</v>
      </c>
      <c r="AK737" s="4" t="str">
        <f>IF(data[[#This Row],[Option Type]]="put","p","c")</f>
        <v>c</v>
      </c>
      <c r="AL737" s="4">
        <f>(data[[#This Row],[Bid]]*data[[#This Row],[Bidsize]]+data[[#This Row],[Ask]]*data[[#This Row],[Asksize]])/(data[[#This Row],[Bidsize]]+data[[#This Row],[Asksize]])</f>
        <v>522.65</v>
      </c>
    </row>
    <row r="738" spans="1:38" x14ac:dyDescent="0.3">
      <c r="A738" t="s">
        <v>4914</v>
      </c>
      <c r="B738" t="s">
        <v>4915</v>
      </c>
      <c r="C738" t="s">
        <v>58</v>
      </c>
      <c r="D738" t="s">
        <v>4916</v>
      </c>
      <c r="E738" t="s">
        <v>4917</v>
      </c>
      <c r="F738" t="s">
        <v>4918</v>
      </c>
      <c r="H738" t="s">
        <v>161</v>
      </c>
      <c r="I738" t="s">
        <v>161</v>
      </c>
      <c r="J738" t="s">
        <v>1502</v>
      </c>
      <c r="K738" t="s">
        <v>87</v>
      </c>
      <c r="L738" t="s">
        <v>57</v>
      </c>
      <c r="M738" t="s">
        <v>37</v>
      </c>
      <c r="O738" t="s">
        <v>87</v>
      </c>
      <c r="T738" t="s">
        <v>50</v>
      </c>
      <c r="V738" t="s">
        <v>87</v>
      </c>
      <c r="W738" t="s">
        <v>87</v>
      </c>
      <c r="X738" t="s">
        <v>87</v>
      </c>
      <c r="Z738" t="s">
        <v>87</v>
      </c>
      <c r="AA738" t="s">
        <v>87</v>
      </c>
      <c r="AB738" t="s">
        <v>37</v>
      </c>
      <c r="AC738" t="s">
        <v>1013</v>
      </c>
      <c r="AD738" t="s">
        <v>37</v>
      </c>
      <c r="AE738" t="s">
        <v>1013</v>
      </c>
      <c r="AF738" t="s">
        <v>90</v>
      </c>
      <c r="AG738" t="s">
        <v>1270</v>
      </c>
      <c r="AH738" t="s">
        <v>50</v>
      </c>
      <c r="AI738" s="4">
        <f ca="1">data[[#This Row],[Expiry Date]]-TODAY()</f>
        <v>40</v>
      </c>
      <c r="AJ738" s="4">
        <f ca="1">data[[#This Row],[Maturity ( Days)]]/365</f>
        <v>0.1095890410958904</v>
      </c>
      <c r="AK738" s="4" t="str">
        <f>IF(data[[#This Row],[Option Type]]="put","p","c")</f>
        <v>c</v>
      </c>
      <c r="AL738" s="4">
        <f>(data[[#This Row],[Bid]]*data[[#This Row],[Bidsize]]+data[[#This Row],[Ask]]*data[[#This Row],[Asksize]])/(data[[#This Row],[Bidsize]]+data[[#This Row],[Asksize]])</f>
        <v>513.4</v>
      </c>
    </row>
    <row r="739" spans="1:38" x14ac:dyDescent="0.3">
      <c r="A739" t="s">
        <v>4919</v>
      </c>
      <c r="B739" t="s">
        <v>4920</v>
      </c>
      <c r="C739" t="s">
        <v>58</v>
      </c>
      <c r="D739" t="s">
        <v>4921</v>
      </c>
      <c r="E739" t="s">
        <v>4922</v>
      </c>
      <c r="F739" t="s">
        <v>1327</v>
      </c>
      <c r="H739" t="s">
        <v>161</v>
      </c>
      <c r="I739" t="s">
        <v>161</v>
      </c>
      <c r="J739" t="s">
        <v>1502</v>
      </c>
      <c r="K739" t="s">
        <v>87</v>
      </c>
      <c r="L739" t="s">
        <v>57</v>
      </c>
      <c r="M739" t="s">
        <v>37</v>
      </c>
      <c r="O739" t="s">
        <v>87</v>
      </c>
      <c r="T739" t="s">
        <v>50</v>
      </c>
      <c r="V739" t="s">
        <v>87</v>
      </c>
      <c r="W739" t="s">
        <v>87</v>
      </c>
      <c r="X739" t="s">
        <v>87</v>
      </c>
      <c r="Z739" t="s">
        <v>87</v>
      </c>
      <c r="AA739" t="s">
        <v>87</v>
      </c>
      <c r="AB739" t="s">
        <v>37</v>
      </c>
      <c r="AC739" t="s">
        <v>1013</v>
      </c>
      <c r="AD739" t="s">
        <v>37</v>
      </c>
      <c r="AE739" t="s">
        <v>1013</v>
      </c>
      <c r="AF739" t="s">
        <v>90</v>
      </c>
      <c r="AG739" t="s">
        <v>1270</v>
      </c>
      <c r="AH739" t="s">
        <v>50</v>
      </c>
      <c r="AI739" s="4">
        <f ca="1">data[[#This Row],[Expiry Date]]-TODAY()</f>
        <v>40</v>
      </c>
      <c r="AJ739" s="4">
        <f ca="1">data[[#This Row],[Maturity ( Days)]]/365</f>
        <v>0.1095890410958904</v>
      </c>
      <c r="AK739" s="4" t="str">
        <f>IF(data[[#This Row],[Option Type]]="put","p","c")</f>
        <v>c</v>
      </c>
      <c r="AL739" s="4">
        <f>(data[[#This Row],[Bid]]*data[[#This Row],[Bidsize]]+data[[#This Row],[Ask]]*data[[#This Row],[Asksize]])/(data[[#This Row],[Bidsize]]+data[[#This Row],[Asksize]])</f>
        <v>504.7</v>
      </c>
    </row>
    <row r="740" spans="1:38" x14ac:dyDescent="0.3">
      <c r="A740" t="s">
        <v>4923</v>
      </c>
      <c r="B740" t="s">
        <v>4924</v>
      </c>
      <c r="C740" t="s">
        <v>58</v>
      </c>
      <c r="D740" t="s">
        <v>4925</v>
      </c>
      <c r="E740" t="s">
        <v>4926</v>
      </c>
      <c r="F740" t="s">
        <v>4927</v>
      </c>
      <c r="H740" t="s">
        <v>161</v>
      </c>
      <c r="I740" t="s">
        <v>161</v>
      </c>
      <c r="J740" t="s">
        <v>1502</v>
      </c>
      <c r="K740" t="s">
        <v>87</v>
      </c>
      <c r="L740" t="s">
        <v>57</v>
      </c>
      <c r="M740" t="s">
        <v>37</v>
      </c>
      <c r="O740" t="s">
        <v>87</v>
      </c>
      <c r="T740" t="s">
        <v>50</v>
      </c>
      <c r="V740" t="s">
        <v>87</v>
      </c>
      <c r="W740" t="s">
        <v>87</v>
      </c>
      <c r="X740" t="s">
        <v>87</v>
      </c>
      <c r="Z740" t="s">
        <v>87</v>
      </c>
      <c r="AA740" t="s">
        <v>87</v>
      </c>
      <c r="AB740" t="s">
        <v>37</v>
      </c>
      <c r="AC740" t="s">
        <v>1013</v>
      </c>
      <c r="AD740" t="s">
        <v>37</v>
      </c>
      <c r="AE740" t="s">
        <v>1013</v>
      </c>
      <c r="AF740" t="s">
        <v>90</v>
      </c>
      <c r="AG740" t="s">
        <v>1270</v>
      </c>
      <c r="AH740" t="s">
        <v>50</v>
      </c>
      <c r="AI740" s="4">
        <f ca="1">data[[#This Row],[Expiry Date]]-TODAY()</f>
        <v>40</v>
      </c>
      <c r="AJ740" s="4">
        <f ca="1">data[[#This Row],[Maturity ( Days)]]/365</f>
        <v>0.1095890410958904</v>
      </c>
      <c r="AK740" s="4" t="str">
        <f>IF(data[[#This Row],[Option Type]]="put","p","c")</f>
        <v>c</v>
      </c>
      <c r="AL740" s="4">
        <f>(data[[#This Row],[Bid]]*data[[#This Row],[Bidsize]]+data[[#This Row],[Ask]]*data[[#This Row],[Asksize]])/(data[[#This Row],[Bidsize]]+data[[#This Row],[Asksize]])</f>
        <v>500.2</v>
      </c>
    </row>
    <row r="741" spans="1:38" x14ac:dyDescent="0.3">
      <c r="A741" t="s">
        <v>4928</v>
      </c>
      <c r="B741" t="s">
        <v>4929</v>
      </c>
      <c r="C741" t="s">
        <v>58</v>
      </c>
      <c r="D741" t="s">
        <v>4930</v>
      </c>
      <c r="E741" t="s">
        <v>4931</v>
      </c>
      <c r="F741" t="s">
        <v>4932</v>
      </c>
      <c r="H741" t="s">
        <v>161</v>
      </c>
      <c r="I741" t="s">
        <v>161</v>
      </c>
      <c r="J741" t="s">
        <v>1502</v>
      </c>
      <c r="K741" t="s">
        <v>87</v>
      </c>
      <c r="L741" t="s">
        <v>57</v>
      </c>
      <c r="M741" t="s">
        <v>37</v>
      </c>
      <c r="O741" t="s">
        <v>87</v>
      </c>
      <c r="T741" t="s">
        <v>50</v>
      </c>
      <c r="V741" t="s">
        <v>87</v>
      </c>
      <c r="W741" t="s">
        <v>87</v>
      </c>
      <c r="X741" t="s">
        <v>87</v>
      </c>
      <c r="Z741" t="s">
        <v>87</v>
      </c>
      <c r="AA741" t="s">
        <v>87</v>
      </c>
      <c r="AB741" t="s">
        <v>37</v>
      </c>
      <c r="AC741" t="s">
        <v>1013</v>
      </c>
      <c r="AD741" t="s">
        <v>37</v>
      </c>
      <c r="AE741" t="s">
        <v>1013</v>
      </c>
      <c r="AF741" t="s">
        <v>90</v>
      </c>
      <c r="AG741" t="s">
        <v>1270</v>
      </c>
      <c r="AH741" t="s">
        <v>50</v>
      </c>
      <c r="AI741" s="4">
        <f ca="1">data[[#This Row],[Expiry Date]]-TODAY()</f>
        <v>40</v>
      </c>
      <c r="AJ741" s="4">
        <f ca="1">data[[#This Row],[Maturity ( Days)]]/365</f>
        <v>0.1095890410958904</v>
      </c>
      <c r="AK741" s="4" t="str">
        <f>IF(data[[#This Row],[Option Type]]="put","p","c")</f>
        <v>c</v>
      </c>
      <c r="AL741" s="4">
        <f>(data[[#This Row],[Bid]]*data[[#This Row],[Bidsize]]+data[[#This Row],[Ask]]*data[[#This Row],[Asksize]])/(data[[#This Row],[Bidsize]]+data[[#This Row],[Asksize]])</f>
        <v>491.35</v>
      </c>
    </row>
    <row r="742" spans="1:38" x14ac:dyDescent="0.3">
      <c r="A742" t="s">
        <v>4933</v>
      </c>
      <c r="B742" t="s">
        <v>4934</v>
      </c>
      <c r="C742" t="s">
        <v>58</v>
      </c>
      <c r="D742" t="s">
        <v>4935</v>
      </c>
      <c r="E742" t="s">
        <v>4936</v>
      </c>
      <c r="F742" t="s">
        <v>4937</v>
      </c>
      <c r="H742" t="s">
        <v>161</v>
      </c>
      <c r="I742" t="s">
        <v>161</v>
      </c>
      <c r="J742" t="s">
        <v>1502</v>
      </c>
      <c r="K742" t="s">
        <v>87</v>
      </c>
      <c r="L742" t="s">
        <v>57</v>
      </c>
      <c r="M742" t="s">
        <v>37</v>
      </c>
      <c r="O742" t="s">
        <v>87</v>
      </c>
      <c r="T742" t="s">
        <v>50</v>
      </c>
      <c r="V742" t="s">
        <v>87</v>
      </c>
      <c r="W742" t="s">
        <v>87</v>
      </c>
      <c r="X742" t="s">
        <v>87</v>
      </c>
      <c r="Z742" t="s">
        <v>87</v>
      </c>
      <c r="AA742" t="s">
        <v>87</v>
      </c>
      <c r="AB742" t="s">
        <v>37</v>
      </c>
      <c r="AC742" t="s">
        <v>1013</v>
      </c>
      <c r="AD742" t="s">
        <v>37</v>
      </c>
      <c r="AE742" t="s">
        <v>1013</v>
      </c>
      <c r="AF742" t="s">
        <v>90</v>
      </c>
      <c r="AG742" t="s">
        <v>1270</v>
      </c>
      <c r="AH742" t="s">
        <v>50</v>
      </c>
      <c r="AI742" s="4">
        <f ca="1">data[[#This Row],[Expiry Date]]-TODAY()</f>
        <v>40</v>
      </c>
      <c r="AJ742" s="4">
        <f ca="1">data[[#This Row],[Maturity ( Days)]]/365</f>
        <v>0.1095890410958904</v>
      </c>
      <c r="AK742" s="4" t="str">
        <f>IF(data[[#This Row],[Option Type]]="put","p","c")</f>
        <v>c</v>
      </c>
      <c r="AL742" s="4">
        <f>(data[[#This Row],[Bid]]*data[[#This Row],[Bidsize]]+data[[#This Row],[Ask]]*data[[#This Row],[Asksize]])/(data[[#This Row],[Bidsize]]+data[[#This Row],[Asksize]])</f>
        <v>482.45</v>
      </c>
    </row>
    <row r="743" spans="1:38" x14ac:dyDescent="0.3">
      <c r="A743" t="s">
        <v>4938</v>
      </c>
      <c r="B743" t="s">
        <v>4939</v>
      </c>
      <c r="C743" t="s">
        <v>58</v>
      </c>
      <c r="D743" t="s">
        <v>567</v>
      </c>
      <c r="E743" t="s">
        <v>2019</v>
      </c>
      <c r="F743" t="s">
        <v>4940</v>
      </c>
      <c r="H743" t="s">
        <v>161</v>
      </c>
      <c r="I743" t="s">
        <v>161</v>
      </c>
      <c r="J743" t="s">
        <v>1502</v>
      </c>
      <c r="K743" t="s">
        <v>87</v>
      </c>
      <c r="L743" t="s">
        <v>57</v>
      </c>
      <c r="M743" t="s">
        <v>37</v>
      </c>
      <c r="O743" t="s">
        <v>87</v>
      </c>
      <c r="T743" t="s">
        <v>50</v>
      </c>
      <c r="V743" t="s">
        <v>87</v>
      </c>
      <c r="W743" t="s">
        <v>87</v>
      </c>
      <c r="X743" t="s">
        <v>87</v>
      </c>
      <c r="Z743" t="s">
        <v>87</v>
      </c>
      <c r="AA743" t="s">
        <v>87</v>
      </c>
      <c r="AB743" t="s">
        <v>37</v>
      </c>
      <c r="AC743" t="s">
        <v>1013</v>
      </c>
      <c r="AD743" t="s">
        <v>37</v>
      </c>
      <c r="AE743" t="s">
        <v>1013</v>
      </c>
      <c r="AF743" t="s">
        <v>90</v>
      </c>
      <c r="AG743" t="s">
        <v>1270</v>
      </c>
      <c r="AH743" t="s">
        <v>50</v>
      </c>
      <c r="AI743" s="4">
        <f ca="1">data[[#This Row],[Expiry Date]]-TODAY()</f>
        <v>40</v>
      </c>
      <c r="AJ743" s="4">
        <f ca="1">data[[#This Row],[Maturity ( Days)]]/365</f>
        <v>0.1095890410958904</v>
      </c>
      <c r="AK743" s="4" t="str">
        <f>IF(data[[#This Row],[Option Type]]="put","p","c")</f>
        <v>c</v>
      </c>
      <c r="AL743" s="4">
        <f>(data[[#This Row],[Bid]]*data[[#This Row],[Bidsize]]+data[[#This Row],[Ask]]*data[[#This Row],[Asksize]])/(data[[#This Row],[Bidsize]]+data[[#This Row],[Asksize]])</f>
        <v>478.05</v>
      </c>
    </row>
    <row r="744" spans="1:38" x14ac:dyDescent="0.3">
      <c r="A744" t="s">
        <v>4941</v>
      </c>
      <c r="B744" t="s">
        <v>4942</v>
      </c>
      <c r="C744" t="s">
        <v>58</v>
      </c>
      <c r="D744" t="s">
        <v>552</v>
      </c>
      <c r="E744" t="s">
        <v>4943</v>
      </c>
      <c r="F744" t="s">
        <v>4944</v>
      </c>
      <c r="H744" t="s">
        <v>161</v>
      </c>
      <c r="I744" t="s">
        <v>161</v>
      </c>
      <c r="J744" t="s">
        <v>1502</v>
      </c>
      <c r="K744" t="s">
        <v>87</v>
      </c>
      <c r="L744" t="s">
        <v>57</v>
      </c>
      <c r="M744" t="s">
        <v>37</v>
      </c>
      <c r="O744" t="s">
        <v>87</v>
      </c>
      <c r="T744" t="s">
        <v>50</v>
      </c>
      <c r="V744" t="s">
        <v>87</v>
      </c>
      <c r="W744" t="s">
        <v>87</v>
      </c>
      <c r="X744" t="s">
        <v>87</v>
      </c>
      <c r="Z744" t="s">
        <v>87</v>
      </c>
      <c r="AA744" t="s">
        <v>87</v>
      </c>
      <c r="AB744" t="s">
        <v>37</v>
      </c>
      <c r="AC744" t="s">
        <v>1013</v>
      </c>
      <c r="AD744" t="s">
        <v>37</v>
      </c>
      <c r="AE744" t="s">
        <v>1013</v>
      </c>
      <c r="AF744" t="s">
        <v>90</v>
      </c>
      <c r="AG744" t="s">
        <v>1270</v>
      </c>
      <c r="AH744" t="s">
        <v>50</v>
      </c>
      <c r="AI744" s="4">
        <f ca="1">data[[#This Row],[Expiry Date]]-TODAY()</f>
        <v>40</v>
      </c>
      <c r="AJ744" s="4">
        <f ca="1">data[[#This Row],[Maturity ( Days)]]/365</f>
        <v>0.1095890410958904</v>
      </c>
      <c r="AK744" s="4" t="str">
        <f>IF(data[[#This Row],[Option Type]]="put","p","c")</f>
        <v>c</v>
      </c>
      <c r="AL744" s="4">
        <f>(data[[#This Row],[Bid]]*data[[#This Row],[Bidsize]]+data[[#This Row],[Ask]]*data[[#This Row],[Asksize]])/(data[[#This Row],[Bidsize]]+data[[#This Row],[Asksize]])</f>
        <v>469.25</v>
      </c>
    </row>
    <row r="745" spans="1:38" x14ac:dyDescent="0.3">
      <c r="A745" t="s">
        <v>4945</v>
      </c>
      <c r="B745" t="s">
        <v>4946</v>
      </c>
      <c r="C745" t="s">
        <v>58</v>
      </c>
      <c r="D745" t="s">
        <v>3581</v>
      </c>
      <c r="E745" t="s">
        <v>4947</v>
      </c>
      <c r="F745" t="s">
        <v>4948</v>
      </c>
      <c r="H745" t="s">
        <v>161</v>
      </c>
      <c r="I745" t="s">
        <v>161</v>
      </c>
      <c r="J745" t="s">
        <v>1502</v>
      </c>
      <c r="K745" t="s">
        <v>87</v>
      </c>
      <c r="L745" t="s">
        <v>57</v>
      </c>
      <c r="M745" t="s">
        <v>37</v>
      </c>
      <c r="O745" t="s">
        <v>87</v>
      </c>
      <c r="T745" t="s">
        <v>50</v>
      </c>
      <c r="V745" t="s">
        <v>87</v>
      </c>
      <c r="W745" t="s">
        <v>87</v>
      </c>
      <c r="X745" t="s">
        <v>87</v>
      </c>
      <c r="Z745" t="s">
        <v>87</v>
      </c>
      <c r="AA745" t="s">
        <v>87</v>
      </c>
      <c r="AB745" t="s">
        <v>37</v>
      </c>
      <c r="AC745" t="s">
        <v>1013</v>
      </c>
      <c r="AD745" t="s">
        <v>37</v>
      </c>
      <c r="AE745" t="s">
        <v>1013</v>
      </c>
      <c r="AF745" t="s">
        <v>90</v>
      </c>
      <c r="AG745" t="s">
        <v>1270</v>
      </c>
      <c r="AH745" t="s">
        <v>50</v>
      </c>
      <c r="AI745" s="4">
        <f ca="1">data[[#This Row],[Expiry Date]]-TODAY()</f>
        <v>40</v>
      </c>
      <c r="AJ745" s="4">
        <f ca="1">data[[#This Row],[Maturity ( Days)]]/365</f>
        <v>0.1095890410958904</v>
      </c>
      <c r="AK745" s="4" t="str">
        <f>IF(data[[#This Row],[Option Type]]="put","p","c")</f>
        <v>c</v>
      </c>
      <c r="AL745" s="4">
        <f>(data[[#This Row],[Bid]]*data[[#This Row],[Bidsize]]+data[[#This Row],[Ask]]*data[[#This Row],[Asksize]])/(data[[#This Row],[Bidsize]]+data[[#This Row],[Asksize]])</f>
        <v>464.85</v>
      </c>
    </row>
    <row r="746" spans="1:38" x14ac:dyDescent="0.3">
      <c r="A746" t="s">
        <v>4949</v>
      </c>
      <c r="B746" t="s">
        <v>4950</v>
      </c>
      <c r="C746" t="s">
        <v>58</v>
      </c>
      <c r="D746" t="s">
        <v>568</v>
      </c>
      <c r="E746" t="s">
        <v>4951</v>
      </c>
      <c r="F746" t="s">
        <v>4952</v>
      </c>
      <c r="H746" t="s">
        <v>161</v>
      </c>
      <c r="I746" t="s">
        <v>161</v>
      </c>
      <c r="J746" t="s">
        <v>1502</v>
      </c>
      <c r="K746" t="s">
        <v>87</v>
      </c>
      <c r="L746" t="s">
        <v>57</v>
      </c>
      <c r="M746" t="s">
        <v>37</v>
      </c>
      <c r="O746" t="s">
        <v>87</v>
      </c>
      <c r="T746" t="s">
        <v>50</v>
      </c>
      <c r="V746" t="s">
        <v>87</v>
      </c>
      <c r="W746" t="s">
        <v>87</v>
      </c>
      <c r="X746" t="s">
        <v>87</v>
      </c>
      <c r="Z746" t="s">
        <v>87</v>
      </c>
      <c r="AA746" t="s">
        <v>87</v>
      </c>
      <c r="AB746" t="s">
        <v>37</v>
      </c>
      <c r="AC746" t="s">
        <v>1013</v>
      </c>
      <c r="AD746" t="s">
        <v>37</v>
      </c>
      <c r="AE746" t="s">
        <v>1013</v>
      </c>
      <c r="AF746" t="s">
        <v>90</v>
      </c>
      <c r="AG746" t="s">
        <v>1270</v>
      </c>
      <c r="AH746" t="s">
        <v>50</v>
      </c>
      <c r="AI746" s="4">
        <f ca="1">data[[#This Row],[Expiry Date]]-TODAY()</f>
        <v>40</v>
      </c>
      <c r="AJ746" s="4">
        <f ca="1">data[[#This Row],[Maturity ( Days)]]/365</f>
        <v>0.1095890410958904</v>
      </c>
      <c r="AK746" s="4" t="str">
        <f>IF(data[[#This Row],[Option Type]]="put","p","c")</f>
        <v>c</v>
      </c>
      <c r="AL746" s="4">
        <f>(data[[#This Row],[Bid]]*data[[#This Row],[Bidsize]]+data[[#This Row],[Ask]]*data[[#This Row],[Asksize]])/(data[[#This Row],[Bidsize]]+data[[#This Row],[Asksize]])</f>
        <v>460.5</v>
      </c>
    </row>
    <row r="747" spans="1:38" x14ac:dyDescent="0.3">
      <c r="A747" t="s">
        <v>4953</v>
      </c>
      <c r="B747" t="s">
        <v>4954</v>
      </c>
      <c r="C747" t="s">
        <v>58</v>
      </c>
      <c r="D747" t="s">
        <v>4955</v>
      </c>
      <c r="E747" t="s">
        <v>1330</v>
      </c>
      <c r="F747" t="s">
        <v>4956</v>
      </c>
      <c r="H747" t="s">
        <v>161</v>
      </c>
      <c r="I747" t="s">
        <v>161</v>
      </c>
      <c r="J747" t="s">
        <v>1502</v>
      </c>
      <c r="K747" t="s">
        <v>87</v>
      </c>
      <c r="L747" t="s">
        <v>57</v>
      </c>
      <c r="M747" t="s">
        <v>37</v>
      </c>
      <c r="O747" t="s">
        <v>87</v>
      </c>
      <c r="T747" t="s">
        <v>50</v>
      </c>
      <c r="V747" t="s">
        <v>87</v>
      </c>
      <c r="W747" t="s">
        <v>87</v>
      </c>
      <c r="X747" t="s">
        <v>87</v>
      </c>
      <c r="Z747" t="s">
        <v>87</v>
      </c>
      <c r="AA747" t="s">
        <v>87</v>
      </c>
      <c r="AB747" t="s">
        <v>37</v>
      </c>
      <c r="AC747" t="s">
        <v>1013</v>
      </c>
      <c r="AD747" t="s">
        <v>37</v>
      </c>
      <c r="AE747" t="s">
        <v>1013</v>
      </c>
      <c r="AF747" t="s">
        <v>90</v>
      </c>
      <c r="AG747" t="s">
        <v>1270</v>
      </c>
      <c r="AH747" t="s">
        <v>50</v>
      </c>
      <c r="AI747" s="4">
        <f ca="1">data[[#This Row],[Expiry Date]]-TODAY()</f>
        <v>40</v>
      </c>
      <c r="AJ747" s="4">
        <f ca="1">data[[#This Row],[Maturity ( Days)]]/365</f>
        <v>0.1095890410958904</v>
      </c>
      <c r="AK747" s="4" t="str">
        <f>IF(data[[#This Row],[Option Type]]="put","p","c")</f>
        <v>c</v>
      </c>
      <c r="AL747" s="4">
        <f>(data[[#This Row],[Bid]]*data[[#This Row],[Bidsize]]+data[[#This Row],[Ask]]*data[[#This Row],[Asksize]])/(data[[#This Row],[Bidsize]]+data[[#This Row],[Asksize]])</f>
        <v>456.15</v>
      </c>
    </row>
    <row r="748" spans="1:38" x14ac:dyDescent="0.3">
      <c r="A748" t="s">
        <v>4957</v>
      </c>
      <c r="B748" t="s">
        <v>4958</v>
      </c>
      <c r="C748" t="s">
        <v>58</v>
      </c>
      <c r="D748" t="s">
        <v>3585</v>
      </c>
      <c r="E748" t="s">
        <v>4959</v>
      </c>
      <c r="F748" t="s">
        <v>4960</v>
      </c>
      <c r="H748" t="s">
        <v>161</v>
      </c>
      <c r="I748" t="s">
        <v>161</v>
      </c>
      <c r="J748" t="s">
        <v>1502</v>
      </c>
      <c r="K748" t="s">
        <v>87</v>
      </c>
      <c r="L748" t="s">
        <v>57</v>
      </c>
      <c r="M748" t="s">
        <v>37</v>
      </c>
      <c r="O748" t="s">
        <v>87</v>
      </c>
      <c r="T748" t="s">
        <v>50</v>
      </c>
      <c r="V748" t="s">
        <v>87</v>
      </c>
      <c r="W748" t="s">
        <v>87</v>
      </c>
      <c r="X748" t="s">
        <v>87</v>
      </c>
      <c r="Z748" t="s">
        <v>87</v>
      </c>
      <c r="AA748" t="s">
        <v>87</v>
      </c>
      <c r="AB748" t="s">
        <v>37</v>
      </c>
      <c r="AC748" t="s">
        <v>1013</v>
      </c>
      <c r="AD748" t="s">
        <v>37</v>
      </c>
      <c r="AE748" t="s">
        <v>1013</v>
      </c>
      <c r="AF748" t="s">
        <v>90</v>
      </c>
      <c r="AG748" t="s">
        <v>1270</v>
      </c>
      <c r="AH748" t="s">
        <v>50</v>
      </c>
      <c r="AI748" s="4">
        <f ca="1">data[[#This Row],[Expiry Date]]-TODAY()</f>
        <v>40</v>
      </c>
      <c r="AJ748" s="4">
        <f ca="1">data[[#This Row],[Maturity ( Days)]]/365</f>
        <v>0.1095890410958904</v>
      </c>
      <c r="AK748" s="4" t="str">
        <f>IF(data[[#This Row],[Option Type]]="put","p","c")</f>
        <v>c</v>
      </c>
      <c r="AL748" s="4">
        <f>(data[[#This Row],[Bid]]*data[[#This Row],[Bidsize]]+data[[#This Row],[Ask]]*data[[#This Row],[Asksize]])/(data[[#This Row],[Bidsize]]+data[[#This Row],[Asksize]])</f>
        <v>447.45</v>
      </c>
    </row>
    <row r="749" spans="1:38" x14ac:dyDescent="0.3">
      <c r="A749" t="s">
        <v>4961</v>
      </c>
      <c r="B749" t="s">
        <v>4962</v>
      </c>
      <c r="C749" t="s">
        <v>58</v>
      </c>
      <c r="D749" t="s">
        <v>570</v>
      </c>
      <c r="E749" t="s">
        <v>4963</v>
      </c>
      <c r="F749" t="s">
        <v>4964</v>
      </c>
      <c r="H749" t="s">
        <v>161</v>
      </c>
      <c r="I749" t="s">
        <v>161</v>
      </c>
      <c r="J749" t="s">
        <v>1502</v>
      </c>
      <c r="K749" t="s">
        <v>87</v>
      </c>
      <c r="L749" t="s">
        <v>57</v>
      </c>
      <c r="M749" t="s">
        <v>37</v>
      </c>
      <c r="O749" t="s">
        <v>87</v>
      </c>
      <c r="T749" t="s">
        <v>50</v>
      </c>
      <c r="V749" t="s">
        <v>87</v>
      </c>
      <c r="W749" t="s">
        <v>87</v>
      </c>
      <c r="X749" t="s">
        <v>87</v>
      </c>
      <c r="Z749" t="s">
        <v>87</v>
      </c>
      <c r="AA749" t="s">
        <v>87</v>
      </c>
      <c r="AB749" t="s">
        <v>37</v>
      </c>
      <c r="AC749" t="s">
        <v>1013</v>
      </c>
      <c r="AD749" t="s">
        <v>37</v>
      </c>
      <c r="AE749" t="s">
        <v>1013</v>
      </c>
      <c r="AF749" t="s">
        <v>90</v>
      </c>
      <c r="AG749" t="s">
        <v>1270</v>
      </c>
      <c r="AH749" t="s">
        <v>50</v>
      </c>
      <c r="AI749" s="4">
        <f ca="1">data[[#This Row],[Expiry Date]]-TODAY()</f>
        <v>40</v>
      </c>
      <c r="AJ749" s="4">
        <f ca="1">data[[#This Row],[Maturity ( Days)]]/365</f>
        <v>0.1095890410958904</v>
      </c>
      <c r="AK749" s="4" t="str">
        <f>IF(data[[#This Row],[Option Type]]="put","p","c")</f>
        <v>c</v>
      </c>
      <c r="AL749" s="4">
        <f>(data[[#This Row],[Bid]]*data[[#This Row],[Bidsize]]+data[[#This Row],[Ask]]*data[[#This Row],[Asksize]])/(data[[#This Row],[Bidsize]]+data[[#This Row],[Asksize]])</f>
        <v>443.1</v>
      </c>
    </row>
    <row r="750" spans="1:38" x14ac:dyDescent="0.3">
      <c r="A750" t="s">
        <v>4965</v>
      </c>
      <c r="B750" t="s">
        <v>4966</v>
      </c>
      <c r="C750" t="s">
        <v>58</v>
      </c>
      <c r="D750" t="s">
        <v>2632</v>
      </c>
      <c r="E750" t="s">
        <v>4967</v>
      </c>
      <c r="F750" t="s">
        <v>4968</v>
      </c>
      <c r="H750" t="s">
        <v>161</v>
      </c>
      <c r="I750" t="s">
        <v>161</v>
      </c>
      <c r="J750" t="s">
        <v>1502</v>
      </c>
      <c r="K750" t="s">
        <v>87</v>
      </c>
      <c r="L750" t="s">
        <v>57</v>
      </c>
      <c r="M750" t="s">
        <v>37</v>
      </c>
      <c r="O750" t="s">
        <v>87</v>
      </c>
      <c r="T750" t="s">
        <v>50</v>
      </c>
      <c r="V750" t="s">
        <v>87</v>
      </c>
      <c r="W750" t="s">
        <v>87</v>
      </c>
      <c r="X750" t="s">
        <v>87</v>
      </c>
      <c r="Z750" t="s">
        <v>87</v>
      </c>
      <c r="AA750" t="s">
        <v>87</v>
      </c>
      <c r="AB750" t="s">
        <v>37</v>
      </c>
      <c r="AC750" t="s">
        <v>1013</v>
      </c>
      <c r="AD750" t="s">
        <v>37</v>
      </c>
      <c r="AE750" t="s">
        <v>1013</v>
      </c>
      <c r="AF750" t="s">
        <v>90</v>
      </c>
      <c r="AG750" t="s">
        <v>1270</v>
      </c>
      <c r="AH750" t="s">
        <v>50</v>
      </c>
      <c r="AI750" s="4">
        <f ca="1">data[[#This Row],[Expiry Date]]-TODAY()</f>
        <v>40</v>
      </c>
      <c r="AJ750" s="4">
        <f ca="1">data[[#This Row],[Maturity ( Days)]]/365</f>
        <v>0.1095890410958904</v>
      </c>
      <c r="AK750" s="4" t="str">
        <f>IF(data[[#This Row],[Option Type]]="put","p","c")</f>
        <v>c</v>
      </c>
      <c r="AL750" s="4">
        <f>(data[[#This Row],[Bid]]*data[[#This Row],[Bidsize]]+data[[#This Row],[Ask]]*data[[#This Row],[Asksize]])/(data[[#This Row],[Bidsize]]+data[[#This Row],[Asksize]])</f>
        <v>438.55</v>
      </c>
    </row>
    <row r="751" spans="1:38" x14ac:dyDescent="0.3">
      <c r="A751" t="s">
        <v>4969</v>
      </c>
      <c r="B751" t="s">
        <v>4970</v>
      </c>
      <c r="C751" t="s">
        <v>58</v>
      </c>
      <c r="D751" t="s">
        <v>571</v>
      </c>
      <c r="E751" t="s">
        <v>4971</v>
      </c>
      <c r="F751" t="s">
        <v>4972</v>
      </c>
      <c r="H751" t="s">
        <v>161</v>
      </c>
      <c r="I751" t="s">
        <v>161</v>
      </c>
      <c r="J751" t="s">
        <v>1502</v>
      </c>
      <c r="K751" t="s">
        <v>87</v>
      </c>
      <c r="L751" t="s">
        <v>57</v>
      </c>
      <c r="M751" t="s">
        <v>37</v>
      </c>
      <c r="O751" t="s">
        <v>87</v>
      </c>
      <c r="T751" t="s">
        <v>50</v>
      </c>
      <c r="V751" t="s">
        <v>87</v>
      </c>
      <c r="W751" t="s">
        <v>87</v>
      </c>
      <c r="X751" t="s">
        <v>87</v>
      </c>
      <c r="Z751" t="s">
        <v>87</v>
      </c>
      <c r="AA751" t="s">
        <v>87</v>
      </c>
      <c r="AB751" t="s">
        <v>37</v>
      </c>
      <c r="AC751" t="s">
        <v>1013</v>
      </c>
      <c r="AD751" t="s">
        <v>37</v>
      </c>
      <c r="AE751" t="s">
        <v>1013</v>
      </c>
      <c r="AF751" t="s">
        <v>90</v>
      </c>
      <c r="AG751" t="s">
        <v>1270</v>
      </c>
      <c r="AH751" t="s">
        <v>50</v>
      </c>
      <c r="AI751" s="4">
        <f ca="1">data[[#This Row],[Expiry Date]]-TODAY()</f>
        <v>40</v>
      </c>
      <c r="AJ751" s="4">
        <f ca="1">data[[#This Row],[Maturity ( Days)]]/365</f>
        <v>0.1095890410958904</v>
      </c>
      <c r="AK751" s="4" t="str">
        <f>IF(data[[#This Row],[Option Type]]="put","p","c")</f>
        <v>c</v>
      </c>
      <c r="AL751" s="4">
        <f>(data[[#This Row],[Bid]]*data[[#This Row],[Bidsize]]+data[[#This Row],[Ask]]*data[[#This Row],[Asksize]])/(data[[#This Row],[Bidsize]]+data[[#This Row],[Asksize]])</f>
        <v>434.5</v>
      </c>
    </row>
    <row r="752" spans="1:38" x14ac:dyDescent="0.3">
      <c r="A752" t="s">
        <v>4973</v>
      </c>
      <c r="B752" t="s">
        <v>4974</v>
      </c>
      <c r="C752" t="s">
        <v>58</v>
      </c>
      <c r="D752" t="s">
        <v>2640</v>
      </c>
      <c r="E752" t="s">
        <v>4344</v>
      </c>
      <c r="F752" t="s">
        <v>4975</v>
      </c>
      <c r="H752" t="s">
        <v>161</v>
      </c>
      <c r="I752" t="s">
        <v>161</v>
      </c>
      <c r="J752" t="s">
        <v>1502</v>
      </c>
      <c r="K752" t="s">
        <v>87</v>
      </c>
      <c r="L752" t="s">
        <v>57</v>
      </c>
      <c r="M752" t="s">
        <v>37</v>
      </c>
      <c r="O752" t="s">
        <v>87</v>
      </c>
      <c r="T752" t="s">
        <v>50</v>
      </c>
      <c r="V752" t="s">
        <v>87</v>
      </c>
      <c r="W752" t="s">
        <v>87</v>
      </c>
      <c r="X752" t="s">
        <v>87</v>
      </c>
      <c r="Z752" t="s">
        <v>87</v>
      </c>
      <c r="AA752" t="s">
        <v>87</v>
      </c>
      <c r="AB752" t="s">
        <v>37</v>
      </c>
      <c r="AC752" t="s">
        <v>1013</v>
      </c>
      <c r="AD752" t="s">
        <v>37</v>
      </c>
      <c r="AE752" t="s">
        <v>1013</v>
      </c>
      <c r="AF752" t="s">
        <v>90</v>
      </c>
      <c r="AG752" t="s">
        <v>1270</v>
      </c>
      <c r="AH752" t="s">
        <v>50</v>
      </c>
      <c r="AI752" s="4">
        <f ca="1">data[[#This Row],[Expiry Date]]-TODAY()</f>
        <v>40</v>
      </c>
      <c r="AJ752" s="4">
        <f ca="1">data[[#This Row],[Maturity ( Days)]]/365</f>
        <v>0.1095890410958904</v>
      </c>
      <c r="AK752" s="4" t="str">
        <f>IF(data[[#This Row],[Option Type]]="put","p","c")</f>
        <v>c</v>
      </c>
      <c r="AL752" s="4">
        <f>(data[[#This Row],[Bid]]*data[[#This Row],[Bidsize]]+data[[#This Row],[Ask]]*data[[#This Row],[Asksize]])/(data[[#This Row],[Bidsize]]+data[[#This Row],[Asksize]])</f>
        <v>421.6</v>
      </c>
    </row>
    <row r="753" spans="1:38" x14ac:dyDescent="0.3">
      <c r="A753" t="s">
        <v>4976</v>
      </c>
      <c r="B753" t="s">
        <v>4977</v>
      </c>
      <c r="C753" t="s">
        <v>58</v>
      </c>
      <c r="D753" t="s">
        <v>2660</v>
      </c>
      <c r="E753" t="s">
        <v>4978</v>
      </c>
      <c r="F753" t="s">
        <v>4979</v>
      </c>
      <c r="H753" t="s">
        <v>161</v>
      </c>
      <c r="I753" t="s">
        <v>161</v>
      </c>
      <c r="J753" t="s">
        <v>1502</v>
      </c>
      <c r="K753" t="s">
        <v>87</v>
      </c>
      <c r="L753" t="s">
        <v>57</v>
      </c>
      <c r="M753" t="s">
        <v>37</v>
      </c>
      <c r="O753" t="s">
        <v>87</v>
      </c>
      <c r="T753" t="s">
        <v>50</v>
      </c>
      <c r="V753" t="s">
        <v>87</v>
      </c>
      <c r="W753" t="s">
        <v>87</v>
      </c>
      <c r="X753" t="s">
        <v>87</v>
      </c>
      <c r="Z753" t="s">
        <v>87</v>
      </c>
      <c r="AA753" t="s">
        <v>87</v>
      </c>
      <c r="AB753" t="s">
        <v>37</v>
      </c>
      <c r="AC753" t="s">
        <v>1013</v>
      </c>
      <c r="AD753" t="s">
        <v>37</v>
      </c>
      <c r="AE753" t="s">
        <v>1013</v>
      </c>
      <c r="AF753" t="s">
        <v>90</v>
      </c>
      <c r="AG753" t="s">
        <v>1270</v>
      </c>
      <c r="AH753" t="s">
        <v>50</v>
      </c>
      <c r="AI753" s="4">
        <f ca="1">data[[#This Row],[Expiry Date]]-TODAY()</f>
        <v>40</v>
      </c>
      <c r="AJ753" s="4">
        <f ca="1">data[[#This Row],[Maturity ( Days)]]/365</f>
        <v>0.1095890410958904</v>
      </c>
      <c r="AK753" s="4" t="str">
        <f>IF(data[[#This Row],[Option Type]]="put","p","c")</f>
        <v>c</v>
      </c>
      <c r="AL753" s="4">
        <f>(data[[#This Row],[Bid]]*data[[#This Row],[Bidsize]]+data[[#This Row],[Ask]]*data[[#This Row],[Asksize]])/(data[[#This Row],[Bidsize]]+data[[#This Row],[Asksize]])</f>
        <v>404.7</v>
      </c>
    </row>
    <row r="754" spans="1:38" x14ac:dyDescent="0.3">
      <c r="A754" t="s">
        <v>4980</v>
      </c>
      <c r="B754" t="s">
        <v>4981</v>
      </c>
      <c r="C754" t="s">
        <v>58</v>
      </c>
      <c r="D754" t="s">
        <v>4982</v>
      </c>
      <c r="E754" t="s">
        <v>4983</v>
      </c>
      <c r="F754" t="s">
        <v>4984</v>
      </c>
      <c r="H754" t="s">
        <v>161</v>
      </c>
      <c r="I754" t="s">
        <v>161</v>
      </c>
      <c r="J754" t="s">
        <v>1502</v>
      </c>
      <c r="K754" t="s">
        <v>87</v>
      </c>
      <c r="L754" t="s">
        <v>57</v>
      </c>
      <c r="M754" t="s">
        <v>37</v>
      </c>
      <c r="O754" t="s">
        <v>87</v>
      </c>
      <c r="T754" t="s">
        <v>50</v>
      </c>
      <c r="V754" t="s">
        <v>87</v>
      </c>
      <c r="W754" t="s">
        <v>87</v>
      </c>
      <c r="X754" t="s">
        <v>87</v>
      </c>
      <c r="Z754" t="s">
        <v>87</v>
      </c>
      <c r="AA754" t="s">
        <v>87</v>
      </c>
      <c r="AB754" t="s">
        <v>37</v>
      </c>
      <c r="AC754" t="s">
        <v>1013</v>
      </c>
      <c r="AD754" t="s">
        <v>37</v>
      </c>
      <c r="AE754" t="s">
        <v>1013</v>
      </c>
      <c r="AF754" t="s">
        <v>90</v>
      </c>
      <c r="AG754" t="s">
        <v>1270</v>
      </c>
      <c r="AH754" t="s">
        <v>50</v>
      </c>
      <c r="AI754" s="4">
        <f ca="1">data[[#This Row],[Expiry Date]]-TODAY()</f>
        <v>40</v>
      </c>
      <c r="AJ754" s="4">
        <f ca="1">data[[#This Row],[Maturity ( Days)]]/365</f>
        <v>0.1095890410958904</v>
      </c>
      <c r="AK754" s="4" t="str">
        <f>IF(data[[#This Row],[Option Type]]="put","p","c")</f>
        <v>c</v>
      </c>
      <c r="AL754" s="4">
        <f>(data[[#This Row],[Bid]]*data[[#This Row],[Bidsize]]+data[[#This Row],[Ask]]*data[[#This Row],[Asksize]])/(data[[#This Row],[Bidsize]]+data[[#This Row],[Asksize]])</f>
        <v>396.2</v>
      </c>
    </row>
    <row r="755" spans="1:38" x14ac:dyDescent="0.3">
      <c r="A755" t="s">
        <v>4985</v>
      </c>
      <c r="B755" t="s">
        <v>4986</v>
      </c>
      <c r="C755" t="s">
        <v>58</v>
      </c>
      <c r="D755" t="s">
        <v>4987</v>
      </c>
      <c r="E755" t="s">
        <v>4988</v>
      </c>
      <c r="F755" t="s">
        <v>4989</v>
      </c>
      <c r="H755" t="s">
        <v>161</v>
      </c>
      <c r="I755" t="s">
        <v>161</v>
      </c>
      <c r="J755" t="s">
        <v>1502</v>
      </c>
      <c r="K755" t="s">
        <v>87</v>
      </c>
      <c r="L755" t="s">
        <v>57</v>
      </c>
      <c r="M755" t="s">
        <v>37</v>
      </c>
      <c r="O755" t="s">
        <v>87</v>
      </c>
      <c r="T755" t="s">
        <v>50</v>
      </c>
      <c r="V755" t="s">
        <v>87</v>
      </c>
      <c r="W755" t="s">
        <v>87</v>
      </c>
      <c r="X755" t="s">
        <v>87</v>
      </c>
      <c r="Z755" t="s">
        <v>87</v>
      </c>
      <c r="AA755" t="s">
        <v>87</v>
      </c>
      <c r="AB755" t="s">
        <v>37</v>
      </c>
      <c r="AC755" t="s">
        <v>1013</v>
      </c>
      <c r="AD755" t="s">
        <v>37</v>
      </c>
      <c r="AE755" t="s">
        <v>1013</v>
      </c>
      <c r="AF755" t="s">
        <v>90</v>
      </c>
      <c r="AG755" t="s">
        <v>1270</v>
      </c>
      <c r="AH755" t="s">
        <v>50</v>
      </c>
      <c r="AI755" s="4">
        <f ca="1">data[[#This Row],[Expiry Date]]-TODAY()</f>
        <v>40</v>
      </c>
      <c r="AJ755" s="4">
        <f ca="1">data[[#This Row],[Maturity ( Days)]]/365</f>
        <v>0.1095890410958904</v>
      </c>
      <c r="AK755" s="4" t="str">
        <f>IF(data[[#This Row],[Option Type]]="put","p","c")</f>
        <v>c</v>
      </c>
      <c r="AL755" s="4">
        <f>(data[[#This Row],[Bid]]*data[[#This Row],[Bidsize]]+data[[#This Row],[Ask]]*data[[#This Row],[Asksize]])/(data[[#This Row],[Bidsize]]+data[[#This Row],[Asksize]])</f>
        <v>379.6</v>
      </c>
    </row>
    <row r="756" spans="1:38" x14ac:dyDescent="0.3">
      <c r="A756" t="s">
        <v>4990</v>
      </c>
      <c r="B756" t="s">
        <v>4991</v>
      </c>
      <c r="C756" t="s">
        <v>58</v>
      </c>
      <c r="D756" t="s">
        <v>2681</v>
      </c>
      <c r="E756" t="s">
        <v>4992</v>
      </c>
      <c r="F756" t="s">
        <v>1397</v>
      </c>
      <c r="H756" t="s">
        <v>161</v>
      </c>
      <c r="I756" t="s">
        <v>161</v>
      </c>
      <c r="J756" t="s">
        <v>1502</v>
      </c>
      <c r="K756" t="s">
        <v>87</v>
      </c>
      <c r="L756" t="s">
        <v>57</v>
      </c>
      <c r="M756" t="s">
        <v>37</v>
      </c>
      <c r="O756" t="s">
        <v>87</v>
      </c>
      <c r="T756" t="s">
        <v>50</v>
      </c>
      <c r="V756" t="s">
        <v>87</v>
      </c>
      <c r="W756" t="s">
        <v>87</v>
      </c>
      <c r="X756" t="s">
        <v>87</v>
      </c>
      <c r="Z756" t="s">
        <v>87</v>
      </c>
      <c r="AA756" t="s">
        <v>87</v>
      </c>
      <c r="AB756" t="s">
        <v>37</v>
      </c>
      <c r="AC756" t="s">
        <v>1013</v>
      </c>
      <c r="AD756" t="s">
        <v>37</v>
      </c>
      <c r="AE756" t="s">
        <v>1013</v>
      </c>
      <c r="AF756" t="s">
        <v>90</v>
      </c>
      <c r="AG756" t="s">
        <v>1270</v>
      </c>
      <c r="AH756" t="s">
        <v>50</v>
      </c>
      <c r="AI756" s="4">
        <f ca="1">data[[#This Row],[Expiry Date]]-TODAY()</f>
        <v>40</v>
      </c>
      <c r="AJ756" s="4">
        <f ca="1">data[[#This Row],[Maturity ( Days)]]/365</f>
        <v>0.1095890410958904</v>
      </c>
      <c r="AK756" s="4" t="str">
        <f>IF(data[[#This Row],[Option Type]]="put","p","c")</f>
        <v>c</v>
      </c>
      <c r="AL756" s="4">
        <f>(data[[#This Row],[Bid]]*data[[#This Row],[Bidsize]]+data[[#This Row],[Ask]]*data[[#This Row],[Asksize]])/(data[[#This Row],[Bidsize]]+data[[#This Row],[Asksize]])</f>
        <v>371.35</v>
      </c>
    </row>
    <row r="757" spans="1:38" x14ac:dyDescent="0.3">
      <c r="A757" t="s">
        <v>4993</v>
      </c>
      <c r="B757" t="s">
        <v>4994</v>
      </c>
      <c r="C757" t="s">
        <v>58</v>
      </c>
      <c r="D757" t="s">
        <v>2693</v>
      </c>
      <c r="E757" t="s">
        <v>4995</v>
      </c>
      <c r="F757" t="s">
        <v>330</v>
      </c>
      <c r="H757" t="s">
        <v>161</v>
      </c>
      <c r="I757" t="s">
        <v>161</v>
      </c>
      <c r="J757" t="s">
        <v>1502</v>
      </c>
      <c r="K757" t="s">
        <v>87</v>
      </c>
      <c r="L757" t="s">
        <v>57</v>
      </c>
      <c r="M757" t="s">
        <v>37</v>
      </c>
      <c r="O757" t="s">
        <v>87</v>
      </c>
      <c r="T757" t="s">
        <v>50</v>
      </c>
      <c r="V757" t="s">
        <v>87</v>
      </c>
      <c r="W757" t="s">
        <v>87</v>
      </c>
      <c r="X757" t="s">
        <v>87</v>
      </c>
      <c r="Z757" t="s">
        <v>87</v>
      </c>
      <c r="AA757" t="s">
        <v>87</v>
      </c>
      <c r="AB757" t="s">
        <v>37</v>
      </c>
      <c r="AC757" t="s">
        <v>1013</v>
      </c>
      <c r="AD757" t="s">
        <v>37</v>
      </c>
      <c r="AE757" t="s">
        <v>1013</v>
      </c>
      <c r="AF757" t="s">
        <v>90</v>
      </c>
      <c r="AG757" t="s">
        <v>1270</v>
      </c>
      <c r="AH757" t="s">
        <v>50</v>
      </c>
      <c r="AI757" s="4">
        <f ca="1">data[[#This Row],[Expiry Date]]-TODAY()</f>
        <v>40</v>
      </c>
      <c r="AJ757" s="4">
        <f ca="1">data[[#This Row],[Maturity ( Days)]]/365</f>
        <v>0.1095890410958904</v>
      </c>
      <c r="AK757" s="4" t="str">
        <f>IF(data[[#This Row],[Option Type]]="put","p","c")</f>
        <v>c</v>
      </c>
      <c r="AL757" s="4">
        <f>(data[[#This Row],[Bid]]*data[[#This Row],[Bidsize]]+data[[#This Row],[Ask]]*data[[#This Row],[Asksize]])/(data[[#This Row],[Bidsize]]+data[[#This Row],[Asksize]])</f>
        <v>363.15</v>
      </c>
    </row>
    <row r="758" spans="1:38" x14ac:dyDescent="0.3">
      <c r="A758" t="s">
        <v>4996</v>
      </c>
      <c r="B758" t="s">
        <v>4997</v>
      </c>
      <c r="C758" t="s">
        <v>58</v>
      </c>
      <c r="D758" t="s">
        <v>3609</v>
      </c>
      <c r="E758" t="s">
        <v>1074</v>
      </c>
      <c r="F758" t="s">
        <v>2823</v>
      </c>
      <c r="H758" t="s">
        <v>161</v>
      </c>
      <c r="I758" t="s">
        <v>161</v>
      </c>
      <c r="J758" t="s">
        <v>1502</v>
      </c>
      <c r="K758" t="s">
        <v>87</v>
      </c>
      <c r="L758" t="s">
        <v>57</v>
      </c>
      <c r="M758" t="s">
        <v>37</v>
      </c>
      <c r="O758" t="s">
        <v>87</v>
      </c>
      <c r="T758" t="s">
        <v>50</v>
      </c>
      <c r="V758" t="s">
        <v>87</v>
      </c>
      <c r="W758" t="s">
        <v>87</v>
      </c>
      <c r="X758" t="s">
        <v>87</v>
      </c>
      <c r="Z758" t="s">
        <v>87</v>
      </c>
      <c r="AA758" t="s">
        <v>87</v>
      </c>
      <c r="AB758" t="s">
        <v>37</v>
      </c>
      <c r="AC758" t="s">
        <v>1013</v>
      </c>
      <c r="AD758" t="s">
        <v>37</v>
      </c>
      <c r="AE758" t="s">
        <v>1013</v>
      </c>
      <c r="AF758" t="s">
        <v>90</v>
      </c>
      <c r="AG758" t="s">
        <v>1270</v>
      </c>
      <c r="AH758" t="s">
        <v>50</v>
      </c>
      <c r="AI758" s="4">
        <f ca="1">data[[#This Row],[Expiry Date]]-TODAY()</f>
        <v>40</v>
      </c>
      <c r="AJ758" s="4">
        <f ca="1">data[[#This Row],[Maturity ( Days)]]/365</f>
        <v>0.1095890410958904</v>
      </c>
      <c r="AK758" s="4" t="str">
        <f>IF(data[[#This Row],[Option Type]]="put","p","c")</f>
        <v>c</v>
      </c>
      <c r="AL758" s="4">
        <f>(data[[#This Row],[Bid]]*data[[#This Row],[Bidsize]]+data[[#This Row],[Ask]]*data[[#This Row],[Asksize]])/(data[[#This Row],[Bidsize]]+data[[#This Row],[Asksize]])</f>
        <v>355.05</v>
      </c>
    </row>
    <row r="759" spans="1:38" x14ac:dyDescent="0.3">
      <c r="A759" t="s">
        <v>4998</v>
      </c>
      <c r="B759" t="s">
        <v>4999</v>
      </c>
      <c r="C759" t="s">
        <v>58</v>
      </c>
      <c r="D759" t="s">
        <v>576</v>
      </c>
      <c r="E759" t="s">
        <v>978</v>
      </c>
      <c r="F759" t="s">
        <v>5000</v>
      </c>
      <c r="H759" t="s">
        <v>161</v>
      </c>
      <c r="I759" t="s">
        <v>161</v>
      </c>
      <c r="J759" t="s">
        <v>1502</v>
      </c>
      <c r="K759" t="s">
        <v>87</v>
      </c>
      <c r="L759" t="s">
        <v>57</v>
      </c>
      <c r="M759" t="s">
        <v>37</v>
      </c>
      <c r="O759" t="s">
        <v>87</v>
      </c>
      <c r="T759" t="s">
        <v>50</v>
      </c>
      <c r="V759" t="s">
        <v>87</v>
      </c>
      <c r="W759" t="s">
        <v>87</v>
      </c>
      <c r="X759" t="s">
        <v>87</v>
      </c>
      <c r="Z759" t="s">
        <v>87</v>
      </c>
      <c r="AA759" t="s">
        <v>87</v>
      </c>
      <c r="AB759" t="s">
        <v>37</v>
      </c>
      <c r="AC759" t="s">
        <v>1013</v>
      </c>
      <c r="AD759" t="s">
        <v>37</v>
      </c>
      <c r="AE759" t="s">
        <v>1013</v>
      </c>
      <c r="AF759" t="s">
        <v>90</v>
      </c>
      <c r="AG759" t="s">
        <v>1270</v>
      </c>
      <c r="AH759" t="s">
        <v>50</v>
      </c>
      <c r="AI759" s="4">
        <f ca="1">data[[#This Row],[Expiry Date]]-TODAY()</f>
        <v>40</v>
      </c>
      <c r="AJ759" s="4">
        <f ca="1">data[[#This Row],[Maturity ( Days)]]/365</f>
        <v>0.1095890410958904</v>
      </c>
      <c r="AK759" s="4" t="str">
        <f>IF(data[[#This Row],[Option Type]]="put","p","c")</f>
        <v>c</v>
      </c>
      <c r="AL759" s="4">
        <f>(data[[#This Row],[Bid]]*data[[#This Row],[Bidsize]]+data[[#This Row],[Ask]]*data[[#This Row],[Asksize]])/(data[[#This Row],[Bidsize]]+data[[#This Row],[Asksize]])</f>
        <v>319.14999999999998</v>
      </c>
    </row>
    <row r="760" spans="1:38" x14ac:dyDescent="0.3">
      <c r="A760" t="s">
        <v>5001</v>
      </c>
      <c r="B760" t="s">
        <v>5002</v>
      </c>
      <c r="C760" t="s">
        <v>58</v>
      </c>
      <c r="D760" t="s">
        <v>560</v>
      </c>
      <c r="E760" t="s">
        <v>5003</v>
      </c>
      <c r="F760" t="s">
        <v>5004</v>
      </c>
      <c r="H760" t="s">
        <v>161</v>
      </c>
      <c r="I760" t="s">
        <v>161</v>
      </c>
      <c r="J760" t="s">
        <v>1502</v>
      </c>
      <c r="K760" t="s">
        <v>87</v>
      </c>
      <c r="L760" t="s">
        <v>57</v>
      </c>
      <c r="M760" t="s">
        <v>37</v>
      </c>
      <c r="O760" t="s">
        <v>87</v>
      </c>
      <c r="T760" t="s">
        <v>50</v>
      </c>
      <c r="V760" t="s">
        <v>87</v>
      </c>
      <c r="W760" t="s">
        <v>87</v>
      </c>
      <c r="X760" t="s">
        <v>87</v>
      </c>
      <c r="Z760" t="s">
        <v>87</v>
      </c>
      <c r="AA760" t="s">
        <v>87</v>
      </c>
      <c r="AB760" t="s">
        <v>37</v>
      </c>
      <c r="AC760" t="s">
        <v>1013</v>
      </c>
      <c r="AD760" t="s">
        <v>37</v>
      </c>
      <c r="AE760" t="s">
        <v>1013</v>
      </c>
      <c r="AF760" t="s">
        <v>90</v>
      </c>
      <c r="AG760" t="s">
        <v>1270</v>
      </c>
      <c r="AH760" t="s">
        <v>50</v>
      </c>
      <c r="AI760" s="4">
        <f ca="1">data[[#This Row],[Expiry Date]]-TODAY()</f>
        <v>40</v>
      </c>
      <c r="AJ760" s="4">
        <f ca="1">data[[#This Row],[Maturity ( Days)]]/365</f>
        <v>0.1095890410958904</v>
      </c>
      <c r="AK760" s="4" t="str">
        <f>IF(data[[#This Row],[Option Type]]="put","p","c")</f>
        <v>c</v>
      </c>
      <c r="AL760" s="4">
        <f>(data[[#This Row],[Bid]]*data[[#This Row],[Bidsize]]+data[[#This Row],[Ask]]*data[[#This Row],[Asksize]])/(data[[#This Row],[Bidsize]]+data[[#This Row],[Asksize]])</f>
        <v>299.85000000000002</v>
      </c>
    </row>
    <row r="761" spans="1:38" x14ac:dyDescent="0.3">
      <c r="A761" t="s">
        <v>5005</v>
      </c>
      <c r="B761" t="s">
        <v>5006</v>
      </c>
      <c r="C761" t="s">
        <v>58</v>
      </c>
      <c r="D761" t="s">
        <v>580</v>
      </c>
      <c r="E761" t="s">
        <v>5007</v>
      </c>
      <c r="F761" t="s">
        <v>352</v>
      </c>
      <c r="H761" t="s">
        <v>161</v>
      </c>
      <c r="I761" t="s">
        <v>161</v>
      </c>
      <c r="J761" t="s">
        <v>1502</v>
      </c>
      <c r="K761" t="s">
        <v>87</v>
      </c>
      <c r="L761" t="s">
        <v>57</v>
      </c>
      <c r="M761" t="s">
        <v>37</v>
      </c>
      <c r="O761" t="s">
        <v>87</v>
      </c>
      <c r="T761" t="s">
        <v>50</v>
      </c>
      <c r="V761" t="s">
        <v>87</v>
      </c>
      <c r="W761" t="s">
        <v>87</v>
      </c>
      <c r="X761" t="s">
        <v>87</v>
      </c>
      <c r="Z761" t="s">
        <v>87</v>
      </c>
      <c r="AA761" t="s">
        <v>87</v>
      </c>
      <c r="AB761" t="s">
        <v>37</v>
      </c>
      <c r="AC761" t="s">
        <v>1013</v>
      </c>
      <c r="AD761" t="s">
        <v>37</v>
      </c>
      <c r="AE761" t="s">
        <v>1013</v>
      </c>
      <c r="AF761" t="s">
        <v>90</v>
      </c>
      <c r="AG761" t="s">
        <v>1270</v>
      </c>
      <c r="AH761" t="s">
        <v>50</v>
      </c>
      <c r="AI761" s="4">
        <f ca="1">data[[#This Row],[Expiry Date]]-TODAY()</f>
        <v>40</v>
      </c>
      <c r="AJ761" s="4">
        <f ca="1">data[[#This Row],[Maturity ( Days)]]/365</f>
        <v>0.1095890410958904</v>
      </c>
      <c r="AK761" s="4" t="str">
        <f>IF(data[[#This Row],[Option Type]]="put","p","c")</f>
        <v>c</v>
      </c>
      <c r="AL761" s="4">
        <f>(data[[#This Row],[Bid]]*data[[#This Row],[Bidsize]]+data[[#This Row],[Ask]]*data[[#This Row],[Asksize]])/(data[[#This Row],[Bidsize]]+data[[#This Row],[Asksize]])</f>
        <v>284.64999999999998</v>
      </c>
    </row>
    <row r="762" spans="1:38" x14ac:dyDescent="0.3">
      <c r="A762" t="s">
        <v>5008</v>
      </c>
      <c r="B762" t="s">
        <v>5009</v>
      </c>
      <c r="C762" t="s">
        <v>58</v>
      </c>
      <c r="D762" t="s">
        <v>581</v>
      </c>
      <c r="E762" t="s">
        <v>5010</v>
      </c>
      <c r="F762" t="s">
        <v>5011</v>
      </c>
      <c r="H762" t="s">
        <v>161</v>
      </c>
      <c r="I762" t="s">
        <v>161</v>
      </c>
      <c r="J762" t="s">
        <v>1502</v>
      </c>
      <c r="K762" t="s">
        <v>87</v>
      </c>
      <c r="L762" t="s">
        <v>57</v>
      </c>
      <c r="M762" t="s">
        <v>37</v>
      </c>
      <c r="O762" t="s">
        <v>87</v>
      </c>
      <c r="T762" t="s">
        <v>50</v>
      </c>
      <c r="V762" t="s">
        <v>87</v>
      </c>
      <c r="W762" t="s">
        <v>87</v>
      </c>
      <c r="X762" t="s">
        <v>87</v>
      </c>
      <c r="Z762" t="s">
        <v>87</v>
      </c>
      <c r="AA762" t="s">
        <v>87</v>
      </c>
      <c r="AB762" t="s">
        <v>37</v>
      </c>
      <c r="AC762" t="s">
        <v>1013</v>
      </c>
      <c r="AD762" t="s">
        <v>37</v>
      </c>
      <c r="AE762" t="s">
        <v>1013</v>
      </c>
      <c r="AF762" t="s">
        <v>90</v>
      </c>
      <c r="AG762" t="s">
        <v>1270</v>
      </c>
      <c r="AH762" t="s">
        <v>50</v>
      </c>
      <c r="AI762" s="4">
        <f ca="1">data[[#This Row],[Expiry Date]]-TODAY()</f>
        <v>40</v>
      </c>
      <c r="AJ762" s="4">
        <f ca="1">data[[#This Row],[Maturity ( Days)]]/365</f>
        <v>0.1095890410958904</v>
      </c>
      <c r="AK762" s="4" t="str">
        <f>IF(data[[#This Row],[Option Type]]="put","p","c")</f>
        <v>c</v>
      </c>
      <c r="AL762" s="4">
        <f>(data[[#This Row],[Bid]]*data[[#This Row],[Bidsize]]+data[[#This Row],[Ask]]*data[[#This Row],[Asksize]])/(data[[#This Row],[Bidsize]]+data[[#This Row],[Asksize]])</f>
        <v>280.85000000000002</v>
      </c>
    </row>
    <row r="763" spans="1:38" x14ac:dyDescent="0.3">
      <c r="A763" t="s">
        <v>5012</v>
      </c>
      <c r="B763" t="s">
        <v>5013</v>
      </c>
      <c r="C763" t="s">
        <v>58</v>
      </c>
      <c r="D763" t="s">
        <v>561</v>
      </c>
      <c r="E763" t="s">
        <v>5014</v>
      </c>
      <c r="F763" t="s">
        <v>5015</v>
      </c>
      <c r="H763" t="s">
        <v>161</v>
      </c>
      <c r="I763" t="s">
        <v>161</v>
      </c>
      <c r="J763" t="s">
        <v>1502</v>
      </c>
      <c r="K763" t="s">
        <v>87</v>
      </c>
      <c r="L763" t="s">
        <v>57</v>
      </c>
      <c r="M763" t="s">
        <v>37</v>
      </c>
      <c r="O763" t="s">
        <v>87</v>
      </c>
      <c r="T763" t="s">
        <v>50</v>
      </c>
      <c r="V763" t="s">
        <v>87</v>
      </c>
      <c r="W763" t="s">
        <v>87</v>
      </c>
      <c r="X763" t="s">
        <v>87</v>
      </c>
      <c r="Z763" t="s">
        <v>87</v>
      </c>
      <c r="AA763" t="s">
        <v>87</v>
      </c>
      <c r="AB763" t="s">
        <v>37</v>
      </c>
      <c r="AC763" t="s">
        <v>1013</v>
      </c>
      <c r="AD763" t="s">
        <v>37</v>
      </c>
      <c r="AE763" t="s">
        <v>1013</v>
      </c>
      <c r="AF763" t="s">
        <v>90</v>
      </c>
      <c r="AG763" t="s">
        <v>1270</v>
      </c>
      <c r="AH763" t="s">
        <v>50</v>
      </c>
      <c r="AI763" s="4">
        <f ca="1">data[[#This Row],[Expiry Date]]-TODAY()</f>
        <v>40</v>
      </c>
      <c r="AJ763" s="4">
        <f ca="1">data[[#This Row],[Maturity ( Days)]]/365</f>
        <v>0.1095890410958904</v>
      </c>
      <c r="AK763" s="4" t="str">
        <f>IF(data[[#This Row],[Option Type]]="put","p","c")</f>
        <v>c</v>
      </c>
      <c r="AL763" s="4">
        <f>(data[[#This Row],[Bid]]*data[[#This Row],[Bidsize]]+data[[#This Row],[Ask]]*data[[#This Row],[Asksize]])/(data[[#This Row],[Bidsize]]+data[[#This Row],[Asksize]])</f>
        <v>277.10000000000002</v>
      </c>
    </row>
    <row r="764" spans="1:38" x14ac:dyDescent="0.3">
      <c r="A764" t="s">
        <v>5016</v>
      </c>
      <c r="B764" t="s">
        <v>5017</v>
      </c>
      <c r="C764" t="s">
        <v>58</v>
      </c>
      <c r="D764" t="s">
        <v>563</v>
      </c>
      <c r="E764" t="s">
        <v>5018</v>
      </c>
      <c r="F764" t="s">
        <v>5019</v>
      </c>
      <c r="H764" t="s">
        <v>161</v>
      </c>
      <c r="I764" t="s">
        <v>161</v>
      </c>
      <c r="J764" t="s">
        <v>1502</v>
      </c>
      <c r="K764" t="s">
        <v>87</v>
      </c>
      <c r="L764" t="s">
        <v>57</v>
      </c>
      <c r="M764" t="s">
        <v>37</v>
      </c>
      <c r="O764" t="s">
        <v>87</v>
      </c>
      <c r="T764" t="s">
        <v>50</v>
      </c>
      <c r="V764" t="s">
        <v>87</v>
      </c>
      <c r="W764" t="s">
        <v>87</v>
      </c>
      <c r="X764" t="s">
        <v>87</v>
      </c>
      <c r="Z764" t="s">
        <v>87</v>
      </c>
      <c r="AA764" t="s">
        <v>87</v>
      </c>
      <c r="AB764" t="s">
        <v>37</v>
      </c>
      <c r="AC764" t="s">
        <v>1013</v>
      </c>
      <c r="AD764" t="s">
        <v>37</v>
      </c>
      <c r="AE764" t="s">
        <v>1013</v>
      </c>
      <c r="AF764" t="s">
        <v>90</v>
      </c>
      <c r="AG764" t="s">
        <v>1270</v>
      </c>
      <c r="AH764" t="s">
        <v>50</v>
      </c>
      <c r="AI764" s="4">
        <f ca="1">data[[#This Row],[Expiry Date]]-TODAY()</f>
        <v>40</v>
      </c>
      <c r="AJ764" s="4">
        <f ca="1">data[[#This Row],[Maturity ( Days)]]/365</f>
        <v>0.1095890410958904</v>
      </c>
      <c r="AK764" s="4" t="str">
        <f>IF(data[[#This Row],[Option Type]]="put","p","c")</f>
        <v>c</v>
      </c>
      <c r="AL764" s="4">
        <f>(data[[#This Row],[Bid]]*data[[#This Row],[Bidsize]]+data[[#This Row],[Ask]]*data[[#This Row],[Asksize]])/(data[[#This Row],[Bidsize]]+data[[#This Row],[Asksize]])</f>
        <v>262.39999999999998</v>
      </c>
    </row>
    <row r="765" spans="1:38" x14ac:dyDescent="0.3">
      <c r="A765" t="s">
        <v>5020</v>
      </c>
      <c r="B765" t="s">
        <v>5021</v>
      </c>
      <c r="C765" t="s">
        <v>58</v>
      </c>
      <c r="D765" t="s">
        <v>564</v>
      </c>
      <c r="E765" t="s">
        <v>5022</v>
      </c>
      <c r="F765" t="s">
        <v>5023</v>
      </c>
      <c r="H765" t="s">
        <v>161</v>
      </c>
      <c r="I765" t="s">
        <v>161</v>
      </c>
      <c r="J765" t="s">
        <v>1502</v>
      </c>
      <c r="K765" t="s">
        <v>87</v>
      </c>
      <c r="L765" t="s">
        <v>57</v>
      </c>
      <c r="M765" t="s">
        <v>37</v>
      </c>
      <c r="O765" t="s">
        <v>87</v>
      </c>
      <c r="T765" t="s">
        <v>50</v>
      </c>
      <c r="V765" t="s">
        <v>87</v>
      </c>
      <c r="W765" t="s">
        <v>87</v>
      </c>
      <c r="X765" t="s">
        <v>87</v>
      </c>
      <c r="Z765" t="s">
        <v>87</v>
      </c>
      <c r="AA765" t="s">
        <v>87</v>
      </c>
      <c r="AB765" t="s">
        <v>37</v>
      </c>
      <c r="AC765" t="s">
        <v>1013</v>
      </c>
      <c r="AD765" t="s">
        <v>37</v>
      </c>
      <c r="AE765" t="s">
        <v>1013</v>
      </c>
      <c r="AF765" t="s">
        <v>90</v>
      </c>
      <c r="AG765" t="s">
        <v>1270</v>
      </c>
      <c r="AH765" t="s">
        <v>50</v>
      </c>
      <c r="AI765" s="4">
        <f ca="1">data[[#This Row],[Expiry Date]]-TODAY()</f>
        <v>40</v>
      </c>
      <c r="AJ765" s="4">
        <f ca="1">data[[#This Row],[Maturity ( Days)]]/365</f>
        <v>0.1095890410958904</v>
      </c>
      <c r="AK765" s="4" t="str">
        <f>IF(data[[#This Row],[Option Type]]="put","p","c")</f>
        <v>c</v>
      </c>
      <c r="AL765" s="4">
        <f>(data[[#This Row],[Bid]]*data[[#This Row],[Bidsize]]+data[[#This Row],[Ask]]*data[[#This Row],[Asksize]])/(data[[#This Row],[Bidsize]]+data[[#This Row],[Asksize]])</f>
        <v>255.1</v>
      </c>
    </row>
    <row r="766" spans="1:38" x14ac:dyDescent="0.3">
      <c r="A766" t="s">
        <v>5024</v>
      </c>
      <c r="B766" t="s">
        <v>5025</v>
      </c>
      <c r="C766" t="s">
        <v>58</v>
      </c>
      <c r="D766" t="s">
        <v>565</v>
      </c>
      <c r="E766" t="s">
        <v>5026</v>
      </c>
      <c r="F766" t="s">
        <v>5027</v>
      </c>
      <c r="H766" t="s">
        <v>161</v>
      </c>
      <c r="I766" t="s">
        <v>161</v>
      </c>
      <c r="J766" t="s">
        <v>1502</v>
      </c>
      <c r="K766" t="s">
        <v>87</v>
      </c>
      <c r="L766" t="s">
        <v>57</v>
      </c>
      <c r="M766" t="s">
        <v>37</v>
      </c>
      <c r="O766" t="s">
        <v>87</v>
      </c>
      <c r="T766" t="s">
        <v>50</v>
      </c>
      <c r="V766" t="s">
        <v>87</v>
      </c>
      <c r="W766" t="s">
        <v>87</v>
      </c>
      <c r="X766" t="s">
        <v>87</v>
      </c>
      <c r="Z766" t="s">
        <v>87</v>
      </c>
      <c r="AA766" t="s">
        <v>87</v>
      </c>
      <c r="AB766" t="s">
        <v>37</v>
      </c>
      <c r="AC766" t="s">
        <v>1013</v>
      </c>
      <c r="AD766" t="s">
        <v>37</v>
      </c>
      <c r="AE766" t="s">
        <v>1013</v>
      </c>
      <c r="AF766" t="s">
        <v>90</v>
      </c>
      <c r="AG766" t="s">
        <v>1270</v>
      </c>
      <c r="AH766" t="s">
        <v>50</v>
      </c>
      <c r="AI766" s="4">
        <f ca="1">data[[#This Row],[Expiry Date]]-TODAY()</f>
        <v>40</v>
      </c>
      <c r="AJ766" s="4">
        <f ca="1">data[[#This Row],[Maturity ( Days)]]/365</f>
        <v>0.1095890410958904</v>
      </c>
      <c r="AK766" s="4" t="str">
        <f>IF(data[[#This Row],[Option Type]]="put","p","c")</f>
        <v>c</v>
      </c>
      <c r="AL766" s="4">
        <f>(data[[#This Row],[Bid]]*data[[#This Row],[Bidsize]]+data[[#This Row],[Ask]]*data[[#This Row],[Asksize]])/(data[[#This Row],[Bidsize]]+data[[#This Row],[Asksize]])</f>
        <v>247.95</v>
      </c>
    </row>
    <row r="767" spans="1:38" x14ac:dyDescent="0.3">
      <c r="A767" t="s">
        <v>5028</v>
      </c>
      <c r="B767" t="s">
        <v>5029</v>
      </c>
      <c r="C767" t="s">
        <v>58</v>
      </c>
      <c r="D767" t="s">
        <v>585</v>
      </c>
      <c r="E767" t="s">
        <v>1070</v>
      </c>
      <c r="F767" t="s">
        <v>5030</v>
      </c>
      <c r="H767" t="s">
        <v>161</v>
      </c>
      <c r="I767" t="s">
        <v>161</v>
      </c>
      <c r="J767" t="s">
        <v>1502</v>
      </c>
      <c r="K767" t="s">
        <v>87</v>
      </c>
      <c r="L767" t="s">
        <v>57</v>
      </c>
      <c r="M767" t="s">
        <v>37</v>
      </c>
      <c r="O767" t="s">
        <v>87</v>
      </c>
      <c r="T767" t="s">
        <v>50</v>
      </c>
      <c r="V767" t="s">
        <v>87</v>
      </c>
      <c r="W767" t="s">
        <v>87</v>
      </c>
      <c r="X767" t="s">
        <v>87</v>
      </c>
      <c r="Z767" t="s">
        <v>87</v>
      </c>
      <c r="AA767" t="s">
        <v>87</v>
      </c>
      <c r="AB767" t="s">
        <v>37</v>
      </c>
      <c r="AC767" t="s">
        <v>1013</v>
      </c>
      <c r="AD767" t="s">
        <v>37</v>
      </c>
      <c r="AE767" t="s">
        <v>1013</v>
      </c>
      <c r="AF767" t="s">
        <v>90</v>
      </c>
      <c r="AG767" t="s">
        <v>1270</v>
      </c>
      <c r="AH767" t="s">
        <v>50</v>
      </c>
      <c r="AI767" s="4">
        <f ca="1">data[[#This Row],[Expiry Date]]-TODAY()</f>
        <v>40</v>
      </c>
      <c r="AJ767" s="4">
        <f ca="1">data[[#This Row],[Maturity ( Days)]]/365</f>
        <v>0.1095890410958904</v>
      </c>
      <c r="AK767" s="4" t="str">
        <f>IF(data[[#This Row],[Option Type]]="put","p","c")</f>
        <v>c</v>
      </c>
      <c r="AL767" s="4">
        <f>(data[[#This Row],[Bid]]*data[[#This Row],[Bidsize]]+data[[#This Row],[Ask]]*data[[#This Row],[Asksize]])/(data[[#This Row],[Bidsize]]+data[[#This Row],[Asksize]])</f>
        <v>240.8</v>
      </c>
    </row>
    <row r="768" spans="1:38" x14ac:dyDescent="0.3">
      <c r="A768" t="s">
        <v>5031</v>
      </c>
      <c r="B768" t="s">
        <v>5032</v>
      </c>
      <c r="C768" t="s">
        <v>58</v>
      </c>
      <c r="D768" t="s">
        <v>647</v>
      </c>
      <c r="E768" t="s">
        <v>1463</v>
      </c>
      <c r="F768" t="s">
        <v>5033</v>
      </c>
      <c r="H768" t="s">
        <v>161</v>
      </c>
      <c r="I768" t="s">
        <v>161</v>
      </c>
      <c r="J768" t="s">
        <v>1502</v>
      </c>
      <c r="K768" t="s">
        <v>87</v>
      </c>
      <c r="L768" t="s">
        <v>57</v>
      </c>
      <c r="M768" t="s">
        <v>37</v>
      </c>
      <c r="O768" t="s">
        <v>87</v>
      </c>
      <c r="T768" t="s">
        <v>50</v>
      </c>
      <c r="V768" t="s">
        <v>87</v>
      </c>
      <c r="W768" t="s">
        <v>87</v>
      </c>
      <c r="X768" t="s">
        <v>87</v>
      </c>
      <c r="Z768" t="s">
        <v>87</v>
      </c>
      <c r="AA768" t="s">
        <v>87</v>
      </c>
      <c r="AB768" t="s">
        <v>37</v>
      </c>
      <c r="AC768" t="s">
        <v>1013</v>
      </c>
      <c r="AD768" t="s">
        <v>37</v>
      </c>
      <c r="AE768" t="s">
        <v>1013</v>
      </c>
      <c r="AF768" t="s">
        <v>90</v>
      </c>
      <c r="AG768" t="s">
        <v>1270</v>
      </c>
      <c r="AH768" t="s">
        <v>50</v>
      </c>
      <c r="AI768" s="4">
        <f ca="1">data[[#This Row],[Expiry Date]]-TODAY()</f>
        <v>40</v>
      </c>
      <c r="AJ768" s="4">
        <f ca="1">data[[#This Row],[Maturity ( Days)]]/365</f>
        <v>0.1095890410958904</v>
      </c>
      <c r="AK768" s="4" t="str">
        <f>IF(data[[#This Row],[Option Type]]="put","p","c")</f>
        <v>c</v>
      </c>
      <c r="AL768" s="4">
        <f>(data[[#This Row],[Bid]]*data[[#This Row],[Bidsize]]+data[[#This Row],[Ask]]*data[[#This Row],[Asksize]])/(data[[#This Row],[Bidsize]]+data[[#This Row],[Asksize]])</f>
        <v>226.85</v>
      </c>
    </row>
    <row r="769" spans="1:38" x14ac:dyDescent="0.3">
      <c r="A769" t="s">
        <v>5034</v>
      </c>
      <c r="B769" t="s">
        <v>5035</v>
      </c>
      <c r="C769" t="s">
        <v>58</v>
      </c>
      <c r="D769" t="s">
        <v>788</v>
      </c>
      <c r="E769" t="s">
        <v>3019</v>
      </c>
      <c r="F769" t="s">
        <v>5036</v>
      </c>
      <c r="H769" t="s">
        <v>161</v>
      </c>
      <c r="I769" t="s">
        <v>161</v>
      </c>
      <c r="J769" t="s">
        <v>1502</v>
      </c>
      <c r="K769" t="s">
        <v>87</v>
      </c>
      <c r="L769" t="s">
        <v>57</v>
      </c>
      <c r="M769" t="s">
        <v>37</v>
      </c>
      <c r="O769" t="s">
        <v>87</v>
      </c>
      <c r="T769" t="s">
        <v>50</v>
      </c>
      <c r="V769" t="s">
        <v>87</v>
      </c>
      <c r="W769" t="s">
        <v>87</v>
      </c>
      <c r="X769" t="s">
        <v>87</v>
      </c>
      <c r="Z769" t="s">
        <v>87</v>
      </c>
      <c r="AA769" t="s">
        <v>87</v>
      </c>
      <c r="AB769" t="s">
        <v>37</v>
      </c>
      <c r="AC769" t="s">
        <v>1013</v>
      </c>
      <c r="AD769" t="s">
        <v>37</v>
      </c>
      <c r="AE769" t="s">
        <v>1013</v>
      </c>
      <c r="AF769" t="s">
        <v>90</v>
      </c>
      <c r="AG769" t="s">
        <v>1270</v>
      </c>
      <c r="AH769" t="s">
        <v>50</v>
      </c>
      <c r="AI769" s="4">
        <f ca="1">data[[#This Row],[Expiry Date]]-TODAY()</f>
        <v>40</v>
      </c>
      <c r="AJ769" s="4">
        <f ca="1">data[[#This Row],[Maturity ( Days)]]/365</f>
        <v>0.1095890410958904</v>
      </c>
      <c r="AK769" s="4" t="str">
        <f>IF(data[[#This Row],[Option Type]]="put","p","c")</f>
        <v>c</v>
      </c>
      <c r="AL769" s="4">
        <f>(data[[#This Row],[Bid]]*data[[#This Row],[Bidsize]]+data[[#This Row],[Ask]]*data[[#This Row],[Asksize]])/(data[[#This Row],[Bidsize]]+data[[#This Row],[Asksize]])</f>
        <v>220</v>
      </c>
    </row>
    <row r="770" spans="1:38" x14ac:dyDescent="0.3">
      <c r="A770" t="s">
        <v>5037</v>
      </c>
      <c r="B770" t="s">
        <v>5038</v>
      </c>
      <c r="C770" t="s">
        <v>58</v>
      </c>
      <c r="D770" t="s">
        <v>649</v>
      </c>
      <c r="E770" t="s">
        <v>1041</v>
      </c>
      <c r="F770" t="s">
        <v>5039</v>
      </c>
      <c r="H770" t="s">
        <v>125</v>
      </c>
      <c r="I770" t="s">
        <v>161</v>
      </c>
      <c r="J770" t="s">
        <v>1502</v>
      </c>
      <c r="K770" t="s">
        <v>87</v>
      </c>
      <c r="L770" t="s">
        <v>57</v>
      </c>
      <c r="M770" t="s">
        <v>37</v>
      </c>
      <c r="O770" t="s">
        <v>87</v>
      </c>
      <c r="T770" t="s">
        <v>50</v>
      </c>
      <c r="V770" t="s">
        <v>87</v>
      </c>
      <c r="W770" t="s">
        <v>87</v>
      </c>
      <c r="X770" t="s">
        <v>87</v>
      </c>
      <c r="Z770" t="s">
        <v>87</v>
      </c>
      <c r="AA770" t="s">
        <v>87</v>
      </c>
      <c r="AB770" t="s">
        <v>37</v>
      </c>
      <c r="AC770" t="s">
        <v>1013</v>
      </c>
      <c r="AD770" t="s">
        <v>37</v>
      </c>
      <c r="AE770" t="s">
        <v>1013</v>
      </c>
      <c r="AF770" t="s">
        <v>90</v>
      </c>
      <c r="AG770" t="s">
        <v>1270</v>
      </c>
      <c r="AH770" t="s">
        <v>50</v>
      </c>
      <c r="AI770" s="4">
        <f ca="1">data[[#This Row],[Expiry Date]]-TODAY()</f>
        <v>40</v>
      </c>
      <c r="AJ770" s="4">
        <f ca="1">data[[#This Row],[Maturity ( Days)]]/365</f>
        <v>0.1095890410958904</v>
      </c>
      <c r="AK770" s="4" t="str">
        <f>IF(data[[#This Row],[Option Type]]="put","p","c")</f>
        <v>c</v>
      </c>
      <c r="AL770" s="4">
        <f>(data[[#This Row],[Bid]]*data[[#This Row],[Bidsize]]+data[[#This Row],[Ask]]*data[[#This Row],[Asksize]])/(data[[#This Row],[Bidsize]]+data[[#This Row],[Asksize]])</f>
        <v>205.58</v>
      </c>
    </row>
    <row r="771" spans="1:38" x14ac:dyDescent="0.3">
      <c r="A771" t="s">
        <v>5040</v>
      </c>
      <c r="B771" t="s">
        <v>5041</v>
      </c>
      <c r="C771" t="s">
        <v>58</v>
      </c>
      <c r="D771" t="s">
        <v>650</v>
      </c>
      <c r="E771" t="s">
        <v>5042</v>
      </c>
      <c r="F771" t="s">
        <v>5043</v>
      </c>
      <c r="H771" t="s">
        <v>161</v>
      </c>
      <c r="I771" t="s">
        <v>161</v>
      </c>
      <c r="J771" t="s">
        <v>1502</v>
      </c>
      <c r="K771" t="s">
        <v>87</v>
      </c>
      <c r="L771" t="s">
        <v>57</v>
      </c>
      <c r="M771" t="s">
        <v>37</v>
      </c>
      <c r="O771" t="s">
        <v>87</v>
      </c>
      <c r="T771" t="s">
        <v>50</v>
      </c>
      <c r="V771" t="s">
        <v>87</v>
      </c>
      <c r="W771" t="s">
        <v>87</v>
      </c>
      <c r="X771" t="s">
        <v>87</v>
      </c>
      <c r="Z771" t="s">
        <v>87</v>
      </c>
      <c r="AA771" t="s">
        <v>87</v>
      </c>
      <c r="AB771" t="s">
        <v>37</v>
      </c>
      <c r="AC771" t="s">
        <v>1013</v>
      </c>
      <c r="AD771" t="s">
        <v>37</v>
      </c>
      <c r="AE771" t="s">
        <v>1013</v>
      </c>
      <c r="AF771" t="s">
        <v>90</v>
      </c>
      <c r="AG771" t="s">
        <v>1270</v>
      </c>
      <c r="AH771" t="s">
        <v>50</v>
      </c>
      <c r="AI771" s="4">
        <f ca="1">data[[#This Row],[Expiry Date]]-TODAY()</f>
        <v>40</v>
      </c>
      <c r="AJ771" s="4">
        <f ca="1">data[[#This Row],[Maturity ( Days)]]/365</f>
        <v>0.1095890410958904</v>
      </c>
      <c r="AK771" s="4" t="str">
        <f>IF(data[[#This Row],[Option Type]]="put","p","c")</f>
        <v>c</v>
      </c>
      <c r="AL771" s="4">
        <f>(data[[#This Row],[Bid]]*data[[#This Row],[Bidsize]]+data[[#This Row],[Ask]]*data[[#This Row],[Asksize]])/(data[[#This Row],[Bidsize]]+data[[#This Row],[Asksize]])</f>
        <v>193.3</v>
      </c>
    </row>
    <row r="772" spans="1:38" x14ac:dyDescent="0.3">
      <c r="A772" t="s">
        <v>5044</v>
      </c>
      <c r="B772" t="s">
        <v>5045</v>
      </c>
      <c r="C772" t="s">
        <v>58</v>
      </c>
      <c r="D772" t="s">
        <v>1522</v>
      </c>
      <c r="E772" t="s">
        <v>5046</v>
      </c>
      <c r="F772" t="s">
        <v>5047</v>
      </c>
      <c r="H772" t="s">
        <v>87</v>
      </c>
      <c r="I772" t="s">
        <v>87</v>
      </c>
      <c r="J772" t="s">
        <v>1502</v>
      </c>
      <c r="K772" t="s">
        <v>87</v>
      </c>
      <c r="L772" t="s">
        <v>57</v>
      </c>
      <c r="M772" t="s">
        <v>37</v>
      </c>
      <c r="O772" t="s">
        <v>87</v>
      </c>
      <c r="T772" t="s">
        <v>50</v>
      </c>
      <c r="V772" t="s">
        <v>87</v>
      </c>
      <c r="W772" t="s">
        <v>87</v>
      </c>
      <c r="X772" t="s">
        <v>87</v>
      </c>
      <c r="Z772" t="s">
        <v>87</v>
      </c>
      <c r="AA772" t="s">
        <v>87</v>
      </c>
      <c r="AB772" t="s">
        <v>37</v>
      </c>
      <c r="AC772" t="s">
        <v>1013</v>
      </c>
      <c r="AD772" t="s">
        <v>37</v>
      </c>
      <c r="AE772" t="s">
        <v>1013</v>
      </c>
      <c r="AF772" t="s">
        <v>90</v>
      </c>
      <c r="AG772" t="s">
        <v>1270</v>
      </c>
      <c r="AH772" t="s">
        <v>551</v>
      </c>
      <c r="AI772" s="4">
        <f ca="1">data[[#This Row],[Expiry Date]]-TODAY()</f>
        <v>40</v>
      </c>
      <c r="AJ772" s="4">
        <f ca="1">data[[#This Row],[Maturity ( Days)]]/365</f>
        <v>0.1095890410958904</v>
      </c>
      <c r="AK772" s="4" t="str">
        <f>IF(data[[#This Row],[Option Type]]="put","p","c")</f>
        <v>c</v>
      </c>
      <c r="AL772" s="4" t="e">
        <f>(data[[#This Row],[Bid]]*data[[#This Row],[Bidsize]]+data[[#This Row],[Ask]]*data[[#This Row],[Asksize]])/(data[[#This Row],[Bidsize]]+data[[#This Row],[Asksize]])</f>
        <v>#DIV/0!</v>
      </c>
    </row>
    <row r="773" spans="1:38" x14ac:dyDescent="0.3">
      <c r="A773" t="s">
        <v>5048</v>
      </c>
      <c r="B773" t="s">
        <v>5049</v>
      </c>
      <c r="C773" t="s">
        <v>58</v>
      </c>
      <c r="D773" t="s">
        <v>246</v>
      </c>
      <c r="E773" t="s">
        <v>5050</v>
      </c>
      <c r="F773" t="s">
        <v>5051</v>
      </c>
      <c r="H773" t="s">
        <v>87</v>
      </c>
      <c r="I773" t="s">
        <v>87</v>
      </c>
      <c r="J773" t="s">
        <v>1502</v>
      </c>
      <c r="K773" t="s">
        <v>87</v>
      </c>
      <c r="L773" t="s">
        <v>57</v>
      </c>
      <c r="M773" t="s">
        <v>37</v>
      </c>
      <c r="O773" t="s">
        <v>87</v>
      </c>
      <c r="T773" t="s">
        <v>50</v>
      </c>
      <c r="V773" t="s">
        <v>87</v>
      </c>
      <c r="W773" t="s">
        <v>87</v>
      </c>
      <c r="X773" t="s">
        <v>87</v>
      </c>
      <c r="Z773" t="s">
        <v>87</v>
      </c>
      <c r="AA773" t="s">
        <v>87</v>
      </c>
      <c r="AB773" t="s">
        <v>37</v>
      </c>
      <c r="AC773" t="s">
        <v>1013</v>
      </c>
      <c r="AD773" t="s">
        <v>37</v>
      </c>
      <c r="AE773" t="s">
        <v>1013</v>
      </c>
      <c r="AF773" t="s">
        <v>90</v>
      </c>
      <c r="AG773" t="s">
        <v>1270</v>
      </c>
      <c r="AH773" t="s">
        <v>551</v>
      </c>
      <c r="AI773" s="4">
        <f ca="1">data[[#This Row],[Expiry Date]]-TODAY()</f>
        <v>40</v>
      </c>
      <c r="AJ773" s="4">
        <f ca="1">data[[#This Row],[Maturity ( Days)]]/365</f>
        <v>0.1095890410958904</v>
      </c>
      <c r="AK773" s="4" t="str">
        <f>IF(data[[#This Row],[Option Type]]="put","p","c")</f>
        <v>c</v>
      </c>
      <c r="AL773" s="4" t="e">
        <f>(data[[#This Row],[Bid]]*data[[#This Row],[Bidsize]]+data[[#This Row],[Ask]]*data[[#This Row],[Asksize]])/(data[[#This Row],[Bidsize]]+data[[#This Row],[Asksize]])</f>
        <v>#DIV/0!</v>
      </c>
    </row>
    <row r="774" spans="1:38" x14ac:dyDescent="0.3">
      <c r="A774" t="s">
        <v>5052</v>
      </c>
      <c r="B774" t="s">
        <v>5053</v>
      </c>
      <c r="C774" t="s">
        <v>58</v>
      </c>
      <c r="D774" t="s">
        <v>1534</v>
      </c>
      <c r="E774" t="s">
        <v>5054</v>
      </c>
      <c r="F774" t="s">
        <v>5055</v>
      </c>
      <c r="H774" t="s">
        <v>87</v>
      </c>
      <c r="I774" t="s">
        <v>87</v>
      </c>
      <c r="J774" t="s">
        <v>1502</v>
      </c>
      <c r="K774" t="s">
        <v>87</v>
      </c>
      <c r="L774" t="s">
        <v>57</v>
      </c>
      <c r="M774" t="s">
        <v>37</v>
      </c>
      <c r="O774" t="s">
        <v>87</v>
      </c>
      <c r="T774" t="s">
        <v>50</v>
      </c>
      <c r="V774" t="s">
        <v>87</v>
      </c>
      <c r="W774" t="s">
        <v>87</v>
      </c>
      <c r="X774" t="s">
        <v>87</v>
      </c>
      <c r="Z774" t="s">
        <v>87</v>
      </c>
      <c r="AA774" t="s">
        <v>87</v>
      </c>
      <c r="AB774" t="s">
        <v>37</v>
      </c>
      <c r="AC774" t="s">
        <v>1013</v>
      </c>
      <c r="AD774" t="s">
        <v>37</v>
      </c>
      <c r="AE774" t="s">
        <v>1013</v>
      </c>
      <c r="AF774" t="s">
        <v>90</v>
      </c>
      <c r="AG774" t="s">
        <v>1270</v>
      </c>
      <c r="AH774" t="s">
        <v>551</v>
      </c>
      <c r="AI774" s="4">
        <f ca="1">data[[#This Row],[Expiry Date]]-TODAY()</f>
        <v>40</v>
      </c>
      <c r="AJ774" s="4">
        <f ca="1">data[[#This Row],[Maturity ( Days)]]/365</f>
        <v>0.1095890410958904</v>
      </c>
      <c r="AK774" s="4" t="str">
        <f>IF(data[[#This Row],[Option Type]]="put","p","c")</f>
        <v>c</v>
      </c>
      <c r="AL774" s="4" t="e">
        <f>(data[[#This Row],[Bid]]*data[[#This Row],[Bidsize]]+data[[#This Row],[Ask]]*data[[#This Row],[Asksize]])/(data[[#This Row],[Bidsize]]+data[[#This Row],[Asksize]])</f>
        <v>#DIV/0!</v>
      </c>
    </row>
    <row r="775" spans="1:38" x14ac:dyDescent="0.3">
      <c r="A775" t="s">
        <v>5056</v>
      </c>
      <c r="B775" t="s">
        <v>5057</v>
      </c>
      <c r="C775" t="s">
        <v>58</v>
      </c>
      <c r="D775" t="s">
        <v>248</v>
      </c>
      <c r="E775" t="s">
        <v>5058</v>
      </c>
      <c r="F775" t="s">
        <v>5059</v>
      </c>
      <c r="H775" t="s">
        <v>87</v>
      </c>
      <c r="I775" t="s">
        <v>87</v>
      </c>
      <c r="J775" t="s">
        <v>1502</v>
      </c>
      <c r="K775" t="s">
        <v>87</v>
      </c>
      <c r="L775" t="s">
        <v>57</v>
      </c>
      <c r="M775" t="s">
        <v>37</v>
      </c>
      <c r="O775" t="s">
        <v>87</v>
      </c>
      <c r="T775" t="s">
        <v>50</v>
      </c>
      <c r="V775" t="s">
        <v>87</v>
      </c>
      <c r="W775" t="s">
        <v>87</v>
      </c>
      <c r="X775" t="s">
        <v>87</v>
      </c>
      <c r="Z775" t="s">
        <v>87</v>
      </c>
      <c r="AA775" t="s">
        <v>87</v>
      </c>
      <c r="AB775" t="s">
        <v>37</v>
      </c>
      <c r="AC775" t="s">
        <v>1013</v>
      </c>
      <c r="AD775" t="s">
        <v>37</v>
      </c>
      <c r="AE775" t="s">
        <v>1013</v>
      </c>
      <c r="AF775" t="s">
        <v>90</v>
      </c>
      <c r="AG775" t="s">
        <v>1270</v>
      </c>
      <c r="AH775" t="s">
        <v>551</v>
      </c>
      <c r="AI775" s="4">
        <f ca="1">data[[#This Row],[Expiry Date]]-TODAY()</f>
        <v>40</v>
      </c>
      <c r="AJ775" s="4">
        <f ca="1">data[[#This Row],[Maturity ( Days)]]/365</f>
        <v>0.1095890410958904</v>
      </c>
      <c r="AK775" s="4" t="str">
        <f>IF(data[[#This Row],[Option Type]]="put","p","c")</f>
        <v>c</v>
      </c>
      <c r="AL775" s="4" t="e">
        <f>(data[[#This Row],[Bid]]*data[[#This Row],[Bidsize]]+data[[#This Row],[Ask]]*data[[#This Row],[Asksize]])/(data[[#This Row],[Bidsize]]+data[[#This Row],[Asksize]])</f>
        <v>#DIV/0!</v>
      </c>
    </row>
    <row r="776" spans="1:38" x14ac:dyDescent="0.3">
      <c r="A776" t="s">
        <v>5060</v>
      </c>
      <c r="B776" t="s">
        <v>5061</v>
      </c>
      <c r="C776" t="s">
        <v>58</v>
      </c>
      <c r="D776" t="s">
        <v>3291</v>
      </c>
      <c r="E776" t="s">
        <v>5062</v>
      </c>
      <c r="F776" t="s">
        <v>5063</v>
      </c>
      <c r="H776" t="s">
        <v>87</v>
      </c>
      <c r="I776" t="s">
        <v>87</v>
      </c>
      <c r="J776" t="s">
        <v>1502</v>
      </c>
      <c r="K776" t="s">
        <v>87</v>
      </c>
      <c r="L776" t="s">
        <v>57</v>
      </c>
      <c r="M776" t="s">
        <v>37</v>
      </c>
      <c r="O776" t="s">
        <v>87</v>
      </c>
      <c r="T776" t="s">
        <v>50</v>
      </c>
      <c r="V776" t="s">
        <v>87</v>
      </c>
      <c r="W776" t="s">
        <v>87</v>
      </c>
      <c r="X776" t="s">
        <v>87</v>
      </c>
      <c r="Z776" t="s">
        <v>87</v>
      </c>
      <c r="AA776" t="s">
        <v>87</v>
      </c>
      <c r="AB776" t="s">
        <v>37</v>
      </c>
      <c r="AC776" t="s">
        <v>1013</v>
      </c>
      <c r="AD776" t="s">
        <v>37</v>
      </c>
      <c r="AE776" t="s">
        <v>1013</v>
      </c>
      <c r="AF776" t="s">
        <v>90</v>
      </c>
      <c r="AG776" t="s">
        <v>1270</v>
      </c>
      <c r="AH776" t="s">
        <v>551</v>
      </c>
      <c r="AI776" s="4">
        <f ca="1">data[[#This Row],[Expiry Date]]-TODAY()</f>
        <v>40</v>
      </c>
      <c r="AJ776" s="4">
        <f ca="1">data[[#This Row],[Maturity ( Days)]]/365</f>
        <v>0.1095890410958904</v>
      </c>
      <c r="AK776" s="4" t="str">
        <f>IF(data[[#This Row],[Option Type]]="put","p","c")</f>
        <v>c</v>
      </c>
      <c r="AL776" s="4" t="e">
        <f>(data[[#This Row],[Bid]]*data[[#This Row],[Bidsize]]+data[[#This Row],[Ask]]*data[[#This Row],[Asksize]])/(data[[#This Row],[Bidsize]]+data[[#This Row],[Asksize]])</f>
        <v>#DIV/0!</v>
      </c>
    </row>
    <row r="777" spans="1:38" x14ac:dyDescent="0.3">
      <c r="A777" t="s">
        <v>5064</v>
      </c>
      <c r="B777" t="s">
        <v>5065</v>
      </c>
      <c r="C777" t="s">
        <v>58</v>
      </c>
      <c r="D777" t="s">
        <v>249</v>
      </c>
      <c r="E777" t="s">
        <v>5066</v>
      </c>
      <c r="F777" t="s">
        <v>5067</v>
      </c>
      <c r="H777" t="s">
        <v>87</v>
      </c>
      <c r="I777" t="s">
        <v>87</v>
      </c>
      <c r="J777" t="s">
        <v>1502</v>
      </c>
      <c r="K777" t="s">
        <v>87</v>
      </c>
      <c r="L777" t="s">
        <v>57</v>
      </c>
      <c r="M777" t="s">
        <v>37</v>
      </c>
      <c r="O777" t="s">
        <v>87</v>
      </c>
      <c r="T777" t="s">
        <v>50</v>
      </c>
      <c r="V777" t="s">
        <v>87</v>
      </c>
      <c r="W777" t="s">
        <v>87</v>
      </c>
      <c r="X777" t="s">
        <v>87</v>
      </c>
      <c r="Z777" t="s">
        <v>87</v>
      </c>
      <c r="AA777" t="s">
        <v>87</v>
      </c>
      <c r="AB777" t="s">
        <v>37</v>
      </c>
      <c r="AC777" t="s">
        <v>1013</v>
      </c>
      <c r="AD777" t="s">
        <v>37</v>
      </c>
      <c r="AE777" t="s">
        <v>1013</v>
      </c>
      <c r="AF777" t="s">
        <v>90</v>
      </c>
      <c r="AG777" t="s">
        <v>1270</v>
      </c>
      <c r="AH777" t="s">
        <v>551</v>
      </c>
      <c r="AI777" s="4">
        <f ca="1">data[[#This Row],[Expiry Date]]-TODAY()</f>
        <v>40</v>
      </c>
      <c r="AJ777" s="4">
        <f ca="1">data[[#This Row],[Maturity ( Days)]]/365</f>
        <v>0.1095890410958904</v>
      </c>
      <c r="AK777" s="4" t="str">
        <f>IF(data[[#This Row],[Option Type]]="put","p","c")</f>
        <v>c</v>
      </c>
      <c r="AL777" s="4" t="e">
        <f>(data[[#This Row],[Bid]]*data[[#This Row],[Bidsize]]+data[[#This Row],[Ask]]*data[[#This Row],[Asksize]])/(data[[#This Row],[Bidsize]]+data[[#This Row],[Asksize]])</f>
        <v>#DIV/0!</v>
      </c>
    </row>
    <row r="778" spans="1:38" x14ac:dyDescent="0.3">
      <c r="A778" t="s">
        <v>5068</v>
      </c>
      <c r="B778" t="s">
        <v>5069</v>
      </c>
      <c r="C778" t="s">
        <v>58</v>
      </c>
      <c r="D778" t="s">
        <v>3295</v>
      </c>
      <c r="E778" t="s">
        <v>1273</v>
      </c>
      <c r="F778" t="s">
        <v>5070</v>
      </c>
      <c r="H778" t="s">
        <v>87</v>
      </c>
      <c r="I778" t="s">
        <v>87</v>
      </c>
      <c r="J778" t="s">
        <v>1502</v>
      </c>
      <c r="K778" t="s">
        <v>87</v>
      </c>
      <c r="L778" t="s">
        <v>57</v>
      </c>
      <c r="M778" t="s">
        <v>37</v>
      </c>
      <c r="O778" t="s">
        <v>87</v>
      </c>
      <c r="T778" t="s">
        <v>50</v>
      </c>
      <c r="V778" t="s">
        <v>87</v>
      </c>
      <c r="W778" t="s">
        <v>87</v>
      </c>
      <c r="X778" t="s">
        <v>87</v>
      </c>
      <c r="Z778" t="s">
        <v>87</v>
      </c>
      <c r="AA778" t="s">
        <v>87</v>
      </c>
      <c r="AB778" t="s">
        <v>37</v>
      </c>
      <c r="AC778" t="s">
        <v>1013</v>
      </c>
      <c r="AD778" t="s">
        <v>37</v>
      </c>
      <c r="AE778" t="s">
        <v>1013</v>
      </c>
      <c r="AF778" t="s">
        <v>90</v>
      </c>
      <c r="AG778" t="s">
        <v>1270</v>
      </c>
      <c r="AH778" t="s">
        <v>551</v>
      </c>
      <c r="AI778" s="4">
        <f ca="1">data[[#This Row],[Expiry Date]]-TODAY()</f>
        <v>40</v>
      </c>
      <c r="AJ778" s="4">
        <f ca="1">data[[#This Row],[Maturity ( Days)]]/365</f>
        <v>0.1095890410958904</v>
      </c>
      <c r="AK778" s="4" t="str">
        <f>IF(data[[#This Row],[Option Type]]="put","p","c")</f>
        <v>c</v>
      </c>
      <c r="AL778" s="4" t="e">
        <f>(data[[#This Row],[Bid]]*data[[#This Row],[Bidsize]]+data[[#This Row],[Ask]]*data[[#This Row],[Asksize]])/(data[[#This Row],[Bidsize]]+data[[#This Row],[Asksize]])</f>
        <v>#DIV/0!</v>
      </c>
    </row>
    <row r="779" spans="1:38" x14ac:dyDescent="0.3">
      <c r="A779" t="s">
        <v>5071</v>
      </c>
      <c r="B779" t="s">
        <v>5072</v>
      </c>
      <c r="C779" t="s">
        <v>58</v>
      </c>
      <c r="D779" t="s">
        <v>2480</v>
      </c>
      <c r="E779" t="s">
        <v>5073</v>
      </c>
      <c r="F779" t="s">
        <v>5074</v>
      </c>
      <c r="H779" t="s">
        <v>87</v>
      </c>
      <c r="I779" t="s">
        <v>87</v>
      </c>
      <c r="J779" t="s">
        <v>1502</v>
      </c>
      <c r="K779" t="s">
        <v>87</v>
      </c>
      <c r="L779" t="s">
        <v>57</v>
      </c>
      <c r="M779" t="s">
        <v>37</v>
      </c>
      <c r="O779" t="s">
        <v>87</v>
      </c>
      <c r="T779" t="s">
        <v>50</v>
      </c>
      <c r="V779" t="s">
        <v>87</v>
      </c>
      <c r="W779" t="s">
        <v>87</v>
      </c>
      <c r="X779" t="s">
        <v>87</v>
      </c>
      <c r="Z779" t="s">
        <v>87</v>
      </c>
      <c r="AA779" t="s">
        <v>87</v>
      </c>
      <c r="AB779" t="s">
        <v>37</v>
      </c>
      <c r="AC779" t="s">
        <v>1013</v>
      </c>
      <c r="AD779" t="s">
        <v>37</v>
      </c>
      <c r="AE779" t="s">
        <v>1013</v>
      </c>
      <c r="AF779" t="s">
        <v>90</v>
      </c>
      <c r="AG779" t="s">
        <v>1270</v>
      </c>
      <c r="AH779" t="s">
        <v>551</v>
      </c>
      <c r="AI779" s="4">
        <f ca="1">data[[#This Row],[Expiry Date]]-TODAY()</f>
        <v>40</v>
      </c>
      <c r="AJ779" s="4">
        <f ca="1">data[[#This Row],[Maturity ( Days)]]/365</f>
        <v>0.1095890410958904</v>
      </c>
      <c r="AK779" s="4" t="str">
        <f>IF(data[[#This Row],[Option Type]]="put","p","c")</f>
        <v>c</v>
      </c>
      <c r="AL779" s="4" t="e">
        <f>(data[[#This Row],[Bid]]*data[[#This Row],[Bidsize]]+data[[#This Row],[Ask]]*data[[#This Row],[Asksize]])/(data[[#This Row],[Bidsize]]+data[[#This Row],[Asksize]])</f>
        <v>#DIV/0!</v>
      </c>
    </row>
    <row r="780" spans="1:38" x14ac:dyDescent="0.3">
      <c r="A780" t="s">
        <v>5075</v>
      </c>
      <c r="B780" t="s">
        <v>5076</v>
      </c>
      <c r="C780" t="s">
        <v>58</v>
      </c>
      <c r="D780" t="s">
        <v>3498</v>
      </c>
      <c r="E780" t="s">
        <v>5077</v>
      </c>
      <c r="F780" t="s">
        <v>5078</v>
      </c>
      <c r="H780" t="s">
        <v>87</v>
      </c>
      <c r="I780" t="s">
        <v>87</v>
      </c>
      <c r="J780" t="s">
        <v>1502</v>
      </c>
      <c r="K780" t="s">
        <v>87</v>
      </c>
      <c r="L780" t="s">
        <v>57</v>
      </c>
      <c r="M780" t="s">
        <v>37</v>
      </c>
      <c r="O780" t="s">
        <v>87</v>
      </c>
      <c r="T780" t="s">
        <v>50</v>
      </c>
      <c r="V780" t="s">
        <v>87</v>
      </c>
      <c r="W780" t="s">
        <v>87</v>
      </c>
      <c r="X780" t="s">
        <v>87</v>
      </c>
      <c r="Z780" t="s">
        <v>87</v>
      </c>
      <c r="AA780" t="s">
        <v>87</v>
      </c>
      <c r="AB780" t="s">
        <v>37</v>
      </c>
      <c r="AC780" t="s">
        <v>1013</v>
      </c>
      <c r="AD780" t="s">
        <v>37</v>
      </c>
      <c r="AE780" t="s">
        <v>1013</v>
      </c>
      <c r="AF780" t="s">
        <v>90</v>
      </c>
      <c r="AG780" t="s">
        <v>1270</v>
      </c>
      <c r="AH780" t="s">
        <v>551</v>
      </c>
      <c r="AI780" s="4">
        <f ca="1">data[[#This Row],[Expiry Date]]-TODAY()</f>
        <v>40</v>
      </c>
      <c r="AJ780" s="4">
        <f ca="1">data[[#This Row],[Maturity ( Days)]]/365</f>
        <v>0.1095890410958904</v>
      </c>
      <c r="AK780" s="4" t="str">
        <f>IF(data[[#This Row],[Option Type]]="put","p","c")</f>
        <v>c</v>
      </c>
      <c r="AL780" s="4" t="e">
        <f>(data[[#This Row],[Bid]]*data[[#This Row],[Bidsize]]+data[[#This Row],[Ask]]*data[[#This Row],[Asksize]])/(data[[#This Row],[Bidsize]]+data[[#This Row],[Asksize]])</f>
        <v>#DIV/0!</v>
      </c>
    </row>
    <row r="781" spans="1:38" x14ac:dyDescent="0.3">
      <c r="A781" t="s">
        <v>5079</v>
      </c>
      <c r="B781" t="s">
        <v>5080</v>
      </c>
      <c r="C781" t="s">
        <v>58</v>
      </c>
      <c r="D781" t="s">
        <v>296</v>
      </c>
      <c r="E781" t="s">
        <v>5081</v>
      </c>
      <c r="F781" t="s">
        <v>5082</v>
      </c>
      <c r="H781" t="s">
        <v>87</v>
      </c>
      <c r="I781" t="s">
        <v>87</v>
      </c>
      <c r="J781" t="s">
        <v>1502</v>
      </c>
      <c r="K781" t="s">
        <v>87</v>
      </c>
      <c r="L781" t="s">
        <v>57</v>
      </c>
      <c r="M781" t="s">
        <v>37</v>
      </c>
      <c r="O781" t="s">
        <v>87</v>
      </c>
      <c r="T781" t="s">
        <v>50</v>
      </c>
      <c r="V781" t="s">
        <v>87</v>
      </c>
      <c r="W781" t="s">
        <v>87</v>
      </c>
      <c r="X781" t="s">
        <v>87</v>
      </c>
      <c r="Z781" t="s">
        <v>87</v>
      </c>
      <c r="AA781" t="s">
        <v>87</v>
      </c>
      <c r="AB781" t="s">
        <v>37</v>
      </c>
      <c r="AC781" t="s">
        <v>1013</v>
      </c>
      <c r="AD781" t="s">
        <v>37</v>
      </c>
      <c r="AE781" t="s">
        <v>1013</v>
      </c>
      <c r="AF781" t="s">
        <v>90</v>
      </c>
      <c r="AG781" t="s">
        <v>1270</v>
      </c>
      <c r="AH781" t="s">
        <v>551</v>
      </c>
      <c r="AI781" s="4">
        <f ca="1">data[[#This Row],[Expiry Date]]-TODAY()</f>
        <v>40</v>
      </c>
      <c r="AJ781" s="4">
        <f ca="1">data[[#This Row],[Maturity ( Days)]]/365</f>
        <v>0.1095890410958904</v>
      </c>
      <c r="AK781" s="4" t="str">
        <f>IF(data[[#This Row],[Option Type]]="put","p","c")</f>
        <v>c</v>
      </c>
      <c r="AL781" s="4" t="e">
        <f>(data[[#This Row],[Bid]]*data[[#This Row],[Bidsize]]+data[[#This Row],[Ask]]*data[[#This Row],[Asksize]])/(data[[#This Row],[Bidsize]]+data[[#This Row],[Asksize]])</f>
        <v>#DIV/0!</v>
      </c>
    </row>
    <row r="782" spans="1:38" x14ac:dyDescent="0.3">
      <c r="A782" t="s">
        <v>5083</v>
      </c>
      <c r="B782" t="s">
        <v>5084</v>
      </c>
      <c r="C782" t="s">
        <v>58</v>
      </c>
      <c r="D782" t="s">
        <v>2491</v>
      </c>
      <c r="E782" t="s">
        <v>5085</v>
      </c>
      <c r="F782" t="s">
        <v>5086</v>
      </c>
      <c r="H782" t="s">
        <v>87</v>
      </c>
      <c r="I782" t="s">
        <v>87</v>
      </c>
      <c r="J782" t="s">
        <v>1502</v>
      </c>
      <c r="K782" t="s">
        <v>87</v>
      </c>
      <c r="L782" t="s">
        <v>57</v>
      </c>
      <c r="M782" t="s">
        <v>37</v>
      </c>
      <c r="O782" t="s">
        <v>87</v>
      </c>
      <c r="T782" t="s">
        <v>50</v>
      </c>
      <c r="V782" t="s">
        <v>87</v>
      </c>
      <c r="W782" t="s">
        <v>87</v>
      </c>
      <c r="X782" t="s">
        <v>87</v>
      </c>
      <c r="Z782" t="s">
        <v>87</v>
      </c>
      <c r="AA782" t="s">
        <v>87</v>
      </c>
      <c r="AB782" t="s">
        <v>37</v>
      </c>
      <c r="AC782" t="s">
        <v>1013</v>
      </c>
      <c r="AD782" t="s">
        <v>37</v>
      </c>
      <c r="AE782" t="s">
        <v>1013</v>
      </c>
      <c r="AF782" t="s">
        <v>90</v>
      </c>
      <c r="AG782" t="s">
        <v>1270</v>
      </c>
      <c r="AH782" t="s">
        <v>551</v>
      </c>
      <c r="AI782" s="4">
        <f ca="1">data[[#This Row],[Expiry Date]]-TODAY()</f>
        <v>40</v>
      </c>
      <c r="AJ782" s="4">
        <f ca="1">data[[#This Row],[Maturity ( Days)]]/365</f>
        <v>0.1095890410958904</v>
      </c>
      <c r="AK782" s="4" t="str">
        <f>IF(data[[#This Row],[Option Type]]="put","p","c")</f>
        <v>c</v>
      </c>
      <c r="AL782" s="4" t="e">
        <f>(data[[#This Row],[Bid]]*data[[#This Row],[Bidsize]]+data[[#This Row],[Ask]]*data[[#This Row],[Asksize]])/(data[[#This Row],[Bidsize]]+data[[#This Row],[Asksize]])</f>
        <v>#DIV/0!</v>
      </c>
    </row>
    <row r="783" spans="1:38" x14ac:dyDescent="0.3">
      <c r="A783" t="s">
        <v>5087</v>
      </c>
      <c r="B783" t="s">
        <v>5088</v>
      </c>
      <c r="C783" t="s">
        <v>58</v>
      </c>
      <c r="D783" t="s">
        <v>3509</v>
      </c>
      <c r="E783" t="s">
        <v>5089</v>
      </c>
      <c r="F783" t="s">
        <v>5090</v>
      </c>
      <c r="H783" t="s">
        <v>87</v>
      </c>
      <c r="I783" t="s">
        <v>87</v>
      </c>
      <c r="J783" t="s">
        <v>1502</v>
      </c>
      <c r="K783" t="s">
        <v>87</v>
      </c>
      <c r="L783" t="s">
        <v>57</v>
      </c>
      <c r="M783" t="s">
        <v>37</v>
      </c>
      <c r="O783" t="s">
        <v>87</v>
      </c>
      <c r="T783" t="s">
        <v>50</v>
      </c>
      <c r="V783" t="s">
        <v>87</v>
      </c>
      <c r="W783" t="s">
        <v>87</v>
      </c>
      <c r="X783" t="s">
        <v>87</v>
      </c>
      <c r="Z783" t="s">
        <v>87</v>
      </c>
      <c r="AA783" t="s">
        <v>87</v>
      </c>
      <c r="AB783" t="s">
        <v>37</v>
      </c>
      <c r="AC783" t="s">
        <v>1013</v>
      </c>
      <c r="AD783" t="s">
        <v>37</v>
      </c>
      <c r="AE783" t="s">
        <v>1013</v>
      </c>
      <c r="AF783" t="s">
        <v>90</v>
      </c>
      <c r="AG783" t="s">
        <v>1270</v>
      </c>
      <c r="AH783" t="s">
        <v>551</v>
      </c>
      <c r="AI783" s="4">
        <f ca="1">data[[#This Row],[Expiry Date]]-TODAY()</f>
        <v>40</v>
      </c>
      <c r="AJ783" s="4">
        <f ca="1">data[[#This Row],[Maturity ( Days)]]/365</f>
        <v>0.1095890410958904</v>
      </c>
      <c r="AK783" s="4" t="str">
        <f>IF(data[[#This Row],[Option Type]]="put","p","c")</f>
        <v>c</v>
      </c>
      <c r="AL783" s="4" t="e">
        <f>(data[[#This Row],[Bid]]*data[[#This Row],[Bidsize]]+data[[#This Row],[Ask]]*data[[#This Row],[Asksize]])/(data[[#This Row],[Bidsize]]+data[[#This Row],[Asksize]])</f>
        <v>#DIV/0!</v>
      </c>
    </row>
    <row r="784" spans="1:38" x14ac:dyDescent="0.3">
      <c r="A784" t="s">
        <v>5091</v>
      </c>
      <c r="B784" t="s">
        <v>5092</v>
      </c>
      <c r="C784" t="s">
        <v>58</v>
      </c>
      <c r="D784" t="s">
        <v>3095</v>
      </c>
      <c r="E784" t="s">
        <v>5093</v>
      </c>
      <c r="F784" t="s">
        <v>5094</v>
      </c>
      <c r="H784" t="s">
        <v>87</v>
      </c>
      <c r="I784" t="s">
        <v>87</v>
      </c>
      <c r="J784" t="s">
        <v>1502</v>
      </c>
      <c r="K784" t="s">
        <v>87</v>
      </c>
      <c r="L784" t="s">
        <v>57</v>
      </c>
      <c r="M784" t="s">
        <v>37</v>
      </c>
      <c r="O784" t="s">
        <v>87</v>
      </c>
      <c r="T784" t="s">
        <v>50</v>
      </c>
      <c r="V784" t="s">
        <v>87</v>
      </c>
      <c r="W784" t="s">
        <v>87</v>
      </c>
      <c r="X784" t="s">
        <v>87</v>
      </c>
      <c r="Z784" t="s">
        <v>87</v>
      </c>
      <c r="AA784" t="s">
        <v>87</v>
      </c>
      <c r="AB784" t="s">
        <v>37</v>
      </c>
      <c r="AC784" t="s">
        <v>1013</v>
      </c>
      <c r="AD784" t="s">
        <v>37</v>
      </c>
      <c r="AE784" t="s">
        <v>1013</v>
      </c>
      <c r="AF784" t="s">
        <v>90</v>
      </c>
      <c r="AG784" t="s">
        <v>1270</v>
      </c>
      <c r="AH784" t="s">
        <v>551</v>
      </c>
      <c r="AI784" s="4">
        <f ca="1">data[[#This Row],[Expiry Date]]-TODAY()</f>
        <v>40</v>
      </c>
      <c r="AJ784" s="4">
        <f ca="1">data[[#This Row],[Maturity ( Days)]]/365</f>
        <v>0.1095890410958904</v>
      </c>
      <c r="AK784" s="4" t="str">
        <f>IF(data[[#This Row],[Option Type]]="put","p","c")</f>
        <v>c</v>
      </c>
      <c r="AL784" s="4" t="e">
        <f>(data[[#This Row],[Bid]]*data[[#This Row],[Bidsize]]+data[[#This Row],[Ask]]*data[[#This Row],[Asksize]])/(data[[#This Row],[Bidsize]]+data[[#This Row],[Asksize]])</f>
        <v>#DIV/0!</v>
      </c>
    </row>
    <row r="785" spans="1:38" x14ac:dyDescent="0.3">
      <c r="A785" t="s">
        <v>5095</v>
      </c>
      <c r="B785" t="s">
        <v>5096</v>
      </c>
      <c r="C785" t="s">
        <v>58</v>
      </c>
      <c r="D785" t="s">
        <v>3518</v>
      </c>
      <c r="E785" t="s">
        <v>5097</v>
      </c>
      <c r="F785" t="s">
        <v>5098</v>
      </c>
      <c r="H785" t="s">
        <v>87</v>
      </c>
      <c r="I785" t="s">
        <v>87</v>
      </c>
      <c r="J785" t="s">
        <v>1502</v>
      </c>
      <c r="K785" t="s">
        <v>87</v>
      </c>
      <c r="L785" t="s">
        <v>57</v>
      </c>
      <c r="M785" t="s">
        <v>37</v>
      </c>
      <c r="O785" t="s">
        <v>87</v>
      </c>
      <c r="T785" t="s">
        <v>50</v>
      </c>
      <c r="V785" t="s">
        <v>87</v>
      </c>
      <c r="W785" t="s">
        <v>87</v>
      </c>
      <c r="X785" t="s">
        <v>87</v>
      </c>
      <c r="Z785" t="s">
        <v>87</v>
      </c>
      <c r="AA785" t="s">
        <v>87</v>
      </c>
      <c r="AB785" t="s">
        <v>37</v>
      </c>
      <c r="AC785" t="s">
        <v>1013</v>
      </c>
      <c r="AD785" t="s">
        <v>37</v>
      </c>
      <c r="AE785" t="s">
        <v>1013</v>
      </c>
      <c r="AF785" t="s">
        <v>90</v>
      </c>
      <c r="AG785" t="s">
        <v>1270</v>
      </c>
      <c r="AH785" t="s">
        <v>551</v>
      </c>
      <c r="AI785" s="4">
        <f ca="1">data[[#This Row],[Expiry Date]]-TODAY()</f>
        <v>40</v>
      </c>
      <c r="AJ785" s="4">
        <f ca="1">data[[#This Row],[Maturity ( Days)]]/365</f>
        <v>0.1095890410958904</v>
      </c>
      <c r="AK785" s="4" t="str">
        <f>IF(data[[#This Row],[Option Type]]="put","p","c")</f>
        <v>c</v>
      </c>
      <c r="AL785" s="4" t="e">
        <f>(data[[#This Row],[Bid]]*data[[#This Row],[Bidsize]]+data[[#This Row],[Ask]]*data[[#This Row],[Asksize]])/(data[[#This Row],[Bidsize]]+data[[#This Row],[Asksize]])</f>
        <v>#DIV/0!</v>
      </c>
    </row>
    <row r="786" spans="1:38" x14ac:dyDescent="0.3">
      <c r="A786" t="s">
        <v>5099</v>
      </c>
      <c r="B786" t="s">
        <v>5100</v>
      </c>
      <c r="C786" t="s">
        <v>58</v>
      </c>
      <c r="D786" t="s">
        <v>272</v>
      </c>
      <c r="E786" t="s">
        <v>5101</v>
      </c>
      <c r="F786" t="s">
        <v>5102</v>
      </c>
      <c r="H786" t="s">
        <v>87</v>
      </c>
      <c r="I786" t="s">
        <v>87</v>
      </c>
      <c r="J786" t="s">
        <v>1502</v>
      </c>
      <c r="K786" t="s">
        <v>87</v>
      </c>
      <c r="L786" t="s">
        <v>57</v>
      </c>
      <c r="M786" t="s">
        <v>37</v>
      </c>
      <c r="O786" t="s">
        <v>87</v>
      </c>
      <c r="T786" t="s">
        <v>50</v>
      </c>
      <c r="V786" t="s">
        <v>87</v>
      </c>
      <c r="W786" t="s">
        <v>87</v>
      </c>
      <c r="X786" t="s">
        <v>87</v>
      </c>
      <c r="Z786" t="s">
        <v>87</v>
      </c>
      <c r="AA786" t="s">
        <v>87</v>
      </c>
      <c r="AB786" t="s">
        <v>37</v>
      </c>
      <c r="AC786" t="s">
        <v>1013</v>
      </c>
      <c r="AD786" t="s">
        <v>37</v>
      </c>
      <c r="AE786" t="s">
        <v>1013</v>
      </c>
      <c r="AF786" t="s">
        <v>90</v>
      </c>
      <c r="AG786" t="s">
        <v>1270</v>
      </c>
      <c r="AH786" t="s">
        <v>551</v>
      </c>
      <c r="AI786" s="4">
        <f ca="1">data[[#This Row],[Expiry Date]]-TODAY()</f>
        <v>40</v>
      </c>
      <c r="AJ786" s="4">
        <f ca="1">data[[#This Row],[Maturity ( Days)]]/365</f>
        <v>0.1095890410958904</v>
      </c>
      <c r="AK786" s="4" t="str">
        <f>IF(data[[#This Row],[Option Type]]="put","p","c")</f>
        <v>c</v>
      </c>
      <c r="AL786" s="4" t="e">
        <f>(data[[#This Row],[Bid]]*data[[#This Row],[Bidsize]]+data[[#This Row],[Ask]]*data[[#This Row],[Asksize]])/(data[[#This Row],[Bidsize]]+data[[#This Row],[Asksize]])</f>
        <v>#DIV/0!</v>
      </c>
    </row>
    <row r="787" spans="1:38" x14ac:dyDescent="0.3">
      <c r="A787" t="s">
        <v>5103</v>
      </c>
      <c r="B787" t="s">
        <v>5104</v>
      </c>
      <c r="C787" t="s">
        <v>58</v>
      </c>
      <c r="D787" t="s">
        <v>2504</v>
      </c>
      <c r="E787" t="s">
        <v>5105</v>
      </c>
      <c r="F787" t="s">
        <v>5106</v>
      </c>
      <c r="H787" t="s">
        <v>87</v>
      </c>
      <c r="I787" t="s">
        <v>87</v>
      </c>
      <c r="J787" t="s">
        <v>1502</v>
      </c>
      <c r="K787" t="s">
        <v>87</v>
      </c>
      <c r="L787" t="s">
        <v>57</v>
      </c>
      <c r="M787" t="s">
        <v>37</v>
      </c>
      <c r="O787" t="s">
        <v>87</v>
      </c>
      <c r="T787" t="s">
        <v>50</v>
      </c>
      <c r="V787" t="s">
        <v>87</v>
      </c>
      <c r="W787" t="s">
        <v>87</v>
      </c>
      <c r="X787" t="s">
        <v>87</v>
      </c>
      <c r="Z787" t="s">
        <v>87</v>
      </c>
      <c r="AA787" t="s">
        <v>87</v>
      </c>
      <c r="AB787" t="s">
        <v>37</v>
      </c>
      <c r="AC787" t="s">
        <v>1013</v>
      </c>
      <c r="AD787" t="s">
        <v>37</v>
      </c>
      <c r="AE787" t="s">
        <v>1013</v>
      </c>
      <c r="AF787" t="s">
        <v>90</v>
      </c>
      <c r="AG787" t="s">
        <v>1270</v>
      </c>
      <c r="AH787" t="s">
        <v>551</v>
      </c>
      <c r="AI787" s="4">
        <f ca="1">data[[#This Row],[Expiry Date]]-TODAY()</f>
        <v>40</v>
      </c>
      <c r="AJ787" s="4">
        <f ca="1">data[[#This Row],[Maturity ( Days)]]/365</f>
        <v>0.1095890410958904</v>
      </c>
      <c r="AK787" s="4" t="str">
        <f>IF(data[[#This Row],[Option Type]]="put","p","c")</f>
        <v>c</v>
      </c>
      <c r="AL787" s="4" t="e">
        <f>(data[[#This Row],[Bid]]*data[[#This Row],[Bidsize]]+data[[#This Row],[Ask]]*data[[#This Row],[Asksize]])/(data[[#This Row],[Bidsize]]+data[[#This Row],[Asksize]])</f>
        <v>#DIV/0!</v>
      </c>
    </row>
    <row r="788" spans="1:38" x14ac:dyDescent="0.3">
      <c r="A788" t="s">
        <v>5107</v>
      </c>
      <c r="B788" t="s">
        <v>5108</v>
      </c>
      <c r="C788" t="s">
        <v>58</v>
      </c>
      <c r="D788" t="s">
        <v>1552</v>
      </c>
      <c r="E788" t="s">
        <v>5109</v>
      </c>
      <c r="F788" t="s">
        <v>5110</v>
      </c>
      <c r="H788" t="s">
        <v>87</v>
      </c>
      <c r="I788" t="s">
        <v>87</v>
      </c>
      <c r="J788" t="s">
        <v>1502</v>
      </c>
      <c r="K788" t="s">
        <v>87</v>
      </c>
      <c r="L788" t="s">
        <v>57</v>
      </c>
      <c r="M788" t="s">
        <v>37</v>
      </c>
      <c r="O788" t="s">
        <v>87</v>
      </c>
      <c r="T788" t="s">
        <v>50</v>
      </c>
      <c r="V788" t="s">
        <v>87</v>
      </c>
      <c r="W788" t="s">
        <v>87</v>
      </c>
      <c r="X788" t="s">
        <v>87</v>
      </c>
      <c r="Z788" t="s">
        <v>87</v>
      </c>
      <c r="AA788" t="s">
        <v>87</v>
      </c>
      <c r="AB788" t="s">
        <v>37</v>
      </c>
      <c r="AC788" t="s">
        <v>1013</v>
      </c>
      <c r="AD788" t="s">
        <v>37</v>
      </c>
      <c r="AE788" t="s">
        <v>1013</v>
      </c>
      <c r="AF788" t="s">
        <v>90</v>
      </c>
      <c r="AG788" t="s">
        <v>1270</v>
      </c>
      <c r="AH788" t="s">
        <v>551</v>
      </c>
      <c r="AI788" s="4">
        <f ca="1">data[[#This Row],[Expiry Date]]-TODAY()</f>
        <v>40</v>
      </c>
      <c r="AJ788" s="4">
        <f ca="1">data[[#This Row],[Maturity ( Days)]]/365</f>
        <v>0.1095890410958904</v>
      </c>
      <c r="AK788" s="4" t="str">
        <f>IF(data[[#This Row],[Option Type]]="put","p","c")</f>
        <v>c</v>
      </c>
      <c r="AL788" s="4" t="e">
        <f>(data[[#This Row],[Bid]]*data[[#This Row],[Bidsize]]+data[[#This Row],[Ask]]*data[[#This Row],[Asksize]])/(data[[#This Row],[Bidsize]]+data[[#This Row],[Asksize]])</f>
        <v>#DIV/0!</v>
      </c>
    </row>
    <row r="789" spans="1:38" x14ac:dyDescent="0.3">
      <c r="A789" t="s">
        <v>5111</v>
      </c>
      <c r="B789" t="s">
        <v>5112</v>
      </c>
      <c r="C789" t="s">
        <v>58</v>
      </c>
      <c r="D789" t="s">
        <v>3529</v>
      </c>
      <c r="E789" t="s">
        <v>5113</v>
      </c>
      <c r="F789" t="s">
        <v>5114</v>
      </c>
      <c r="H789" t="s">
        <v>87</v>
      </c>
      <c r="I789" t="s">
        <v>87</v>
      </c>
      <c r="J789" t="s">
        <v>1502</v>
      </c>
      <c r="K789" t="s">
        <v>87</v>
      </c>
      <c r="L789" t="s">
        <v>57</v>
      </c>
      <c r="M789" t="s">
        <v>37</v>
      </c>
      <c r="O789" t="s">
        <v>87</v>
      </c>
      <c r="T789" t="s">
        <v>50</v>
      </c>
      <c r="V789" t="s">
        <v>87</v>
      </c>
      <c r="W789" t="s">
        <v>87</v>
      </c>
      <c r="X789" t="s">
        <v>87</v>
      </c>
      <c r="Z789" t="s">
        <v>87</v>
      </c>
      <c r="AA789" t="s">
        <v>87</v>
      </c>
      <c r="AB789" t="s">
        <v>37</v>
      </c>
      <c r="AC789" t="s">
        <v>1013</v>
      </c>
      <c r="AD789" t="s">
        <v>37</v>
      </c>
      <c r="AE789" t="s">
        <v>1013</v>
      </c>
      <c r="AF789" t="s">
        <v>90</v>
      </c>
      <c r="AG789" t="s">
        <v>1270</v>
      </c>
      <c r="AH789" t="s">
        <v>551</v>
      </c>
      <c r="AI789" s="4">
        <f ca="1">data[[#This Row],[Expiry Date]]-TODAY()</f>
        <v>40</v>
      </c>
      <c r="AJ789" s="4">
        <f ca="1">data[[#This Row],[Maturity ( Days)]]/365</f>
        <v>0.1095890410958904</v>
      </c>
      <c r="AK789" s="4" t="str">
        <f>IF(data[[#This Row],[Option Type]]="put","p","c")</f>
        <v>c</v>
      </c>
      <c r="AL789" s="4" t="e">
        <f>(data[[#This Row],[Bid]]*data[[#This Row],[Bidsize]]+data[[#This Row],[Ask]]*data[[#This Row],[Asksize]])/(data[[#This Row],[Bidsize]]+data[[#This Row],[Asksize]])</f>
        <v>#DIV/0!</v>
      </c>
    </row>
    <row r="790" spans="1:38" x14ac:dyDescent="0.3">
      <c r="A790" t="s">
        <v>5115</v>
      </c>
      <c r="B790" t="s">
        <v>5116</v>
      </c>
      <c r="C790" t="s">
        <v>58</v>
      </c>
      <c r="D790" t="s">
        <v>1278</v>
      </c>
      <c r="E790" t="s">
        <v>5117</v>
      </c>
      <c r="F790" t="s">
        <v>5118</v>
      </c>
      <c r="H790" t="s">
        <v>87</v>
      </c>
      <c r="I790" t="s">
        <v>87</v>
      </c>
      <c r="J790" t="s">
        <v>1502</v>
      </c>
      <c r="K790" t="s">
        <v>87</v>
      </c>
      <c r="L790" t="s">
        <v>57</v>
      </c>
      <c r="M790" t="s">
        <v>37</v>
      </c>
      <c r="O790" t="s">
        <v>87</v>
      </c>
      <c r="T790" t="s">
        <v>50</v>
      </c>
      <c r="V790" t="s">
        <v>87</v>
      </c>
      <c r="W790" t="s">
        <v>87</v>
      </c>
      <c r="X790" t="s">
        <v>87</v>
      </c>
      <c r="Z790" t="s">
        <v>87</v>
      </c>
      <c r="AA790" t="s">
        <v>87</v>
      </c>
      <c r="AB790" t="s">
        <v>37</v>
      </c>
      <c r="AC790" t="s">
        <v>1013</v>
      </c>
      <c r="AD790" t="s">
        <v>37</v>
      </c>
      <c r="AE790" t="s">
        <v>1013</v>
      </c>
      <c r="AF790" t="s">
        <v>90</v>
      </c>
      <c r="AG790" t="s">
        <v>1270</v>
      </c>
      <c r="AH790" t="s">
        <v>551</v>
      </c>
      <c r="AI790" s="4">
        <f ca="1">data[[#This Row],[Expiry Date]]-TODAY()</f>
        <v>40</v>
      </c>
      <c r="AJ790" s="4">
        <f ca="1">data[[#This Row],[Maturity ( Days)]]/365</f>
        <v>0.1095890410958904</v>
      </c>
      <c r="AK790" s="4" t="str">
        <f>IF(data[[#This Row],[Option Type]]="put","p","c")</f>
        <v>c</v>
      </c>
      <c r="AL790" s="4" t="e">
        <f>(data[[#This Row],[Bid]]*data[[#This Row],[Bidsize]]+data[[#This Row],[Ask]]*data[[#This Row],[Asksize]])/(data[[#This Row],[Bidsize]]+data[[#This Row],[Asksize]])</f>
        <v>#DIV/0!</v>
      </c>
    </row>
    <row r="791" spans="1:38" x14ac:dyDescent="0.3">
      <c r="A791" t="s">
        <v>5119</v>
      </c>
      <c r="B791" t="s">
        <v>5120</v>
      </c>
      <c r="C791" t="s">
        <v>58</v>
      </c>
      <c r="D791" t="s">
        <v>1565</v>
      </c>
      <c r="E791" t="s">
        <v>5121</v>
      </c>
      <c r="F791" t="s">
        <v>5122</v>
      </c>
      <c r="H791" t="s">
        <v>87</v>
      </c>
      <c r="I791" t="s">
        <v>87</v>
      </c>
      <c r="J791" t="s">
        <v>1502</v>
      </c>
      <c r="K791" t="s">
        <v>87</v>
      </c>
      <c r="L791" t="s">
        <v>57</v>
      </c>
      <c r="M791" t="s">
        <v>37</v>
      </c>
      <c r="O791" t="s">
        <v>87</v>
      </c>
      <c r="T791" t="s">
        <v>50</v>
      </c>
      <c r="V791" t="s">
        <v>87</v>
      </c>
      <c r="W791" t="s">
        <v>87</v>
      </c>
      <c r="X791" t="s">
        <v>87</v>
      </c>
      <c r="Z791" t="s">
        <v>87</v>
      </c>
      <c r="AA791" t="s">
        <v>87</v>
      </c>
      <c r="AB791" t="s">
        <v>37</v>
      </c>
      <c r="AC791" t="s">
        <v>1013</v>
      </c>
      <c r="AD791" t="s">
        <v>37</v>
      </c>
      <c r="AE791" t="s">
        <v>1013</v>
      </c>
      <c r="AF791" t="s">
        <v>90</v>
      </c>
      <c r="AG791" t="s">
        <v>1270</v>
      </c>
      <c r="AH791" t="s">
        <v>551</v>
      </c>
      <c r="AI791" s="4">
        <f ca="1">data[[#This Row],[Expiry Date]]-TODAY()</f>
        <v>40</v>
      </c>
      <c r="AJ791" s="4">
        <f ca="1">data[[#This Row],[Maturity ( Days)]]/365</f>
        <v>0.1095890410958904</v>
      </c>
      <c r="AK791" s="4" t="str">
        <f>IF(data[[#This Row],[Option Type]]="put","p","c")</f>
        <v>c</v>
      </c>
      <c r="AL791" s="4" t="e">
        <f>(data[[#This Row],[Bid]]*data[[#This Row],[Bidsize]]+data[[#This Row],[Ask]]*data[[#This Row],[Asksize]])/(data[[#This Row],[Bidsize]]+data[[#This Row],[Asksize]])</f>
        <v>#DIV/0!</v>
      </c>
    </row>
    <row r="792" spans="1:38" x14ac:dyDescent="0.3">
      <c r="A792" t="s">
        <v>5123</v>
      </c>
      <c r="B792" t="s">
        <v>5124</v>
      </c>
      <c r="C792" t="s">
        <v>58</v>
      </c>
      <c r="D792" t="s">
        <v>1571</v>
      </c>
      <c r="E792" t="s">
        <v>5125</v>
      </c>
      <c r="F792" t="s">
        <v>5126</v>
      </c>
      <c r="H792" t="s">
        <v>87</v>
      </c>
      <c r="I792" t="s">
        <v>87</v>
      </c>
      <c r="J792" t="s">
        <v>1502</v>
      </c>
      <c r="K792" t="s">
        <v>87</v>
      </c>
      <c r="L792" t="s">
        <v>57</v>
      </c>
      <c r="M792" t="s">
        <v>37</v>
      </c>
      <c r="O792" t="s">
        <v>87</v>
      </c>
      <c r="T792" t="s">
        <v>50</v>
      </c>
      <c r="V792" t="s">
        <v>87</v>
      </c>
      <c r="W792" t="s">
        <v>87</v>
      </c>
      <c r="X792" t="s">
        <v>87</v>
      </c>
      <c r="Z792" t="s">
        <v>87</v>
      </c>
      <c r="AA792" t="s">
        <v>87</v>
      </c>
      <c r="AB792" t="s">
        <v>37</v>
      </c>
      <c r="AC792" t="s">
        <v>1013</v>
      </c>
      <c r="AD792" t="s">
        <v>37</v>
      </c>
      <c r="AE792" t="s">
        <v>1013</v>
      </c>
      <c r="AF792" t="s">
        <v>90</v>
      </c>
      <c r="AG792" t="s">
        <v>1270</v>
      </c>
      <c r="AH792" t="s">
        <v>551</v>
      </c>
      <c r="AI792" s="4">
        <f ca="1">data[[#This Row],[Expiry Date]]-TODAY()</f>
        <v>40</v>
      </c>
      <c r="AJ792" s="4">
        <f ca="1">data[[#This Row],[Maturity ( Days)]]/365</f>
        <v>0.1095890410958904</v>
      </c>
      <c r="AK792" s="4" t="str">
        <f>IF(data[[#This Row],[Option Type]]="put","p","c")</f>
        <v>c</v>
      </c>
      <c r="AL792" s="4" t="e">
        <f>(data[[#This Row],[Bid]]*data[[#This Row],[Bidsize]]+data[[#This Row],[Ask]]*data[[#This Row],[Asksize]])/(data[[#This Row],[Bidsize]]+data[[#This Row],[Asksize]])</f>
        <v>#DIV/0!</v>
      </c>
    </row>
    <row r="793" spans="1:38" x14ac:dyDescent="0.3">
      <c r="A793" t="s">
        <v>5127</v>
      </c>
      <c r="B793" t="s">
        <v>5128</v>
      </c>
      <c r="C793" t="s">
        <v>58</v>
      </c>
      <c r="D793" t="s">
        <v>2510</v>
      </c>
      <c r="E793" t="s">
        <v>5129</v>
      </c>
      <c r="F793" t="s">
        <v>5130</v>
      </c>
      <c r="H793" t="s">
        <v>87</v>
      </c>
      <c r="I793" t="s">
        <v>87</v>
      </c>
      <c r="J793" t="s">
        <v>1502</v>
      </c>
      <c r="K793" t="s">
        <v>87</v>
      </c>
      <c r="L793" t="s">
        <v>57</v>
      </c>
      <c r="M793" t="s">
        <v>37</v>
      </c>
      <c r="O793" t="s">
        <v>87</v>
      </c>
      <c r="T793" t="s">
        <v>50</v>
      </c>
      <c r="V793" t="s">
        <v>87</v>
      </c>
      <c r="W793" t="s">
        <v>87</v>
      </c>
      <c r="X793" t="s">
        <v>87</v>
      </c>
      <c r="Z793" t="s">
        <v>87</v>
      </c>
      <c r="AA793" t="s">
        <v>87</v>
      </c>
      <c r="AB793" t="s">
        <v>37</v>
      </c>
      <c r="AC793" t="s">
        <v>1013</v>
      </c>
      <c r="AD793" t="s">
        <v>37</v>
      </c>
      <c r="AE793" t="s">
        <v>1013</v>
      </c>
      <c r="AF793" t="s">
        <v>90</v>
      </c>
      <c r="AG793" t="s">
        <v>1270</v>
      </c>
      <c r="AH793" t="s">
        <v>551</v>
      </c>
      <c r="AI793" s="4">
        <f ca="1">data[[#This Row],[Expiry Date]]-TODAY()</f>
        <v>40</v>
      </c>
      <c r="AJ793" s="4">
        <f ca="1">data[[#This Row],[Maturity ( Days)]]/365</f>
        <v>0.1095890410958904</v>
      </c>
      <c r="AK793" s="4" t="str">
        <f>IF(data[[#This Row],[Option Type]]="put","p","c")</f>
        <v>c</v>
      </c>
      <c r="AL793" s="4" t="e">
        <f>(data[[#This Row],[Bid]]*data[[#This Row],[Bidsize]]+data[[#This Row],[Ask]]*data[[#This Row],[Asksize]])/(data[[#This Row],[Bidsize]]+data[[#This Row],[Asksize]])</f>
        <v>#DIV/0!</v>
      </c>
    </row>
    <row r="794" spans="1:38" x14ac:dyDescent="0.3">
      <c r="A794" t="s">
        <v>5131</v>
      </c>
      <c r="B794" t="s">
        <v>5132</v>
      </c>
      <c r="C794" t="s">
        <v>58</v>
      </c>
      <c r="D794" t="s">
        <v>91</v>
      </c>
      <c r="E794" t="s">
        <v>5133</v>
      </c>
      <c r="F794" t="s">
        <v>5134</v>
      </c>
      <c r="H794" t="s">
        <v>87</v>
      </c>
      <c r="I794" t="s">
        <v>87</v>
      </c>
      <c r="J794" t="s">
        <v>1502</v>
      </c>
      <c r="K794" t="s">
        <v>87</v>
      </c>
      <c r="L794" t="s">
        <v>57</v>
      </c>
      <c r="M794" t="s">
        <v>37</v>
      </c>
      <c r="O794" t="s">
        <v>87</v>
      </c>
      <c r="T794" t="s">
        <v>50</v>
      </c>
      <c r="V794" t="s">
        <v>87</v>
      </c>
      <c r="W794" t="s">
        <v>87</v>
      </c>
      <c r="X794" t="s">
        <v>87</v>
      </c>
      <c r="Z794" t="s">
        <v>87</v>
      </c>
      <c r="AA794" t="s">
        <v>87</v>
      </c>
      <c r="AB794" t="s">
        <v>37</v>
      </c>
      <c r="AC794" t="s">
        <v>1013</v>
      </c>
      <c r="AD794" t="s">
        <v>37</v>
      </c>
      <c r="AE794" t="s">
        <v>1013</v>
      </c>
      <c r="AF794" t="s">
        <v>90</v>
      </c>
      <c r="AG794" t="s">
        <v>1270</v>
      </c>
      <c r="AH794" t="s">
        <v>551</v>
      </c>
      <c r="AI794" s="4">
        <f ca="1">data[[#This Row],[Expiry Date]]-TODAY()</f>
        <v>40</v>
      </c>
      <c r="AJ794" s="4">
        <f ca="1">data[[#This Row],[Maturity ( Days)]]/365</f>
        <v>0.1095890410958904</v>
      </c>
      <c r="AK794" s="4" t="str">
        <f>IF(data[[#This Row],[Option Type]]="put","p","c")</f>
        <v>c</v>
      </c>
      <c r="AL794" s="4" t="e">
        <f>(data[[#This Row],[Bid]]*data[[#This Row],[Bidsize]]+data[[#This Row],[Ask]]*data[[#This Row],[Asksize]])/(data[[#This Row],[Bidsize]]+data[[#This Row],[Asksize]])</f>
        <v>#DIV/0!</v>
      </c>
    </row>
    <row r="795" spans="1:38" x14ac:dyDescent="0.3">
      <c r="A795" t="s">
        <v>5135</v>
      </c>
      <c r="B795" t="s">
        <v>5136</v>
      </c>
      <c r="C795" t="s">
        <v>58</v>
      </c>
      <c r="D795" t="s">
        <v>3317</v>
      </c>
      <c r="E795" t="s">
        <v>5137</v>
      </c>
      <c r="F795" t="s">
        <v>5138</v>
      </c>
      <c r="H795" t="s">
        <v>87</v>
      </c>
      <c r="I795" t="s">
        <v>87</v>
      </c>
      <c r="J795" t="s">
        <v>1502</v>
      </c>
      <c r="K795" t="s">
        <v>87</v>
      </c>
      <c r="L795" t="s">
        <v>57</v>
      </c>
      <c r="M795" t="s">
        <v>37</v>
      </c>
      <c r="O795" t="s">
        <v>87</v>
      </c>
      <c r="T795" t="s">
        <v>50</v>
      </c>
      <c r="V795" t="s">
        <v>87</v>
      </c>
      <c r="W795" t="s">
        <v>87</v>
      </c>
      <c r="X795" t="s">
        <v>87</v>
      </c>
      <c r="Z795" t="s">
        <v>87</v>
      </c>
      <c r="AA795" t="s">
        <v>87</v>
      </c>
      <c r="AB795" t="s">
        <v>37</v>
      </c>
      <c r="AC795" t="s">
        <v>1013</v>
      </c>
      <c r="AD795" t="s">
        <v>37</v>
      </c>
      <c r="AE795" t="s">
        <v>1013</v>
      </c>
      <c r="AF795" t="s">
        <v>90</v>
      </c>
      <c r="AG795" t="s">
        <v>1270</v>
      </c>
      <c r="AH795" t="s">
        <v>551</v>
      </c>
      <c r="AI795" s="4">
        <f ca="1">data[[#This Row],[Expiry Date]]-TODAY()</f>
        <v>40</v>
      </c>
      <c r="AJ795" s="4">
        <f ca="1">data[[#This Row],[Maturity ( Days)]]/365</f>
        <v>0.1095890410958904</v>
      </c>
      <c r="AK795" s="4" t="str">
        <f>IF(data[[#This Row],[Option Type]]="put","p","c")</f>
        <v>c</v>
      </c>
      <c r="AL795" s="4" t="e">
        <f>(data[[#This Row],[Bid]]*data[[#This Row],[Bidsize]]+data[[#This Row],[Ask]]*data[[#This Row],[Asksize]])/(data[[#This Row],[Bidsize]]+data[[#This Row],[Asksize]])</f>
        <v>#DIV/0!</v>
      </c>
    </row>
    <row r="796" spans="1:38" x14ac:dyDescent="0.3">
      <c r="A796" t="s">
        <v>5139</v>
      </c>
      <c r="B796" t="s">
        <v>5140</v>
      </c>
      <c r="C796" t="s">
        <v>58</v>
      </c>
      <c r="D796" t="s">
        <v>1582</v>
      </c>
      <c r="E796" t="s">
        <v>5141</v>
      </c>
      <c r="F796" t="s">
        <v>5142</v>
      </c>
      <c r="H796" t="s">
        <v>87</v>
      </c>
      <c r="I796" t="s">
        <v>87</v>
      </c>
      <c r="J796" t="s">
        <v>1502</v>
      </c>
      <c r="K796" t="s">
        <v>87</v>
      </c>
      <c r="L796" t="s">
        <v>57</v>
      </c>
      <c r="M796" t="s">
        <v>37</v>
      </c>
      <c r="O796" t="s">
        <v>87</v>
      </c>
      <c r="T796" t="s">
        <v>50</v>
      </c>
      <c r="V796" t="s">
        <v>87</v>
      </c>
      <c r="W796" t="s">
        <v>87</v>
      </c>
      <c r="X796" t="s">
        <v>87</v>
      </c>
      <c r="Z796" t="s">
        <v>87</v>
      </c>
      <c r="AA796" t="s">
        <v>87</v>
      </c>
      <c r="AB796" t="s">
        <v>37</v>
      </c>
      <c r="AC796" t="s">
        <v>1013</v>
      </c>
      <c r="AD796" t="s">
        <v>37</v>
      </c>
      <c r="AE796" t="s">
        <v>1013</v>
      </c>
      <c r="AF796" t="s">
        <v>90</v>
      </c>
      <c r="AG796" t="s">
        <v>1270</v>
      </c>
      <c r="AH796" t="s">
        <v>551</v>
      </c>
      <c r="AI796" s="4">
        <f ca="1">data[[#This Row],[Expiry Date]]-TODAY()</f>
        <v>40</v>
      </c>
      <c r="AJ796" s="4">
        <f ca="1">data[[#This Row],[Maturity ( Days)]]/365</f>
        <v>0.1095890410958904</v>
      </c>
      <c r="AK796" s="4" t="str">
        <f>IF(data[[#This Row],[Option Type]]="put","p","c")</f>
        <v>c</v>
      </c>
      <c r="AL796" s="4" t="e">
        <f>(data[[#This Row],[Bid]]*data[[#This Row],[Bidsize]]+data[[#This Row],[Ask]]*data[[#This Row],[Asksize]])/(data[[#This Row],[Bidsize]]+data[[#This Row],[Asksize]])</f>
        <v>#DIV/0!</v>
      </c>
    </row>
    <row r="797" spans="1:38" x14ac:dyDescent="0.3">
      <c r="A797" t="s">
        <v>5143</v>
      </c>
      <c r="B797" t="s">
        <v>5144</v>
      </c>
      <c r="C797" t="s">
        <v>58</v>
      </c>
      <c r="D797" t="s">
        <v>4037</v>
      </c>
      <c r="E797" t="s">
        <v>5145</v>
      </c>
      <c r="F797" t="s">
        <v>5146</v>
      </c>
      <c r="H797" t="s">
        <v>87</v>
      </c>
      <c r="I797" t="s">
        <v>87</v>
      </c>
      <c r="J797" t="s">
        <v>1502</v>
      </c>
      <c r="K797" t="s">
        <v>87</v>
      </c>
      <c r="L797" t="s">
        <v>57</v>
      </c>
      <c r="M797" t="s">
        <v>37</v>
      </c>
      <c r="O797" t="s">
        <v>87</v>
      </c>
      <c r="T797" t="s">
        <v>50</v>
      </c>
      <c r="V797" t="s">
        <v>87</v>
      </c>
      <c r="W797" t="s">
        <v>87</v>
      </c>
      <c r="X797" t="s">
        <v>87</v>
      </c>
      <c r="Z797" t="s">
        <v>87</v>
      </c>
      <c r="AA797" t="s">
        <v>87</v>
      </c>
      <c r="AB797" t="s">
        <v>37</v>
      </c>
      <c r="AC797" t="s">
        <v>1013</v>
      </c>
      <c r="AD797" t="s">
        <v>37</v>
      </c>
      <c r="AE797" t="s">
        <v>1013</v>
      </c>
      <c r="AF797" t="s">
        <v>90</v>
      </c>
      <c r="AG797" t="s">
        <v>1270</v>
      </c>
      <c r="AH797" t="s">
        <v>551</v>
      </c>
      <c r="AI797" s="4">
        <f ca="1">data[[#This Row],[Expiry Date]]-TODAY()</f>
        <v>40</v>
      </c>
      <c r="AJ797" s="4">
        <f ca="1">data[[#This Row],[Maturity ( Days)]]/365</f>
        <v>0.1095890410958904</v>
      </c>
      <c r="AK797" s="4" t="str">
        <f>IF(data[[#This Row],[Option Type]]="put","p","c")</f>
        <v>c</v>
      </c>
      <c r="AL797" s="4" t="e">
        <f>(data[[#This Row],[Bid]]*data[[#This Row],[Bidsize]]+data[[#This Row],[Ask]]*data[[#This Row],[Asksize]])/(data[[#This Row],[Bidsize]]+data[[#This Row],[Asksize]])</f>
        <v>#DIV/0!</v>
      </c>
    </row>
    <row r="798" spans="1:38" x14ac:dyDescent="0.3">
      <c r="A798" t="s">
        <v>5147</v>
      </c>
      <c r="B798" t="s">
        <v>5148</v>
      </c>
      <c r="C798" t="s">
        <v>58</v>
      </c>
      <c r="D798" t="s">
        <v>1588</v>
      </c>
      <c r="E798" t="s">
        <v>5149</v>
      </c>
      <c r="F798" t="s">
        <v>5150</v>
      </c>
      <c r="H798" t="s">
        <v>87</v>
      </c>
      <c r="I798" t="s">
        <v>87</v>
      </c>
      <c r="J798" t="s">
        <v>1502</v>
      </c>
      <c r="K798" t="s">
        <v>87</v>
      </c>
      <c r="L798" t="s">
        <v>57</v>
      </c>
      <c r="M798" t="s">
        <v>37</v>
      </c>
      <c r="O798" t="s">
        <v>87</v>
      </c>
      <c r="T798" t="s">
        <v>50</v>
      </c>
      <c r="V798" t="s">
        <v>87</v>
      </c>
      <c r="W798" t="s">
        <v>87</v>
      </c>
      <c r="X798" t="s">
        <v>87</v>
      </c>
      <c r="Z798" t="s">
        <v>87</v>
      </c>
      <c r="AA798" t="s">
        <v>87</v>
      </c>
      <c r="AB798" t="s">
        <v>37</v>
      </c>
      <c r="AC798" t="s">
        <v>1013</v>
      </c>
      <c r="AD798" t="s">
        <v>37</v>
      </c>
      <c r="AE798" t="s">
        <v>1013</v>
      </c>
      <c r="AF798" t="s">
        <v>90</v>
      </c>
      <c r="AG798" t="s">
        <v>1270</v>
      </c>
      <c r="AH798" t="s">
        <v>551</v>
      </c>
      <c r="AI798" s="4">
        <f ca="1">data[[#This Row],[Expiry Date]]-TODAY()</f>
        <v>40</v>
      </c>
      <c r="AJ798" s="4">
        <f ca="1">data[[#This Row],[Maturity ( Days)]]/365</f>
        <v>0.1095890410958904</v>
      </c>
      <c r="AK798" s="4" t="str">
        <f>IF(data[[#This Row],[Option Type]]="put","p","c")</f>
        <v>c</v>
      </c>
      <c r="AL798" s="4" t="e">
        <f>(data[[#This Row],[Bid]]*data[[#This Row],[Bidsize]]+data[[#This Row],[Ask]]*data[[#This Row],[Asksize]])/(data[[#This Row],[Bidsize]]+data[[#This Row],[Asksize]])</f>
        <v>#DIV/0!</v>
      </c>
    </row>
    <row r="799" spans="1:38" x14ac:dyDescent="0.3">
      <c r="A799" t="s">
        <v>5151</v>
      </c>
      <c r="B799" t="s">
        <v>5152</v>
      </c>
      <c r="C799" t="s">
        <v>58</v>
      </c>
      <c r="D799" t="s">
        <v>1280</v>
      </c>
      <c r="E799" t="s">
        <v>5153</v>
      </c>
      <c r="F799" t="s">
        <v>5154</v>
      </c>
      <c r="H799" t="s">
        <v>87</v>
      </c>
      <c r="I799" t="s">
        <v>87</v>
      </c>
      <c r="J799" t="s">
        <v>1502</v>
      </c>
      <c r="K799" t="s">
        <v>87</v>
      </c>
      <c r="L799" t="s">
        <v>57</v>
      </c>
      <c r="M799" t="s">
        <v>37</v>
      </c>
      <c r="O799" t="s">
        <v>87</v>
      </c>
      <c r="T799" t="s">
        <v>50</v>
      </c>
      <c r="V799" t="s">
        <v>87</v>
      </c>
      <c r="W799" t="s">
        <v>87</v>
      </c>
      <c r="X799" t="s">
        <v>87</v>
      </c>
      <c r="Z799" t="s">
        <v>87</v>
      </c>
      <c r="AA799" t="s">
        <v>87</v>
      </c>
      <c r="AB799" t="s">
        <v>37</v>
      </c>
      <c r="AC799" t="s">
        <v>1013</v>
      </c>
      <c r="AD799" t="s">
        <v>37</v>
      </c>
      <c r="AE799" t="s">
        <v>1013</v>
      </c>
      <c r="AF799" t="s">
        <v>90</v>
      </c>
      <c r="AG799" t="s">
        <v>1270</v>
      </c>
      <c r="AH799" t="s">
        <v>551</v>
      </c>
      <c r="AI799" s="4">
        <f ca="1">data[[#This Row],[Expiry Date]]-TODAY()</f>
        <v>40</v>
      </c>
      <c r="AJ799" s="4">
        <f ca="1">data[[#This Row],[Maturity ( Days)]]/365</f>
        <v>0.1095890410958904</v>
      </c>
      <c r="AK799" s="4" t="str">
        <f>IF(data[[#This Row],[Option Type]]="put","p","c")</f>
        <v>c</v>
      </c>
      <c r="AL799" s="4" t="e">
        <f>(data[[#This Row],[Bid]]*data[[#This Row],[Bidsize]]+data[[#This Row],[Ask]]*data[[#This Row],[Asksize]])/(data[[#This Row],[Bidsize]]+data[[#This Row],[Asksize]])</f>
        <v>#DIV/0!</v>
      </c>
    </row>
    <row r="800" spans="1:38" x14ac:dyDescent="0.3">
      <c r="A800" t="s">
        <v>5155</v>
      </c>
      <c r="B800" t="s">
        <v>5156</v>
      </c>
      <c r="C800" t="s">
        <v>58</v>
      </c>
      <c r="D800" t="s">
        <v>2525</v>
      </c>
      <c r="E800" t="s">
        <v>5157</v>
      </c>
      <c r="F800" t="s">
        <v>5158</v>
      </c>
      <c r="H800" t="s">
        <v>87</v>
      </c>
      <c r="I800" t="s">
        <v>87</v>
      </c>
      <c r="J800" t="s">
        <v>1502</v>
      </c>
      <c r="K800" t="s">
        <v>87</v>
      </c>
      <c r="L800" t="s">
        <v>57</v>
      </c>
      <c r="M800" t="s">
        <v>37</v>
      </c>
      <c r="O800" t="s">
        <v>87</v>
      </c>
      <c r="T800" t="s">
        <v>50</v>
      </c>
      <c r="V800" t="s">
        <v>87</v>
      </c>
      <c r="W800" t="s">
        <v>87</v>
      </c>
      <c r="X800" t="s">
        <v>87</v>
      </c>
      <c r="Z800" t="s">
        <v>87</v>
      </c>
      <c r="AA800" t="s">
        <v>87</v>
      </c>
      <c r="AB800" t="s">
        <v>37</v>
      </c>
      <c r="AC800" t="s">
        <v>1013</v>
      </c>
      <c r="AD800" t="s">
        <v>37</v>
      </c>
      <c r="AE800" t="s">
        <v>1013</v>
      </c>
      <c r="AF800" t="s">
        <v>90</v>
      </c>
      <c r="AG800" t="s">
        <v>1270</v>
      </c>
      <c r="AH800" t="s">
        <v>551</v>
      </c>
      <c r="AI800" s="4">
        <f ca="1">data[[#This Row],[Expiry Date]]-TODAY()</f>
        <v>40</v>
      </c>
      <c r="AJ800" s="4">
        <f ca="1">data[[#This Row],[Maturity ( Days)]]/365</f>
        <v>0.1095890410958904</v>
      </c>
      <c r="AK800" s="4" t="str">
        <f>IF(data[[#This Row],[Option Type]]="put","p","c")</f>
        <v>c</v>
      </c>
      <c r="AL800" s="4" t="e">
        <f>(data[[#This Row],[Bid]]*data[[#This Row],[Bidsize]]+data[[#This Row],[Ask]]*data[[#This Row],[Asksize]])/(data[[#This Row],[Bidsize]]+data[[#This Row],[Asksize]])</f>
        <v>#DIV/0!</v>
      </c>
    </row>
    <row r="801" spans="1:38" x14ac:dyDescent="0.3">
      <c r="A801" t="s">
        <v>5159</v>
      </c>
      <c r="B801" t="s">
        <v>5160</v>
      </c>
      <c r="C801" t="s">
        <v>58</v>
      </c>
      <c r="D801" t="s">
        <v>207</v>
      </c>
      <c r="E801" t="s">
        <v>5161</v>
      </c>
      <c r="F801" t="s">
        <v>5162</v>
      </c>
      <c r="H801" t="s">
        <v>87</v>
      </c>
      <c r="I801" t="s">
        <v>87</v>
      </c>
      <c r="J801" t="s">
        <v>1502</v>
      </c>
      <c r="K801" t="s">
        <v>87</v>
      </c>
      <c r="L801" t="s">
        <v>57</v>
      </c>
      <c r="M801" t="s">
        <v>37</v>
      </c>
      <c r="O801" t="s">
        <v>87</v>
      </c>
      <c r="T801" t="s">
        <v>50</v>
      </c>
      <c r="V801" t="s">
        <v>87</v>
      </c>
      <c r="W801" t="s">
        <v>87</v>
      </c>
      <c r="X801" t="s">
        <v>87</v>
      </c>
      <c r="Z801" t="s">
        <v>87</v>
      </c>
      <c r="AA801" t="s">
        <v>87</v>
      </c>
      <c r="AB801" t="s">
        <v>37</v>
      </c>
      <c r="AC801" t="s">
        <v>1013</v>
      </c>
      <c r="AD801" t="s">
        <v>37</v>
      </c>
      <c r="AE801" t="s">
        <v>1013</v>
      </c>
      <c r="AF801" t="s">
        <v>90</v>
      </c>
      <c r="AG801" t="s">
        <v>1270</v>
      </c>
      <c r="AH801" t="s">
        <v>551</v>
      </c>
      <c r="AI801" s="4">
        <f ca="1">data[[#This Row],[Expiry Date]]-TODAY()</f>
        <v>40</v>
      </c>
      <c r="AJ801" s="4">
        <f ca="1">data[[#This Row],[Maturity ( Days)]]/365</f>
        <v>0.1095890410958904</v>
      </c>
      <c r="AK801" s="4" t="str">
        <f>IF(data[[#This Row],[Option Type]]="put","p","c")</f>
        <v>c</v>
      </c>
      <c r="AL801" s="4" t="e">
        <f>(data[[#This Row],[Bid]]*data[[#This Row],[Bidsize]]+data[[#This Row],[Ask]]*data[[#This Row],[Asksize]])/(data[[#This Row],[Bidsize]]+data[[#This Row],[Asksize]])</f>
        <v>#DIV/0!</v>
      </c>
    </row>
    <row r="802" spans="1:38" x14ac:dyDescent="0.3">
      <c r="A802" t="s">
        <v>5163</v>
      </c>
      <c r="B802" t="s">
        <v>5164</v>
      </c>
      <c r="C802" t="s">
        <v>58</v>
      </c>
      <c r="D802" t="s">
        <v>3325</v>
      </c>
      <c r="E802" t="s">
        <v>5165</v>
      </c>
      <c r="F802" t="s">
        <v>5166</v>
      </c>
      <c r="H802" t="s">
        <v>87</v>
      </c>
      <c r="I802" t="s">
        <v>87</v>
      </c>
      <c r="J802" t="s">
        <v>1502</v>
      </c>
      <c r="K802" t="s">
        <v>87</v>
      </c>
      <c r="L802" t="s">
        <v>57</v>
      </c>
      <c r="M802" t="s">
        <v>37</v>
      </c>
      <c r="O802" t="s">
        <v>87</v>
      </c>
      <c r="T802" t="s">
        <v>50</v>
      </c>
      <c r="V802" t="s">
        <v>87</v>
      </c>
      <c r="W802" t="s">
        <v>87</v>
      </c>
      <c r="X802" t="s">
        <v>87</v>
      </c>
      <c r="Z802" t="s">
        <v>87</v>
      </c>
      <c r="AA802" t="s">
        <v>87</v>
      </c>
      <c r="AB802" t="s">
        <v>37</v>
      </c>
      <c r="AC802" t="s">
        <v>1013</v>
      </c>
      <c r="AD802" t="s">
        <v>37</v>
      </c>
      <c r="AE802" t="s">
        <v>1013</v>
      </c>
      <c r="AF802" t="s">
        <v>90</v>
      </c>
      <c r="AG802" t="s">
        <v>1270</v>
      </c>
      <c r="AH802" t="s">
        <v>551</v>
      </c>
      <c r="AI802" s="4">
        <f ca="1">data[[#This Row],[Expiry Date]]-TODAY()</f>
        <v>40</v>
      </c>
      <c r="AJ802" s="4">
        <f ca="1">data[[#This Row],[Maturity ( Days)]]/365</f>
        <v>0.1095890410958904</v>
      </c>
      <c r="AK802" s="4" t="str">
        <f>IF(data[[#This Row],[Option Type]]="put","p","c")</f>
        <v>c</v>
      </c>
      <c r="AL802" s="4" t="e">
        <f>(data[[#This Row],[Bid]]*data[[#This Row],[Bidsize]]+data[[#This Row],[Ask]]*data[[#This Row],[Asksize]])/(data[[#This Row],[Bidsize]]+data[[#This Row],[Asksize]])</f>
        <v>#DIV/0!</v>
      </c>
    </row>
    <row r="803" spans="1:38" x14ac:dyDescent="0.3">
      <c r="A803" t="s">
        <v>5167</v>
      </c>
      <c r="B803" t="s">
        <v>5168</v>
      </c>
      <c r="C803" t="s">
        <v>58</v>
      </c>
      <c r="D803" t="s">
        <v>1282</v>
      </c>
      <c r="E803" t="s">
        <v>5169</v>
      </c>
      <c r="F803" t="s">
        <v>5170</v>
      </c>
      <c r="H803" t="s">
        <v>87</v>
      </c>
      <c r="I803" t="s">
        <v>87</v>
      </c>
      <c r="J803" t="s">
        <v>1502</v>
      </c>
      <c r="K803" t="s">
        <v>87</v>
      </c>
      <c r="L803" t="s">
        <v>57</v>
      </c>
      <c r="M803" t="s">
        <v>37</v>
      </c>
      <c r="O803" t="s">
        <v>87</v>
      </c>
      <c r="T803" t="s">
        <v>50</v>
      </c>
      <c r="V803" t="s">
        <v>87</v>
      </c>
      <c r="W803" t="s">
        <v>87</v>
      </c>
      <c r="X803" t="s">
        <v>87</v>
      </c>
      <c r="Z803" t="s">
        <v>87</v>
      </c>
      <c r="AA803" t="s">
        <v>87</v>
      </c>
      <c r="AB803" t="s">
        <v>37</v>
      </c>
      <c r="AC803" t="s">
        <v>1013</v>
      </c>
      <c r="AD803" t="s">
        <v>37</v>
      </c>
      <c r="AE803" t="s">
        <v>1013</v>
      </c>
      <c r="AF803" t="s">
        <v>90</v>
      </c>
      <c r="AG803" t="s">
        <v>1270</v>
      </c>
      <c r="AH803" t="s">
        <v>551</v>
      </c>
      <c r="AI803" s="4">
        <f ca="1">data[[#This Row],[Expiry Date]]-TODAY()</f>
        <v>40</v>
      </c>
      <c r="AJ803" s="4">
        <f ca="1">data[[#This Row],[Maturity ( Days)]]/365</f>
        <v>0.1095890410958904</v>
      </c>
      <c r="AK803" s="4" t="str">
        <f>IF(data[[#This Row],[Option Type]]="put","p","c")</f>
        <v>c</v>
      </c>
      <c r="AL803" s="4" t="e">
        <f>(data[[#This Row],[Bid]]*data[[#This Row],[Bidsize]]+data[[#This Row],[Ask]]*data[[#This Row],[Asksize]])/(data[[#This Row],[Bidsize]]+data[[#This Row],[Asksize]])</f>
        <v>#DIV/0!</v>
      </c>
    </row>
    <row r="804" spans="1:38" x14ac:dyDescent="0.3">
      <c r="A804" t="s">
        <v>5171</v>
      </c>
      <c r="B804" t="s">
        <v>5172</v>
      </c>
      <c r="C804" t="s">
        <v>58</v>
      </c>
      <c r="D804" t="s">
        <v>2531</v>
      </c>
      <c r="E804" t="s">
        <v>5173</v>
      </c>
      <c r="F804" t="s">
        <v>3291</v>
      </c>
      <c r="H804" t="s">
        <v>87</v>
      </c>
      <c r="I804" t="s">
        <v>87</v>
      </c>
      <c r="J804" t="s">
        <v>1502</v>
      </c>
      <c r="K804" t="s">
        <v>87</v>
      </c>
      <c r="L804" t="s">
        <v>57</v>
      </c>
      <c r="M804" t="s">
        <v>37</v>
      </c>
      <c r="O804" t="s">
        <v>87</v>
      </c>
      <c r="T804" t="s">
        <v>50</v>
      </c>
      <c r="V804" t="s">
        <v>87</v>
      </c>
      <c r="W804" t="s">
        <v>87</v>
      </c>
      <c r="X804" t="s">
        <v>87</v>
      </c>
      <c r="Z804" t="s">
        <v>87</v>
      </c>
      <c r="AA804" t="s">
        <v>87</v>
      </c>
      <c r="AB804" t="s">
        <v>37</v>
      </c>
      <c r="AC804" t="s">
        <v>1013</v>
      </c>
      <c r="AD804" t="s">
        <v>37</v>
      </c>
      <c r="AE804" t="s">
        <v>1013</v>
      </c>
      <c r="AF804" t="s">
        <v>90</v>
      </c>
      <c r="AG804" t="s">
        <v>1270</v>
      </c>
      <c r="AH804" t="s">
        <v>551</v>
      </c>
      <c r="AI804" s="4">
        <f ca="1">data[[#This Row],[Expiry Date]]-TODAY()</f>
        <v>40</v>
      </c>
      <c r="AJ804" s="4">
        <f ca="1">data[[#This Row],[Maturity ( Days)]]/365</f>
        <v>0.1095890410958904</v>
      </c>
      <c r="AK804" s="4" t="str">
        <f>IF(data[[#This Row],[Option Type]]="put","p","c")</f>
        <v>c</v>
      </c>
      <c r="AL804" s="4" t="e">
        <f>(data[[#This Row],[Bid]]*data[[#This Row],[Bidsize]]+data[[#This Row],[Ask]]*data[[#This Row],[Asksize]])/(data[[#This Row],[Bidsize]]+data[[#This Row],[Asksize]])</f>
        <v>#DIV/0!</v>
      </c>
    </row>
    <row r="805" spans="1:38" x14ac:dyDescent="0.3">
      <c r="A805" t="s">
        <v>5174</v>
      </c>
      <c r="B805" t="s">
        <v>5175</v>
      </c>
      <c r="C805" t="s">
        <v>58</v>
      </c>
      <c r="D805" t="s">
        <v>300</v>
      </c>
      <c r="E805" t="s">
        <v>5176</v>
      </c>
      <c r="F805" t="s">
        <v>5177</v>
      </c>
      <c r="H805" t="s">
        <v>87</v>
      </c>
      <c r="I805" t="s">
        <v>87</v>
      </c>
      <c r="J805" t="s">
        <v>1502</v>
      </c>
      <c r="K805" t="s">
        <v>87</v>
      </c>
      <c r="L805" t="s">
        <v>57</v>
      </c>
      <c r="M805" t="s">
        <v>37</v>
      </c>
      <c r="O805" t="s">
        <v>87</v>
      </c>
      <c r="T805" t="s">
        <v>50</v>
      </c>
      <c r="V805" t="s">
        <v>87</v>
      </c>
      <c r="W805" t="s">
        <v>87</v>
      </c>
      <c r="X805" t="s">
        <v>87</v>
      </c>
      <c r="Z805" t="s">
        <v>87</v>
      </c>
      <c r="AA805" t="s">
        <v>87</v>
      </c>
      <c r="AB805" t="s">
        <v>37</v>
      </c>
      <c r="AC805" t="s">
        <v>1013</v>
      </c>
      <c r="AD805" t="s">
        <v>37</v>
      </c>
      <c r="AE805" t="s">
        <v>1013</v>
      </c>
      <c r="AF805" t="s">
        <v>90</v>
      </c>
      <c r="AG805" t="s">
        <v>1270</v>
      </c>
      <c r="AH805" t="s">
        <v>551</v>
      </c>
      <c r="AI805" s="4">
        <f ca="1">data[[#This Row],[Expiry Date]]-TODAY()</f>
        <v>40</v>
      </c>
      <c r="AJ805" s="4">
        <f ca="1">data[[#This Row],[Maturity ( Days)]]/365</f>
        <v>0.1095890410958904</v>
      </c>
      <c r="AK805" s="4" t="str">
        <f>IF(data[[#This Row],[Option Type]]="put","p","c")</f>
        <v>c</v>
      </c>
      <c r="AL805" s="4" t="e">
        <f>(data[[#This Row],[Bid]]*data[[#This Row],[Bidsize]]+data[[#This Row],[Ask]]*data[[#This Row],[Asksize]])/(data[[#This Row],[Bidsize]]+data[[#This Row],[Asksize]])</f>
        <v>#DIV/0!</v>
      </c>
    </row>
    <row r="806" spans="1:38" x14ac:dyDescent="0.3">
      <c r="A806" t="s">
        <v>5178</v>
      </c>
      <c r="B806" t="s">
        <v>5179</v>
      </c>
      <c r="C806" t="s">
        <v>58</v>
      </c>
      <c r="D806" t="s">
        <v>1613</v>
      </c>
      <c r="E806" t="s">
        <v>5180</v>
      </c>
      <c r="F806" t="s">
        <v>5181</v>
      </c>
      <c r="H806" t="s">
        <v>87</v>
      </c>
      <c r="I806" t="s">
        <v>87</v>
      </c>
      <c r="J806" t="s">
        <v>1502</v>
      </c>
      <c r="K806" t="s">
        <v>87</v>
      </c>
      <c r="L806" t="s">
        <v>57</v>
      </c>
      <c r="M806" t="s">
        <v>37</v>
      </c>
      <c r="O806" t="s">
        <v>87</v>
      </c>
      <c r="T806" t="s">
        <v>50</v>
      </c>
      <c r="V806" t="s">
        <v>87</v>
      </c>
      <c r="W806" t="s">
        <v>87</v>
      </c>
      <c r="X806" t="s">
        <v>87</v>
      </c>
      <c r="Z806" t="s">
        <v>87</v>
      </c>
      <c r="AA806" t="s">
        <v>87</v>
      </c>
      <c r="AB806" t="s">
        <v>37</v>
      </c>
      <c r="AC806" t="s">
        <v>1013</v>
      </c>
      <c r="AD806" t="s">
        <v>37</v>
      </c>
      <c r="AE806" t="s">
        <v>1013</v>
      </c>
      <c r="AF806" t="s">
        <v>90</v>
      </c>
      <c r="AG806" t="s">
        <v>1270</v>
      </c>
      <c r="AH806" t="s">
        <v>551</v>
      </c>
      <c r="AI806" s="4">
        <f ca="1">data[[#This Row],[Expiry Date]]-TODAY()</f>
        <v>40</v>
      </c>
      <c r="AJ806" s="4">
        <f ca="1">data[[#This Row],[Maturity ( Days)]]/365</f>
        <v>0.1095890410958904</v>
      </c>
      <c r="AK806" s="4" t="str">
        <f>IF(data[[#This Row],[Option Type]]="put","p","c")</f>
        <v>c</v>
      </c>
      <c r="AL806" s="4" t="e">
        <f>(data[[#This Row],[Bid]]*data[[#This Row],[Bidsize]]+data[[#This Row],[Ask]]*data[[#This Row],[Asksize]])/(data[[#This Row],[Bidsize]]+data[[#This Row],[Asksize]])</f>
        <v>#DIV/0!</v>
      </c>
    </row>
    <row r="807" spans="1:38" x14ac:dyDescent="0.3">
      <c r="A807" t="s">
        <v>5182</v>
      </c>
      <c r="B807" t="s">
        <v>5183</v>
      </c>
      <c r="C807" t="s">
        <v>58</v>
      </c>
      <c r="D807" t="s">
        <v>1284</v>
      </c>
      <c r="E807" t="s">
        <v>5184</v>
      </c>
      <c r="F807" t="s">
        <v>5185</v>
      </c>
      <c r="H807" t="s">
        <v>87</v>
      </c>
      <c r="I807" t="s">
        <v>87</v>
      </c>
      <c r="J807" t="s">
        <v>1502</v>
      </c>
      <c r="K807" t="s">
        <v>87</v>
      </c>
      <c r="L807" t="s">
        <v>57</v>
      </c>
      <c r="M807" t="s">
        <v>37</v>
      </c>
      <c r="O807" t="s">
        <v>87</v>
      </c>
      <c r="T807" t="s">
        <v>50</v>
      </c>
      <c r="V807" t="s">
        <v>87</v>
      </c>
      <c r="W807" t="s">
        <v>87</v>
      </c>
      <c r="X807" t="s">
        <v>87</v>
      </c>
      <c r="Z807" t="s">
        <v>87</v>
      </c>
      <c r="AA807" t="s">
        <v>87</v>
      </c>
      <c r="AB807" t="s">
        <v>37</v>
      </c>
      <c r="AC807" t="s">
        <v>1013</v>
      </c>
      <c r="AD807" t="s">
        <v>37</v>
      </c>
      <c r="AE807" t="s">
        <v>1013</v>
      </c>
      <c r="AF807" t="s">
        <v>90</v>
      </c>
      <c r="AG807" t="s">
        <v>1270</v>
      </c>
      <c r="AH807" t="s">
        <v>551</v>
      </c>
      <c r="AI807" s="4">
        <f ca="1">data[[#This Row],[Expiry Date]]-TODAY()</f>
        <v>40</v>
      </c>
      <c r="AJ807" s="4">
        <f ca="1">data[[#This Row],[Maturity ( Days)]]/365</f>
        <v>0.1095890410958904</v>
      </c>
      <c r="AK807" s="4" t="str">
        <f>IF(data[[#This Row],[Option Type]]="put","p","c")</f>
        <v>c</v>
      </c>
      <c r="AL807" s="4" t="e">
        <f>(data[[#This Row],[Bid]]*data[[#This Row],[Bidsize]]+data[[#This Row],[Ask]]*data[[#This Row],[Asksize]])/(data[[#This Row],[Bidsize]]+data[[#This Row],[Asksize]])</f>
        <v>#DIV/0!</v>
      </c>
    </row>
    <row r="808" spans="1:38" x14ac:dyDescent="0.3">
      <c r="A808" t="s">
        <v>5186</v>
      </c>
      <c r="B808" t="s">
        <v>5187</v>
      </c>
      <c r="C808" t="s">
        <v>58</v>
      </c>
      <c r="D808" t="s">
        <v>4802</v>
      </c>
      <c r="E808" t="s">
        <v>5188</v>
      </c>
      <c r="F808" t="s">
        <v>5189</v>
      </c>
      <c r="H808" t="s">
        <v>87</v>
      </c>
      <c r="I808" t="s">
        <v>87</v>
      </c>
      <c r="J808" t="s">
        <v>1502</v>
      </c>
      <c r="K808" t="s">
        <v>87</v>
      </c>
      <c r="L808" t="s">
        <v>57</v>
      </c>
      <c r="M808" t="s">
        <v>37</v>
      </c>
      <c r="O808" t="s">
        <v>87</v>
      </c>
      <c r="T808" t="s">
        <v>50</v>
      </c>
      <c r="V808" t="s">
        <v>87</v>
      </c>
      <c r="W808" t="s">
        <v>87</v>
      </c>
      <c r="X808" t="s">
        <v>87</v>
      </c>
      <c r="Z808" t="s">
        <v>87</v>
      </c>
      <c r="AA808" t="s">
        <v>87</v>
      </c>
      <c r="AB808" t="s">
        <v>37</v>
      </c>
      <c r="AC808" t="s">
        <v>1013</v>
      </c>
      <c r="AD808" t="s">
        <v>37</v>
      </c>
      <c r="AE808" t="s">
        <v>1013</v>
      </c>
      <c r="AF808" t="s">
        <v>90</v>
      </c>
      <c r="AG808" t="s">
        <v>1270</v>
      </c>
      <c r="AH808" t="s">
        <v>551</v>
      </c>
      <c r="AI808" s="4">
        <f ca="1">data[[#This Row],[Expiry Date]]-TODAY()</f>
        <v>40</v>
      </c>
      <c r="AJ808" s="4">
        <f ca="1">data[[#This Row],[Maturity ( Days)]]/365</f>
        <v>0.1095890410958904</v>
      </c>
      <c r="AK808" s="4" t="str">
        <f>IF(data[[#This Row],[Option Type]]="put","p","c")</f>
        <v>c</v>
      </c>
      <c r="AL808" s="4" t="e">
        <f>(data[[#This Row],[Bid]]*data[[#This Row],[Bidsize]]+data[[#This Row],[Ask]]*data[[#This Row],[Asksize]])/(data[[#This Row],[Bidsize]]+data[[#This Row],[Asksize]])</f>
        <v>#DIV/0!</v>
      </c>
    </row>
    <row r="809" spans="1:38" x14ac:dyDescent="0.3">
      <c r="A809" t="s">
        <v>5190</v>
      </c>
      <c r="B809" t="s">
        <v>5191</v>
      </c>
      <c r="C809" t="s">
        <v>58</v>
      </c>
      <c r="D809" t="s">
        <v>301</v>
      </c>
      <c r="E809" t="s">
        <v>5192</v>
      </c>
      <c r="F809" t="s">
        <v>5193</v>
      </c>
      <c r="H809" t="s">
        <v>87</v>
      </c>
      <c r="I809" t="s">
        <v>87</v>
      </c>
      <c r="J809" t="s">
        <v>1502</v>
      </c>
      <c r="K809" t="s">
        <v>87</v>
      </c>
      <c r="L809" t="s">
        <v>57</v>
      </c>
      <c r="M809" t="s">
        <v>37</v>
      </c>
      <c r="O809" t="s">
        <v>87</v>
      </c>
      <c r="T809" t="s">
        <v>50</v>
      </c>
      <c r="V809" t="s">
        <v>87</v>
      </c>
      <c r="W809" t="s">
        <v>87</v>
      </c>
      <c r="X809" t="s">
        <v>87</v>
      </c>
      <c r="Z809" t="s">
        <v>87</v>
      </c>
      <c r="AA809" t="s">
        <v>87</v>
      </c>
      <c r="AB809" t="s">
        <v>37</v>
      </c>
      <c r="AC809" t="s">
        <v>1013</v>
      </c>
      <c r="AD809" t="s">
        <v>37</v>
      </c>
      <c r="AE809" t="s">
        <v>1013</v>
      </c>
      <c r="AF809" t="s">
        <v>90</v>
      </c>
      <c r="AG809" t="s">
        <v>1270</v>
      </c>
      <c r="AH809" t="s">
        <v>551</v>
      </c>
      <c r="AI809" s="4">
        <f ca="1">data[[#This Row],[Expiry Date]]-TODAY()</f>
        <v>40</v>
      </c>
      <c r="AJ809" s="4">
        <f ca="1">data[[#This Row],[Maturity ( Days)]]/365</f>
        <v>0.1095890410958904</v>
      </c>
      <c r="AK809" s="4" t="str">
        <f>IF(data[[#This Row],[Option Type]]="put","p","c")</f>
        <v>c</v>
      </c>
      <c r="AL809" s="4" t="e">
        <f>(data[[#This Row],[Bid]]*data[[#This Row],[Bidsize]]+data[[#This Row],[Ask]]*data[[#This Row],[Asksize]])/(data[[#This Row],[Bidsize]]+data[[#This Row],[Asksize]])</f>
        <v>#DIV/0!</v>
      </c>
    </row>
    <row r="810" spans="1:38" x14ac:dyDescent="0.3">
      <c r="A810" t="s">
        <v>5194</v>
      </c>
      <c r="B810" t="s">
        <v>5195</v>
      </c>
      <c r="C810" t="s">
        <v>58</v>
      </c>
      <c r="D810" t="s">
        <v>3547</v>
      </c>
      <c r="E810" t="s">
        <v>5196</v>
      </c>
      <c r="F810" t="s">
        <v>5197</v>
      </c>
      <c r="H810" t="s">
        <v>87</v>
      </c>
      <c r="I810" t="s">
        <v>87</v>
      </c>
      <c r="J810" t="s">
        <v>1502</v>
      </c>
      <c r="K810" t="s">
        <v>87</v>
      </c>
      <c r="L810" t="s">
        <v>57</v>
      </c>
      <c r="M810" t="s">
        <v>37</v>
      </c>
      <c r="O810" t="s">
        <v>87</v>
      </c>
      <c r="T810" t="s">
        <v>50</v>
      </c>
      <c r="V810" t="s">
        <v>87</v>
      </c>
      <c r="W810" t="s">
        <v>87</v>
      </c>
      <c r="X810" t="s">
        <v>87</v>
      </c>
      <c r="Z810" t="s">
        <v>87</v>
      </c>
      <c r="AA810" t="s">
        <v>87</v>
      </c>
      <c r="AB810" t="s">
        <v>37</v>
      </c>
      <c r="AC810" t="s">
        <v>1013</v>
      </c>
      <c r="AD810" t="s">
        <v>37</v>
      </c>
      <c r="AE810" t="s">
        <v>1013</v>
      </c>
      <c r="AF810" t="s">
        <v>90</v>
      </c>
      <c r="AG810" t="s">
        <v>1270</v>
      </c>
      <c r="AH810" t="s">
        <v>551</v>
      </c>
      <c r="AI810" s="4">
        <f ca="1">data[[#This Row],[Expiry Date]]-TODAY()</f>
        <v>40</v>
      </c>
      <c r="AJ810" s="4">
        <f ca="1">data[[#This Row],[Maturity ( Days)]]/365</f>
        <v>0.1095890410958904</v>
      </c>
      <c r="AK810" s="4" t="str">
        <f>IF(data[[#This Row],[Option Type]]="put","p","c")</f>
        <v>c</v>
      </c>
      <c r="AL810" s="4" t="e">
        <f>(data[[#This Row],[Bid]]*data[[#This Row],[Bidsize]]+data[[#This Row],[Ask]]*data[[#This Row],[Asksize]])/(data[[#This Row],[Bidsize]]+data[[#This Row],[Asksize]])</f>
        <v>#DIV/0!</v>
      </c>
    </row>
    <row r="811" spans="1:38" x14ac:dyDescent="0.3">
      <c r="A811" t="s">
        <v>5198</v>
      </c>
      <c r="B811" t="s">
        <v>5199</v>
      </c>
      <c r="C811" t="s">
        <v>58</v>
      </c>
      <c r="D811" t="s">
        <v>1288</v>
      </c>
      <c r="E811" t="s">
        <v>5200</v>
      </c>
      <c r="F811" t="s">
        <v>5201</v>
      </c>
      <c r="H811" t="s">
        <v>87</v>
      </c>
      <c r="I811" t="s">
        <v>87</v>
      </c>
      <c r="J811" t="s">
        <v>1502</v>
      </c>
      <c r="K811" t="s">
        <v>87</v>
      </c>
      <c r="L811" t="s">
        <v>57</v>
      </c>
      <c r="M811" t="s">
        <v>37</v>
      </c>
      <c r="O811" t="s">
        <v>87</v>
      </c>
      <c r="T811" t="s">
        <v>50</v>
      </c>
      <c r="V811" t="s">
        <v>87</v>
      </c>
      <c r="W811" t="s">
        <v>87</v>
      </c>
      <c r="X811" t="s">
        <v>87</v>
      </c>
      <c r="Z811" t="s">
        <v>87</v>
      </c>
      <c r="AA811" t="s">
        <v>87</v>
      </c>
      <c r="AB811" t="s">
        <v>37</v>
      </c>
      <c r="AC811" t="s">
        <v>1013</v>
      </c>
      <c r="AD811" t="s">
        <v>37</v>
      </c>
      <c r="AE811" t="s">
        <v>1013</v>
      </c>
      <c r="AF811" t="s">
        <v>90</v>
      </c>
      <c r="AG811" t="s">
        <v>1270</v>
      </c>
      <c r="AH811" t="s">
        <v>551</v>
      </c>
      <c r="AI811" s="4">
        <f ca="1">data[[#This Row],[Expiry Date]]-TODAY()</f>
        <v>40</v>
      </c>
      <c r="AJ811" s="4">
        <f ca="1">data[[#This Row],[Maturity ( Days)]]/365</f>
        <v>0.1095890410958904</v>
      </c>
      <c r="AK811" s="4" t="str">
        <f>IF(data[[#This Row],[Option Type]]="put","p","c")</f>
        <v>c</v>
      </c>
      <c r="AL811" s="4" t="e">
        <f>(data[[#This Row],[Bid]]*data[[#This Row],[Bidsize]]+data[[#This Row],[Ask]]*data[[#This Row],[Asksize]])/(data[[#This Row],[Bidsize]]+data[[#This Row],[Asksize]])</f>
        <v>#DIV/0!</v>
      </c>
    </row>
    <row r="812" spans="1:38" x14ac:dyDescent="0.3">
      <c r="A812" t="s">
        <v>5202</v>
      </c>
      <c r="B812" t="s">
        <v>5203</v>
      </c>
      <c r="C812" t="s">
        <v>58</v>
      </c>
      <c r="D812" t="s">
        <v>3550</v>
      </c>
      <c r="E812" t="s">
        <v>5204</v>
      </c>
      <c r="F812" t="s">
        <v>5205</v>
      </c>
      <c r="H812" t="s">
        <v>137</v>
      </c>
      <c r="I812" t="s">
        <v>137</v>
      </c>
      <c r="J812" t="s">
        <v>1502</v>
      </c>
      <c r="K812" t="s">
        <v>87</v>
      </c>
      <c r="L812" t="s">
        <v>57</v>
      </c>
      <c r="M812" t="s">
        <v>37</v>
      </c>
      <c r="O812" t="s">
        <v>87</v>
      </c>
      <c r="T812" t="s">
        <v>50</v>
      </c>
      <c r="V812" t="s">
        <v>87</v>
      </c>
      <c r="W812" t="s">
        <v>87</v>
      </c>
      <c r="X812" t="s">
        <v>87</v>
      </c>
      <c r="Z812" t="s">
        <v>87</v>
      </c>
      <c r="AA812" t="s">
        <v>87</v>
      </c>
      <c r="AB812" t="s">
        <v>37</v>
      </c>
      <c r="AC812" t="s">
        <v>1013</v>
      </c>
      <c r="AD812" t="s">
        <v>37</v>
      </c>
      <c r="AE812" t="s">
        <v>1013</v>
      </c>
      <c r="AF812" t="s">
        <v>90</v>
      </c>
      <c r="AG812" t="s">
        <v>1270</v>
      </c>
      <c r="AH812" t="s">
        <v>551</v>
      </c>
      <c r="AI812" s="4">
        <f ca="1">data[[#This Row],[Expiry Date]]-TODAY()</f>
        <v>40</v>
      </c>
      <c r="AJ812" s="4">
        <f ca="1">data[[#This Row],[Maturity ( Days)]]/365</f>
        <v>0.1095890410958904</v>
      </c>
      <c r="AK812" s="4" t="str">
        <f>IF(data[[#This Row],[Option Type]]="put","p","c")</f>
        <v>c</v>
      </c>
      <c r="AL812" s="4">
        <f>(data[[#This Row],[Bid]]*data[[#This Row],[Bidsize]]+data[[#This Row],[Ask]]*data[[#This Row],[Asksize]])/(data[[#This Row],[Bidsize]]+data[[#This Row],[Asksize]])</f>
        <v>1240</v>
      </c>
    </row>
    <row r="813" spans="1:38" x14ac:dyDescent="0.3">
      <c r="A813" t="s">
        <v>5206</v>
      </c>
      <c r="B813" t="s">
        <v>5207</v>
      </c>
      <c r="C813" t="s">
        <v>58</v>
      </c>
      <c r="D813" t="s">
        <v>1289</v>
      </c>
      <c r="E813" t="s">
        <v>5208</v>
      </c>
      <c r="F813" t="s">
        <v>5209</v>
      </c>
      <c r="H813" t="s">
        <v>137</v>
      </c>
      <c r="I813" t="s">
        <v>137</v>
      </c>
      <c r="J813" t="s">
        <v>1502</v>
      </c>
      <c r="K813" t="s">
        <v>87</v>
      </c>
      <c r="L813" t="s">
        <v>57</v>
      </c>
      <c r="M813" t="s">
        <v>37</v>
      </c>
      <c r="O813" t="s">
        <v>87</v>
      </c>
      <c r="T813" t="s">
        <v>50</v>
      </c>
      <c r="V813" t="s">
        <v>87</v>
      </c>
      <c r="W813" t="s">
        <v>87</v>
      </c>
      <c r="X813" t="s">
        <v>87</v>
      </c>
      <c r="Z813" t="s">
        <v>87</v>
      </c>
      <c r="AA813" t="s">
        <v>87</v>
      </c>
      <c r="AB813" t="s">
        <v>37</v>
      </c>
      <c r="AC813" t="s">
        <v>1013</v>
      </c>
      <c r="AD813" t="s">
        <v>37</v>
      </c>
      <c r="AE813" t="s">
        <v>1013</v>
      </c>
      <c r="AF813" t="s">
        <v>90</v>
      </c>
      <c r="AG813" t="s">
        <v>1270</v>
      </c>
      <c r="AH813" t="s">
        <v>551</v>
      </c>
      <c r="AI813" s="4">
        <f ca="1">data[[#This Row],[Expiry Date]]-TODAY()</f>
        <v>40</v>
      </c>
      <c r="AJ813" s="4">
        <f ca="1">data[[#This Row],[Maturity ( Days)]]/365</f>
        <v>0.1095890410958904</v>
      </c>
      <c r="AK813" s="4" t="str">
        <f>IF(data[[#This Row],[Option Type]]="put","p","c")</f>
        <v>c</v>
      </c>
      <c r="AL813" s="4">
        <f>(data[[#This Row],[Bid]]*data[[#This Row],[Bidsize]]+data[[#This Row],[Ask]]*data[[#This Row],[Asksize]])/(data[[#This Row],[Bidsize]]+data[[#This Row],[Asksize]])</f>
        <v>1190.6499999999999</v>
      </c>
    </row>
    <row r="814" spans="1:38" x14ac:dyDescent="0.3">
      <c r="A814" t="s">
        <v>5210</v>
      </c>
      <c r="B814" t="s">
        <v>5211</v>
      </c>
      <c r="C814" t="s">
        <v>58</v>
      </c>
      <c r="D814" t="s">
        <v>303</v>
      </c>
      <c r="E814" t="s">
        <v>2322</v>
      </c>
      <c r="F814" t="s">
        <v>5212</v>
      </c>
      <c r="H814" t="s">
        <v>137</v>
      </c>
      <c r="I814" t="s">
        <v>137</v>
      </c>
      <c r="J814" t="s">
        <v>1502</v>
      </c>
      <c r="K814" t="s">
        <v>87</v>
      </c>
      <c r="L814" t="s">
        <v>57</v>
      </c>
      <c r="M814" t="s">
        <v>37</v>
      </c>
      <c r="O814" t="s">
        <v>87</v>
      </c>
      <c r="T814" t="s">
        <v>50</v>
      </c>
      <c r="V814" t="s">
        <v>87</v>
      </c>
      <c r="W814" t="s">
        <v>87</v>
      </c>
      <c r="X814" t="s">
        <v>87</v>
      </c>
      <c r="Z814" t="s">
        <v>87</v>
      </c>
      <c r="AA814" t="s">
        <v>87</v>
      </c>
      <c r="AB814" t="s">
        <v>37</v>
      </c>
      <c r="AC814" t="s">
        <v>1013</v>
      </c>
      <c r="AD814" t="s">
        <v>37</v>
      </c>
      <c r="AE814" t="s">
        <v>1013</v>
      </c>
      <c r="AF814" t="s">
        <v>90</v>
      </c>
      <c r="AG814" t="s">
        <v>1270</v>
      </c>
      <c r="AH814" t="s">
        <v>551</v>
      </c>
      <c r="AI814" s="4">
        <f ca="1">data[[#This Row],[Expiry Date]]-TODAY()</f>
        <v>40</v>
      </c>
      <c r="AJ814" s="4">
        <f ca="1">data[[#This Row],[Maturity ( Days)]]/365</f>
        <v>0.1095890410958904</v>
      </c>
      <c r="AK814" s="4" t="str">
        <f>IF(data[[#This Row],[Option Type]]="put","p","c")</f>
        <v>c</v>
      </c>
      <c r="AL814" s="4">
        <f>(data[[#This Row],[Bid]]*data[[#This Row],[Bidsize]]+data[[#This Row],[Ask]]*data[[#This Row],[Asksize]])/(data[[#This Row],[Bidsize]]+data[[#This Row],[Asksize]])</f>
        <v>1165.9499999999998</v>
      </c>
    </row>
    <row r="815" spans="1:38" x14ac:dyDescent="0.3">
      <c r="A815" t="s">
        <v>5213</v>
      </c>
      <c r="B815" t="s">
        <v>5214</v>
      </c>
      <c r="C815" t="s">
        <v>58</v>
      </c>
      <c r="D815" t="s">
        <v>1292</v>
      </c>
      <c r="E815" t="s">
        <v>5215</v>
      </c>
      <c r="F815" t="s">
        <v>5216</v>
      </c>
      <c r="H815" t="s">
        <v>137</v>
      </c>
      <c r="I815" t="s">
        <v>137</v>
      </c>
      <c r="J815" t="s">
        <v>1502</v>
      </c>
      <c r="K815" t="s">
        <v>87</v>
      </c>
      <c r="L815" t="s">
        <v>57</v>
      </c>
      <c r="M815" t="s">
        <v>37</v>
      </c>
      <c r="O815" t="s">
        <v>87</v>
      </c>
      <c r="T815" t="s">
        <v>50</v>
      </c>
      <c r="V815" t="s">
        <v>87</v>
      </c>
      <c r="W815" t="s">
        <v>87</v>
      </c>
      <c r="X815" t="s">
        <v>87</v>
      </c>
      <c r="Z815" t="s">
        <v>87</v>
      </c>
      <c r="AA815" t="s">
        <v>87</v>
      </c>
      <c r="AB815" t="s">
        <v>37</v>
      </c>
      <c r="AC815" t="s">
        <v>1013</v>
      </c>
      <c r="AD815" t="s">
        <v>37</v>
      </c>
      <c r="AE815" t="s">
        <v>1013</v>
      </c>
      <c r="AF815" t="s">
        <v>90</v>
      </c>
      <c r="AG815" t="s">
        <v>1270</v>
      </c>
      <c r="AH815" t="s">
        <v>551</v>
      </c>
      <c r="AI815" s="4">
        <f ca="1">data[[#This Row],[Expiry Date]]-TODAY()</f>
        <v>40</v>
      </c>
      <c r="AJ815" s="4">
        <f ca="1">data[[#This Row],[Maturity ( Days)]]/365</f>
        <v>0.1095890410958904</v>
      </c>
      <c r="AK815" s="4" t="str">
        <f>IF(data[[#This Row],[Option Type]]="put","p","c")</f>
        <v>c</v>
      </c>
      <c r="AL815" s="4">
        <f>(data[[#This Row],[Bid]]*data[[#This Row],[Bidsize]]+data[[#This Row],[Ask]]*data[[#This Row],[Asksize]])/(data[[#This Row],[Bidsize]]+data[[#This Row],[Asksize]])</f>
        <v>1141.3000000000002</v>
      </c>
    </row>
    <row r="816" spans="1:38" x14ac:dyDescent="0.3">
      <c r="A816" t="s">
        <v>5217</v>
      </c>
      <c r="B816" t="s">
        <v>5218</v>
      </c>
      <c r="C816" t="s">
        <v>58</v>
      </c>
      <c r="D816" t="s">
        <v>1293</v>
      </c>
      <c r="E816" t="s">
        <v>5219</v>
      </c>
      <c r="F816" t="s">
        <v>5220</v>
      </c>
      <c r="H816" t="s">
        <v>137</v>
      </c>
      <c r="I816" t="s">
        <v>137</v>
      </c>
      <c r="J816" t="s">
        <v>1502</v>
      </c>
      <c r="K816" t="s">
        <v>87</v>
      </c>
      <c r="L816" t="s">
        <v>57</v>
      </c>
      <c r="M816" t="s">
        <v>37</v>
      </c>
      <c r="O816" t="s">
        <v>87</v>
      </c>
      <c r="T816" t="s">
        <v>50</v>
      </c>
      <c r="V816" t="s">
        <v>87</v>
      </c>
      <c r="W816" t="s">
        <v>87</v>
      </c>
      <c r="X816" t="s">
        <v>87</v>
      </c>
      <c r="Z816" t="s">
        <v>87</v>
      </c>
      <c r="AA816" t="s">
        <v>87</v>
      </c>
      <c r="AB816" t="s">
        <v>37</v>
      </c>
      <c r="AC816" t="s">
        <v>1013</v>
      </c>
      <c r="AD816" t="s">
        <v>37</v>
      </c>
      <c r="AE816" t="s">
        <v>1013</v>
      </c>
      <c r="AF816" t="s">
        <v>90</v>
      </c>
      <c r="AG816" t="s">
        <v>1270</v>
      </c>
      <c r="AH816" t="s">
        <v>551</v>
      </c>
      <c r="AI816" s="4">
        <f ca="1">data[[#This Row],[Expiry Date]]-TODAY()</f>
        <v>40</v>
      </c>
      <c r="AJ816" s="4">
        <f ca="1">data[[#This Row],[Maturity ( Days)]]/365</f>
        <v>0.1095890410958904</v>
      </c>
      <c r="AK816" s="4" t="str">
        <f>IF(data[[#This Row],[Option Type]]="put","p","c")</f>
        <v>c</v>
      </c>
      <c r="AL816" s="4">
        <f>(data[[#This Row],[Bid]]*data[[#This Row],[Bidsize]]+data[[#This Row],[Ask]]*data[[#This Row],[Asksize]])/(data[[#This Row],[Bidsize]]+data[[#This Row],[Asksize]])</f>
        <v>1092.1000000000001</v>
      </c>
    </row>
    <row r="817" spans="1:38" x14ac:dyDescent="0.3">
      <c r="A817" t="s">
        <v>5221</v>
      </c>
      <c r="B817" t="s">
        <v>5222</v>
      </c>
      <c r="C817" t="s">
        <v>58</v>
      </c>
      <c r="D817" t="s">
        <v>99</v>
      </c>
      <c r="E817" t="s">
        <v>5223</v>
      </c>
      <c r="F817" t="s">
        <v>5224</v>
      </c>
      <c r="H817" t="s">
        <v>137</v>
      </c>
      <c r="I817" t="s">
        <v>137</v>
      </c>
      <c r="J817" t="s">
        <v>1502</v>
      </c>
      <c r="K817" t="s">
        <v>87</v>
      </c>
      <c r="L817" t="s">
        <v>57</v>
      </c>
      <c r="M817" t="s">
        <v>37</v>
      </c>
      <c r="O817" t="s">
        <v>87</v>
      </c>
      <c r="T817" t="s">
        <v>50</v>
      </c>
      <c r="V817" t="s">
        <v>87</v>
      </c>
      <c r="W817" t="s">
        <v>87</v>
      </c>
      <c r="X817" t="s">
        <v>87</v>
      </c>
      <c r="Z817" t="s">
        <v>87</v>
      </c>
      <c r="AA817" t="s">
        <v>87</v>
      </c>
      <c r="AB817" t="s">
        <v>37</v>
      </c>
      <c r="AC817" t="s">
        <v>1013</v>
      </c>
      <c r="AD817" t="s">
        <v>37</v>
      </c>
      <c r="AE817" t="s">
        <v>1013</v>
      </c>
      <c r="AF817" t="s">
        <v>90</v>
      </c>
      <c r="AG817" t="s">
        <v>1270</v>
      </c>
      <c r="AH817" t="s">
        <v>551</v>
      </c>
      <c r="AI817" s="4">
        <f ca="1">data[[#This Row],[Expiry Date]]-TODAY()</f>
        <v>40</v>
      </c>
      <c r="AJ817" s="4">
        <f ca="1">data[[#This Row],[Maturity ( Days)]]/365</f>
        <v>0.1095890410958904</v>
      </c>
      <c r="AK817" s="4" t="str">
        <f>IF(data[[#This Row],[Option Type]]="put","p","c")</f>
        <v>c</v>
      </c>
      <c r="AL817" s="4">
        <f>(data[[#This Row],[Bid]]*data[[#This Row],[Bidsize]]+data[[#This Row],[Ask]]*data[[#This Row],[Asksize]])/(data[[#This Row],[Bidsize]]+data[[#This Row],[Asksize]])</f>
        <v>1067.5</v>
      </c>
    </row>
    <row r="818" spans="1:38" x14ac:dyDescent="0.3">
      <c r="A818" t="s">
        <v>5225</v>
      </c>
      <c r="B818" t="s">
        <v>5226</v>
      </c>
      <c r="C818" t="s">
        <v>58</v>
      </c>
      <c r="D818" t="s">
        <v>1295</v>
      </c>
      <c r="E818" t="s">
        <v>5227</v>
      </c>
      <c r="F818" t="s">
        <v>4676</v>
      </c>
      <c r="H818" t="s">
        <v>137</v>
      </c>
      <c r="I818" t="s">
        <v>137</v>
      </c>
      <c r="J818" t="s">
        <v>1502</v>
      </c>
      <c r="K818" t="s">
        <v>87</v>
      </c>
      <c r="L818" t="s">
        <v>57</v>
      </c>
      <c r="M818" t="s">
        <v>37</v>
      </c>
      <c r="O818" t="s">
        <v>87</v>
      </c>
      <c r="T818" t="s">
        <v>50</v>
      </c>
      <c r="V818" t="s">
        <v>87</v>
      </c>
      <c r="W818" t="s">
        <v>87</v>
      </c>
      <c r="X818" t="s">
        <v>87</v>
      </c>
      <c r="Z818" t="s">
        <v>87</v>
      </c>
      <c r="AA818" t="s">
        <v>87</v>
      </c>
      <c r="AB818" t="s">
        <v>37</v>
      </c>
      <c r="AC818" t="s">
        <v>1013</v>
      </c>
      <c r="AD818" t="s">
        <v>37</v>
      </c>
      <c r="AE818" t="s">
        <v>1013</v>
      </c>
      <c r="AF818" t="s">
        <v>90</v>
      </c>
      <c r="AG818" t="s">
        <v>1270</v>
      </c>
      <c r="AH818" t="s">
        <v>551</v>
      </c>
      <c r="AI818" s="4">
        <f ca="1">data[[#This Row],[Expiry Date]]-TODAY()</f>
        <v>40</v>
      </c>
      <c r="AJ818" s="4">
        <f ca="1">data[[#This Row],[Maturity ( Days)]]/365</f>
        <v>0.1095890410958904</v>
      </c>
      <c r="AK818" s="4" t="str">
        <f>IF(data[[#This Row],[Option Type]]="put","p","c")</f>
        <v>c</v>
      </c>
      <c r="AL818" s="4">
        <f>(data[[#This Row],[Bid]]*data[[#This Row],[Bidsize]]+data[[#This Row],[Ask]]*data[[#This Row],[Asksize]])/(data[[#This Row],[Bidsize]]+data[[#This Row],[Asksize]])</f>
        <v>1042.8999999999999</v>
      </c>
    </row>
    <row r="819" spans="1:38" x14ac:dyDescent="0.3">
      <c r="A819" t="s">
        <v>5228</v>
      </c>
      <c r="B819" t="s">
        <v>5229</v>
      </c>
      <c r="C819" t="s">
        <v>58</v>
      </c>
      <c r="D819" t="s">
        <v>305</v>
      </c>
      <c r="E819" t="s">
        <v>5230</v>
      </c>
      <c r="F819" t="s">
        <v>5231</v>
      </c>
      <c r="H819" t="s">
        <v>137</v>
      </c>
      <c r="I819" t="s">
        <v>137</v>
      </c>
      <c r="J819" t="s">
        <v>1502</v>
      </c>
      <c r="K819" t="s">
        <v>87</v>
      </c>
      <c r="L819" t="s">
        <v>57</v>
      </c>
      <c r="M819" t="s">
        <v>37</v>
      </c>
      <c r="O819" t="s">
        <v>87</v>
      </c>
      <c r="T819" t="s">
        <v>50</v>
      </c>
      <c r="V819" t="s">
        <v>87</v>
      </c>
      <c r="W819" t="s">
        <v>87</v>
      </c>
      <c r="X819" t="s">
        <v>87</v>
      </c>
      <c r="Z819" t="s">
        <v>87</v>
      </c>
      <c r="AA819" t="s">
        <v>87</v>
      </c>
      <c r="AB819" t="s">
        <v>37</v>
      </c>
      <c r="AC819" t="s">
        <v>1013</v>
      </c>
      <c r="AD819" t="s">
        <v>37</v>
      </c>
      <c r="AE819" t="s">
        <v>1013</v>
      </c>
      <c r="AF819" t="s">
        <v>90</v>
      </c>
      <c r="AG819" t="s">
        <v>1270</v>
      </c>
      <c r="AH819" t="s">
        <v>551</v>
      </c>
      <c r="AI819" s="4">
        <f ca="1">data[[#This Row],[Expiry Date]]-TODAY()</f>
        <v>40</v>
      </c>
      <c r="AJ819" s="4">
        <f ca="1">data[[#This Row],[Maturity ( Days)]]/365</f>
        <v>0.1095890410958904</v>
      </c>
      <c r="AK819" s="4" t="str">
        <f>IF(data[[#This Row],[Option Type]]="put","p","c")</f>
        <v>c</v>
      </c>
      <c r="AL819" s="4">
        <f>(data[[#This Row],[Bid]]*data[[#This Row],[Bidsize]]+data[[#This Row],[Ask]]*data[[#This Row],[Asksize]])/(data[[#This Row],[Bidsize]]+data[[#This Row],[Asksize]])</f>
        <v>1018.4</v>
      </c>
    </row>
    <row r="820" spans="1:38" x14ac:dyDescent="0.3">
      <c r="A820" t="s">
        <v>5232</v>
      </c>
      <c r="B820" t="s">
        <v>5233</v>
      </c>
      <c r="C820" t="s">
        <v>58</v>
      </c>
      <c r="D820" t="s">
        <v>1297</v>
      </c>
      <c r="E820" t="s">
        <v>5234</v>
      </c>
      <c r="F820" t="s">
        <v>5235</v>
      </c>
      <c r="H820" t="s">
        <v>137</v>
      </c>
      <c r="I820" t="s">
        <v>137</v>
      </c>
      <c r="J820" t="s">
        <v>1502</v>
      </c>
      <c r="K820" t="s">
        <v>87</v>
      </c>
      <c r="L820" t="s">
        <v>57</v>
      </c>
      <c r="M820" t="s">
        <v>37</v>
      </c>
      <c r="O820" t="s">
        <v>87</v>
      </c>
      <c r="T820" t="s">
        <v>50</v>
      </c>
      <c r="V820" t="s">
        <v>87</v>
      </c>
      <c r="W820" t="s">
        <v>87</v>
      </c>
      <c r="X820" t="s">
        <v>87</v>
      </c>
      <c r="Z820" t="s">
        <v>87</v>
      </c>
      <c r="AA820" t="s">
        <v>87</v>
      </c>
      <c r="AB820" t="s">
        <v>37</v>
      </c>
      <c r="AC820" t="s">
        <v>1013</v>
      </c>
      <c r="AD820" t="s">
        <v>37</v>
      </c>
      <c r="AE820" t="s">
        <v>1013</v>
      </c>
      <c r="AF820" t="s">
        <v>90</v>
      </c>
      <c r="AG820" t="s">
        <v>1270</v>
      </c>
      <c r="AH820" t="s">
        <v>551</v>
      </c>
      <c r="AI820" s="4">
        <f ca="1">data[[#This Row],[Expiry Date]]-TODAY()</f>
        <v>40</v>
      </c>
      <c r="AJ820" s="4">
        <f ca="1">data[[#This Row],[Maturity ( Days)]]/365</f>
        <v>0.1095890410958904</v>
      </c>
      <c r="AK820" s="4" t="str">
        <f>IF(data[[#This Row],[Option Type]]="put","p","c")</f>
        <v>c</v>
      </c>
      <c r="AL820" s="4">
        <f>(data[[#This Row],[Bid]]*data[[#This Row],[Bidsize]]+data[[#This Row],[Ask]]*data[[#This Row],[Asksize]])/(data[[#This Row],[Bidsize]]+data[[#This Row],[Asksize]])</f>
        <v>993.94999999999993</v>
      </c>
    </row>
    <row r="821" spans="1:38" x14ac:dyDescent="0.3">
      <c r="A821" t="s">
        <v>5236</v>
      </c>
      <c r="B821" t="s">
        <v>5237</v>
      </c>
      <c r="C821" t="s">
        <v>58</v>
      </c>
      <c r="D821" t="s">
        <v>306</v>
      </c>
      <c r="E821" t="s">
        <v>5238</v>
      </c>
      <c r="F821" t="s">
        <v>3327</v>
      </c>
      <c r="H821" t="s">
        <v>137</v>
      </c>
      <c r="I821" t="s">
        <v>137</v>
      </c>
      <c r="J821" t="s">
        <v>1502</v>
      </c>
      <c r="K821" t="s">
        <v>87</v>
      </c>
      <c r="L821" t="s">
        <v>57</v>
      </c>
      <c r="M821" t="s">
        <v>37</v>
      </c>
      <c r="O821" t="s">
        <v>87</v>
      </c>
      <c r="T821" t="s">
        <v>50</v>
      </c>
      <c r="V821" t="s">
        <v>87</v>
      </c>
      <c r="W821" t="s">
        <v>87</v>
      </c>
      <c r="X821" t="s">
        <v>87</v>
      </c>
      <c r="Z821" t="s">
        <v>87</v>
      </c>
      <c r="AA821" t="s">
        <v>87</v>
      </c>
      <c r="AB821" t="s">
        <v>37</v>
      </c>
      <c r="AC821" t="s">
        <v>1013</v>
      </c>
      <c r="AD821" t="s">
        <v>37</v>
      </c>
      <c r="AE821" t="s">
        <v>1013</v>
      </c>
      <c r="AF821" t="s">
        <v>90</v>
      </c>
      <c r="AG821" t="s">
        <v>1270</v>
      </c>
      <c r="AH821" t="s">
        <v>551</v>
      </c>
      <c r="AI821" s="4">
        <f ca="1">data[[#This Row],[Expiry Date]]-TODAY()</f>
        <v>40</v>
      </c>
      <c r="AJ821" s="4">
        <f ca="1">data[[#This Row],[Maturity ( Days)]]/365</f>
        <v>0.1095890410958904</v>
      </c>
      <c r="AK821" s="4" t="str">
        <f>IF(data[[#This Row],[Option Type]]="put","p","c")</f>
        <v>c</v>
      </c>
      <c r="AL821" s="4">
        <f>(data[[#This Row],[Bid]]*data[[#This Row],[Bidsize]]+data[[#This Row],[Ask]]*data[[#This Row],[Asksize]])/(data[[#This Row],[Bidsize]]+data[[#This Row],[Asksize]])</f>
        <v>969.44999999999993</v>
      </c>
    </row>
    <row r="822" spans="1:38" x14ac:dyDescent="0.3">
      <c r="A822" t="s">
        <v>5239</v>
      </c>
      <c r="B822" t="s">
        <v>5240</v>
      </c>
      <c r="C822" t="s">
        <v>58</v>
      </c>
      <c r="D822" t="s">
        <v>1300</v>
      </c>
      <c r="E822" t="s">
        <v>5241</v>
      </c>
      <c r="F822" t="s">
        <v>5242</v>
      </c>
      <c r="H822" t="s">
        <v>137</v>
      </c>
      <c r="I822" t="s">
        <v>137</v>
      </c>
      <c r="J822" t="s">
        <v>1502</v>
      </c>
      <c r="K822" t="s">
        <v>87</v>
      </c>
      <c r="L822" t="s">
        <v>57</v>
      </c>
      <c r="M822" t="s">
        <v>37</v>
      </c>
      <c r="O822" t="s">
        <v>87</v>
      </c>
      <c r="T822" t="s">
        <v>50</v>
      </c>
      <c r="V822" t="s">
        <v>87</v>
      </c>
      <c r="W822" t="s">
        <v>87</v>
      </c>
      <c r="X822" t="s">
        <v>87</v>
      </c>
      <c r="Z822" t="s">
        <v>87</v>
      </c>
      <c r="AA822" t="s">
        <v>87</v>
      </c>
      <c r="AB822" t="s">
        <v>37</v>
      </c>
      <c r="AC822" t="s">
        <v>1013</v>
      </c>
      <c r="AD822" t="s">
        <v>37</v>
      </c>
      <c r="AE822" t="s">
        <v>1013</v>
      </c>
      <c r="AF822" t="s">
        <v>90</v>
      </c>
      <c r="AG822" t="s">
        <v>1270</v>
      </c>
      <c r="AH822" t="s">
        <v>551</v>
      </c>
      <c r="AI822" s="4">
        <f ca="1">data[[#This Row],[Expiry Date]]-TODAY()</f>
        <v>40</v>
      </c>
      <c r="AJ822" s="4">
        <f ca="1">data[[#This Row],[Maturity ( Days)]]/365</f>
        <v>0.1095890410958904</v>
      </c>
      <c r="AK822" s="4" t="str">
        <f>IF(data[[#This Row],[Option Type]]="put","p","c")</f>
        <v>c</v>
      </c>
      <c r="AL822" s="4">
        <f>(data[[#This Row],[Bid]]*data[[#This Row],[Bidsize]]+data[[#This Row],[Ask]]*data[[#This Row],[Asksize]])/(data[[#This Row],[Bidsize]]+data[[#This Row],[Asksize]])</f>
        <v>945.05000000000007</v>
      </c>
    </row>
    <row r="823" spans="1:38" x14ac:dyDescent="0.3">
      <c r="A823" t="s">
        <v>5243</v>
      </c>
      <c r="B823" t="s">
        <v>5244</v>
      </c>
      <c r="C823" t="s">
        <v>58</v>
      </c>
      <c r="D823" t="s">
        <v>1301</v>
      </c>
      <c r="E823" t="s">
        <v>5245</v>
      </c>
      <c r="F823" t="s">
        <v>5246</v>
      </c>
      <c r="H823" t="s">
        <v>137</v>
      </c>
      <c r="I823" t="s">
        <v>137</v>
      </c>
      <c r="J823" t="s">
        <v>1502</v>
      </c>
      <c r="K823" t="s">
        <v>87</v>
      </c>
      <c r="L823" t="s">
        <v>57</v>
      </c>
      <c r="M823" t="s">
        <v>37</v>
      </c>
      <c r="O823" t="s">
        <v>87</v>
      </c>
      <c r="T823" t="s">
        <v>50</v>
      </c>
      <c r="V823" t="s">
        <v>87</v>
      </c>
      <c r="W823" t="s">
        <v>87</v>
      </c>
      <c r="X823" t="s">
        <v>87</v>
      </c>
      <c r="Z823" t="s">
        <v>87</v>
      </c>
      <c r="AA823" t="s">
        <v>87</v>
      </c>
      <c r="AB823" t="s">
        <v>37</v>
      </c>
      <c r="AC823" t="s">
        <v>1013</v>
      </c>
      <c r="AD823" t="s">
        <v>37</v>
      </c>
      <c r="AE823" t="s">
        <v>1013</v>
      </c>
      <c r="AF823" t="s">
        <v>90</v>
      </c>
      <c r="AG823" t="s">
        <v>1270</v>
      </c>
      <c r="AH823" t="s">
        <v>551</v>
      </c>
      <c r="AI823" s="4">
        <f ca="1">data[[#This Row],[Expiry Date]]-TODAY()</f>
        <v>40</v>
      </c>
      <c r="AJ823" s="4">
        <f ca="1">data[[#This Row],[Maturity ( Days)]]/365</f>
        <v>0.1095890410958904</v>
      </c>
      <c r="AK823" s="4" t="str">
        <f>IF(data[[#This Row],[Option Type]]="put","p","c")</f>
        <v>c</v>
      </c>
      <c r="AL823" s="4">
        <f>(data[[#This Row],[Bid]]*data[[#This Row],[Bidsize]]+data[[#This Row],[Ask]]*data[[#This Row],[Asksize]])/(data[[#This Row],[Bidsize]]+data[[#This Row],[Asksize]])</f>
        <v>896.29999999999984</v>
      </c>
    </row>
    <row r="824" spans="1:38" x14ac:dyDescent="0.3">
      <c r="A824" t="s">
        <v>5247</v>
      </c>
      <c r="B824" t="s">
        <v>5248</v>
      </c>
      <c r="C824" t="s">
        <v>58</v>
      </c>
      <c r="D824" t="s">
        <v>107</v>
      </c>
      <c r="E824" t="s">
        <v>5249</v>
      </c>
      <c r="F824" t="s">
        <v>5250</v>
      </c>
      <c r="H824" t="s">
        <v>137</v>
      </c>
      <c r="I824" t="s">
        <v>137</v>
      </c>
      <c r="J824" t="s">
        <v>1502</v>
      </c>
      <c r="K824" t="s">
        <v>87</v>
      </c>
      <c r="L824" t="s">
        <v>57</v>
      </c>
      <c r="M824" t="s">
        <v>37</v>
      </c>
      <c r="O824" t="s">
        <v>87</v>
      </c>
      <c r="T824" t="s">
        <v>50</v>
      </c>
      <c r="V824" t="s">
        <v>87</v>
      </c>
      <c r="W824" t="s">
        <v>87</v>
      </c>
      <c r="X824" t="s">
        <v>87</v>
      </c>
      <c r="Z824" t="s">
        <v>87</v>
      </c>
      <c r="AA824" t="s">
        <v>87</v>
      </c>
      <c r="AB824" t="s">
        <v>37</v>
      </c>
      <c r="AC824" t="s">
        <v>1013</v>
      </c>
      <c r="AD824" t="s">
        <v>37</v>
      </c>
      <c r="AE824" t="s">
        <v>1013</v>
      </c>
      <c r="AF824" t="s">
        <v>90</v>
      </c>
      <c r="AG824" t="s">
        <v>1270</v>
      </c>
      <c r="AH824" t="s">
        <v>551</v>
      </c>
      <c r="AI824" s="4">
        <f ca="1">data[[#This Row],[Expiry Date]]-TODAY()</f>
        <v>40</v>
      </c>
      <c r="AJ824" s="4">
        <f ca="1">data[[#This Row],[Maturity ( Days)]]/365</f>
        <v>0.1095890410958904</v>
      </c>
      <c r="AK824" s="4" t="str">
        <f>IF(data[[#This Row],[Option Type]]="put","p","c")</f>
        <v>c</v>
      </c>
      <c r="AL824" s="4">
        <f>(data[[#This Row],[Bid]]*data[[#This Row],[Bidsize]]+data[[#This Row],[Ask]]*data[[#This Row],[Asksize]])/(data[[#This Row],[Bidsize]]+data[[#This Row],[Asksize]])</f>
        <v>872.05000000000007</v>
      </c>
    </row>
    <row r="825" spans="1:38" x14ac:dyDescent="0.3">
      <c r="A825" t="s">
        <v>5251</v>
      </c>
      <c r="B825" t="s">
        <v>5252</v>
      </c>
      <c r="C825" t="s">
        <v>58</v>
      </c>
      <c r="D825" t="s">
        <v>2577</v>
      </c>
      <c r="E825" t="s">
        <v>5253</v>
      </c>
      <c r="F825" t="s">
        <v>5254</v>
      </c>
      <c r="H825" t="s">
        <v>137</v>
      </c>
      <c r="I825" t="s">
        <v>137</v>
      </c>
      <c r="J825" t="s">
        <v>1502</v>
      </c>
      <c r="K825" t="s">
        <v>87</v>
      </c>
      <c r="L825" t="s">
        <v>57</v>
      </c>
      <c r="M825" t="s">
        <v>37</v>
      </c>
      <c r="O825" t="s">
        <v>87</v>
      </c>
      <c r="T825" t="s">
        <v>50</v>
      </c>
      <c r="V825" t="s">
        <v>87</v>
      </c>
      <c r="W825" t="s">
        <v>87</v>
      </c>
      <c r="X825" t="s">
        <v>87</v>
      </c>
      <c r="Z825" t="s">
        <v>87</v>
      </c>
      <c r="AA825" t="s">
        <v>87</v>
      </c>
      <c r="AB825" t="s">
        <v>37</v>
      </c>
      <c r="AC825" t="s">
        <v>1013</v>
      </c>
      <c r="AD825" t="s">
        <v>37</v>
      </c>
      <c r="AE825" t="s">
        <v>1013</v>
      </c>
      <c r="AF825" t="s">
        <v>90</v>
      </c>
      <c r="AG825" t="s">
        <v>1270</v>
      </c>
      <c r="AH825" t="s">
        <v>551</v>
      </c>
      <c r="AI825" s="4">
        <f ca="1">data[[#This Row],[Expiry Date]]-TODAY()</f>
        <v>40</v>
      </c>
      <c r="AJ825" s="4">
        <f ca="1">data[[#This Row],[Maturity ( Days)]]/365</f>
        <v>0.1095890410958904</v>
      </c>
      <c r="AK825" s="4" t="str">
        <f>IF(data[[#This Row],[Option Type]]="put","p","c")</f>
        <v>c</v>
      </c>
      <c r="AL825" s="4">
        <f>(data[[#This Row],[Bid]]*data[[#This Row],[Bidsize]]+data[[#This Row],[Ask]]*data[[#This Row],[Asksize]])/(data[[#This Row],[Bidsize]]+data[[#This Row],[Asksize]])</f>
        <v>814</v>
      </c>
    </row>
    <row r="826" spans="1:38" x14ac:dyDescent="0.3">
      <c r="A826" t="s">
        <v>5255</v>
      </c>
      <c r="B826" t="s">
        <v>5256</v>
      </c>
      <c r="C826" t="s">
        <v>58</v>
      </c>
      <c r="D826" t="s">
        <v>2583</v>
      </c>
      <c r="E826" t="s">
        <v>5257</v>
      </c>
      <c r="F826" t="s">
        <v>5258</v>
      </c>
      <c r="H826" t="s">
        <v>137</v>
      </c>
      <c r="I826" t="s">
        <v>137</v>
      </c>
      <c r="J826" t="s">
        <v>1502</v>
      </c>
      <c r="K826" t="s">
        <v>87</v>
      </c>
      <c r="L826" t="s">
        <v>57</v>
      </c>
      <c r="M826" t="s">
        <v>37</v>
      </c>
      <c r="O826" t="s">
        <v>87</v>
      </c>
      <c r="T826" t="s">
        <v>50</v>
      </c>
      <c r="V826" t="s">
        <v>87</v>
      </c>
      <c r="W826" t="s">
        <v>87</v>
      </c>
      <c r="X826" t="s">
        <v>87</v>
      </c>
      <c r="Z826" t="s">
        <v>87</v>
      </c>
      <c r="AA826" t="s">
        <v>87</v>
      </c>
      <c r="AB826" t="s">
        <v>37</v>
      </c>
      <c r="AC826" t="s">
        <v>1013</v>
      </c>
      <c r="AD826" t="s">
        <v>37</v>
      </c>
      <c r="AE826" t="s">
        <v>1013</v>
      </c>
      <c r="AF826" t="s">
        <v>90</v>
      </c>
      <c r="AG826" t="s">
        <v>1270</v>
      </c>
      <c r="AH826" t="s">
        <v>551</v>
      </c>
      <c r="AI826" s="4">
        <f ca="1">data[[#This Row],[Expiry Date]]-TODAY()</f>
        <v>40</v>
      </c>
      <c r="AJ826" s="4">
        <f ca="1">data[[#This Row],[Maturity ( Days)]]/365</f>
        <v>0.1095890410958904</v>
      </c>
      <c r="AK826" s="4" t="str">
        <f>IF(data[[#This Row],[Option Type]]="put","p","c")</f>
        <v>c</v>
      </c>
      <c r="AL826" s="4">
        <f>(data[[#This Row],[Bid]]*data[[#This Row],[Bidsize]]+data[[#This Row],[Ask]]*data[[#This Row],[Asksize]])/(data[[#This Row],[Bidsize]]+data[[#This Row],[Asksize]])</f>
        <v>804.4</v>
      </c>
    </row>
    <row r="827" spans="1:38" x14ac:dyDescent="0.3">
      <c r="A827" t="s">
        <v>5259</v>
      </c>
      <c r="B827" t="s">
        <v>5260</v>
      </c>
      <c r="C827" t="s">
        <v>58</v>
      </c>
      <c r="D827" t="s">
        <v>1309</v>
      </c>
      <c r="E827" t="s">
        <v>5261</v>
      </c>
      <c r="F827" t="s">
        <v>5262</v>
      </c>
      <c r="H827" t="s">
        <v>137</v>
      </c>
      <c r="I827" t="s">
        <v>137</v>
      </c>
      <c r="J827" t="s">
        <v>1502</v>
      </c>
      <c r="K827" t="s">
        <v>87</v>
      </c>
      <c r="L827" t="s">
        <v>57</v>
      </c>
      <c r="M827" t="s">
        <v>37</v>
      </c>
      <c r="O827" t="s">
        <v>87</v>
      </c>
      <c r="T827" t="s">
        <v>50</v>
      </c>
      <c r="V827" t="s">
        <v>87</v>
      </c>
      <c r="W827" t="s">
        <v>87</v>
      </c>
      <c r="X827" t="s">
        <v>87</v>
      </c>
      <c r="Z827" t="s">
        <v>87</v>
      </c>
      <c r="AA827" t="s">
        <v>87</v>
      </c>
      <c r="AB827" t="s">
        <v>37</v>
      </c>
      <c r="AC827" t="s">
        <v>1013</v>
      </c>
      <c r="AD827" t="s">
        <v>37</v>
      </c>
      <c r="AE827" t="s">
        <v>1013</v>
      </c>
      <c r="AF827" t="s">
        <v>90</v>
      </c>
      <c r="AG827" t="s">
        <v>1270</v>
      </c>
      <c r="AH827" t="s">
        <v>551</v>
      </c>
      <c r="AI827" s="4">
        <f ca="1">data[[#This Row],[Expiry Date]]-TODAY()</f>
        <v>40</v>
      </c>
      <c r="AJ827" s="4">
        <f ca="1">data[[#This Row],[Maturity ( Days)]]/365</f>
        <v>0.1095890410958904</v>
      </c>
      <c r="AK827" s="4" t="str">
        <f>IF(data[[#This Row],[Option Type]]="put","p","c")</f>
        <v>c</v>
      </c>
      <c r="AL827" s="4">
        <f>(data[[#This Row],[Bid]]*data[[#This Row],[Bidsize]]+data[[#This Row],[Ask]]*data[[#This Row],[Asksize]])/(data[[#This Row],[Bidsize]]+data[[#This Row],[Asksize]])</f>
        <v>799.6</v>
      </c>
    </row>
    <row r="828" spans="1:38" x14ac:dyDescent="0.3">
      <c r="A828" t="s">
        <v>5263</v>
      </c>
      <c r="B828" t="s">
        <v>5264</v>
      </c>
      <c r="C828" t="s">
        <v>58</v>
      </c>
      <c r="D828" t="s">
        <v>4822</v>
      </c>
      <c r="E828" t="s">
        <v>5265</v>
      </c>
      <c r="F828" t="s">
        <v>5266</v>
      </c>
      <c r="H828" t="s">
        <v>137</v>
      </c>
      <c r="I828" t="s">
        <v>137</v>
      </c>
      <c r="J828" t="s">
        <v>1502</v>
      </c>
      <c r="K828" t="s">
        <v>87</v>
      </c>
      <c r="L828" t="s">
        <v>57</v>
      </c>
      <c r="M828" t="s">
        <v>37</v>
      </c>
      <c r="O828" t="s">
        <v>87</v>
      </c>
      <c r="T828" t="s">
        <v>50</v>
      </c>
      <c r="V828" t="s">
        <v>87</v>
      </c>
      <c r="W828" t="s">
        <v>87</v>
      </c>
      <c r="X828" t="s">
        <v>87</v>
      </c>
      <c r="Z828" t="s">
        <v>87</v>
      </c>
      <c r="AA828" t="s">
        <v>87</v>
      </c>
      <c r="AB828" t="s">
        <v>37</v>
      </c>
      <c r="AC828" t="s">
        <v>1013</v>
      </c>
      <c r="AD828" t="s">
        <v>37</v>
      </c>
      <c r="AE828" t="s">
        <v>1013</v>
      </c>
      <c r="AF828" t="s">
        <v>90</v>
      </c>
      <c r="AG828" t="s">
        <v>1270</v>
      </c>
      <c r="AH828" t="s">
        <v>551</v>
      </c>
      <c r="AI828" s="4">
        <f ca="1">data[[#This Row],[Expiry Date]]-TODAY()</f>
        <v>40</v>
      </c>
      <c r="AJ828" s="4">
        <f ca="1">data[[#This Row],[Maturity ( Days)]]/365</f>
        <v>0.1095890410958904</v>
      </c>
      <c r="AK828" s="4" t="str">
        <f>IF(data[[#This Row],[Option Type]]="put","p","c")</f>
        <v>c</v>
      </c>
      <c r="AL828" s="4">
        <f>(data[[#This Row],[Bid]]*data[[#This Row],[Bidsize]]+data[[#This Row],[Ask]]*data[[#This Row],[Asksize]])/(data[[#This Row],[Bidsize]]+data[[#This Row],[Asksize]])</f>
        <v>794.80000000000007</v>
      </c>
    </row>
    <row r="829" spans="1:38" x14ac:dyDescent="0.3">
      <c r="A829" t="s">
        <v>5267</v>
      </c>
      <c r="B829" t="s">
        <v>5268</v>
      </c>
      <c r="C829" t="s">
        <v>58</v>
      </c>
      <c r="D829" t="s">
        <v>3559</v>
      </c>
      <c r="E829" t="s">
        <v>5269</v>
      </c>
      <c r="F829" t="s">
        <v>5270</v>
      </c>
      <c r="H829" t="s">
        <v>137</v>
      </c>
      <c r="I829" t="s">
        <v>137</v>
      </c>
      <c r="J829" t="s">
        <v>1502</v>
      </c>
      <c r="K829" t="s">
        <v>87</v>
      </c>
      <c r="L829" t="s">
        <v>57</v>
      </c>
      <c r="M829" t="s">
        <v>37</v>
      </c>
      <c r="O829" t="s">
        <v>87</v>
      </c>
      <c r="T829" t="s">
        <v>50</v>
      </c>
      <c r="V829" t="s">
        <v>87</v>
      </c>
      <c r="W829" t="s">
        <v>87</v>
      </c>
      <c r="X829" t="s">
        <v>87</v>
      </c>
      <c r="Z829" t="s">
        <v>87</v>
      </c>
      <c r="AA829" t="s">
        <v>87</v>
      </c>
      <c r="AB829" t="s">
        <v>37</v>
      </c>
      <c r="AC829" t="s">
        <v>1013</v>
      </c>
      <c r="AD829" t="s">
        <v>37</v>
      </c>
      <c r="AE829" t="s">
        <v>1013</v>
      </c>
      <c r="AF829" t="s">
        <v>90</v>
      </c>
      <c r="AG829" t="s">
        <v>1270</v>
      </c>
      <c r="AH829" t="s">
        <v>551</v>
      </c>
      <c r="AI829" s="4">
        <f ca="1">data[[#This Row],[Expiry Date]]-TODAY()</f>
        <v>40</v>
      </c>
      <c r="AJ829" s="4">
        <f ca="1">data[[#This Row],[Maturity ( Days)]]/365</f>
        <v>0.1095890410958904</v>
      </c>
      <c r="AK829" s="4" t="str">
        <f>IF(data[[#This Row],[Option Type]]="put","p","c")</f>
        <v>c</v>
      </c>
      <c r="AL829" s="4">
        <f>(data[[#This Row],[Bid]]*data[[#This Row],[Bidsize]]+data[[#This Row],[Ask]]*data[[#This Row],[Asksize]])/(data[[#This Row],[Bidsize]]+data[[#This Row],[Asksize]])</f>
        <v>785.15</v>
      </c>
    </row>
    <row r="830" spans="1:38" x14ac:dyDescent="0.3">
      <c r="A830" t="s">
        <v>5271</v>
      </c>
      <c r="B830" t="s">
        <v>5272</v>
      </c>
      <c r="C830" t="s">
        <v>58</v>
      </c>
      <c r="D830" t="s">
        <v>114</v>
      </c>
      <c r="E830" t="s">
        <v>5273</v>
      </c>
      <c r="F830" t="s">
        <v>5274</v>
      </c>
      <c r="H830" t="s">
        <v>137</v>
      </c>
      <c r="I830" t="s">
        <v>137</v>
      </c>
      <c r="J830" t="s">
        <v>1502</v>
      </c>
      <c r="K830" t="s">
        <v>87</v>
      </c>
      <c r="L830" t="s">
        <v>57</v>
      </c>
      <c r="M830" t="s">
        <v>37</v>
      </c>
      <c r="O830" t="s">
        <v>87</v>
      </c>
      <c r="T830" t="s">
        <v>50</v>
      </c>
      <c r="V830" t="s">
        <v>87</v>
      </c>
      <c r="W830" t="s">
        <v>87</v>
      </c>
      <c r="X830" t="s">
        <v>87</v>
      </c>
      <c r="Z830" t="s">
        <v>87</v>
      </c>
      <c r="AA830" t="s">
        <v>87</v>
      </c>
      <c r="AB830" t="s">
        <v>37</v>
      </c>
      <c r="AC830" t="s">
        <v>1013</v>
      </c>
      <c r="AD830" t="s">
        <v>37</v>
      </c>
      <c r="AE830" t="s">
        <v>1013</v>
      </c>
      <c r="AF830" t="s">
        <v>90</v>
      </c>
      <c r="AG830" t="s">
        <v>1270</v>
      </c>
      <c r="AH830" t="s">
        <v>551</v>
      </c>
      <c r="AI830" s="4">
        <f ca="1">data[[#This Row],[Expiry Date]]-TODAY()</f>
        <v>40</v>
      </c>
      <c r="AJ830" s="4">
        <f ca="1">data[[#This Row],[Maturity ( Days)]]/365</f>
        <v>0.1095890410958904</v>
      </c>
      <c r="AK830" s="4" t="str">
        <f>IF(data[[#This Row],[Option Type]]="put","p","c")</f>
        <v>c</v>
      </c>
      <c r="AL830" s="4">
        <f>(data[[#This Row],[Bid]]*data[[#This Row],[Bidsize]]+data[[#This Row],[Ask]]*data[[#This Row],[Asksize]])/(data[[#This Row],[Bidsize]]+data[[#This Row],[Asksize]])</f>
        <v>775.55000000000007</v>
      </c>
    </row>
    <row r="831" spans="1:38" x14ac:dyDescent="0.3">
      <c r="A831" t="s">
        <v>5275</v>
      </c>
      <c r="B831" t="s">
        <v>5276</v>
      </c>
      <c r="C831" t="s">
        <v>58</v>
      </c>
      <c r="D831" t="s">
        <v>2589</v>
      </c>
      <c r="E831" t="s">
        <v>5277</v>
      </c>
      <c r="F831" t="s">
        <v>5278</v>
      </c>
      <c r="H831" t="s">
        <v>137</v>
      </c>
      <c r="I831" t="s">
        <v>137</v>
      </c>
      <c r="J831" t="s">
        <v>1502</v>
      </c>
      <c r="K831" t="s">
        <v>87</v>
      </c>
      <c r="L831" t="s">
        <v>57</v>
      </c>
      <c r="M831" t="s">
        <v>37</v>
      </c>
      <c r="O831" t="s">
        <v>87</v>
      </c>
      <c r="T831" t="s">
        <v>50</v>
      </c>
      <c r="V831" t="s">
        <v>87</v>
      </c>
      <c r="W831" t="s">
        <v>87</v>
      </c>
      <c r="X831" t="s">
        <v>87</v>
      </c>
      <c r="Z831" t="s">
        <v>87</v>
      </c>
      <c r="AA831" t="s">
        <v>87</v>
      </c>
      <c r="AB831" t="s">
        <v>37</v>
      </c>
      <c r="AC831" t="s">
        <v>1013</v>
      </c>
      <c r="AD831" t="s">
        <v>37</v>
      </c>
      <c r="AE831" t="s">
        <v>1013</v>
      </c>
      <c r="AF831" t="s">
        <v>90</v>
      </c>
      <c r="AG831" t="s">
        <v>1270</v>
      </c>
      <c r="AH831" t="s">
        <v>551</v>
      </c>
      <c r="AI831" s="4">
        <f ca="1">data[[#This Row],[Expiry Date]]-TODAY()</f>
        <v>40</v>
      </c>
      <c r="AJ831" s="4">
        <f ca="1">data[[#This Row],[Maturity ( Days)]]/365</f>
        <v>0.1095890410958904</v>
      </c>
      <c r="AK831" s="4" t="str">
        <f>IF(data[[#This Row],[Option Type]]="put","p","c")</f>
        <v>c</v>
      </c>
      <c r="AL831" s="4">
        <f>(data[[#This Row],[Bid]]*data[[#This Row],[Bidsize]]+data[[#This Row],[Ask]]*data[[#This Row],[Asksize]])/(data[[#This Row],[Bidsize]]+data[[#This Row],[Asksize]])</f>
        <v>765.94999999999993</v>
      </c>
    </row>
    <row r="832" spans="1:38" x14ac:dyDescent="0.3">
      <c r="A832" t="s">
        <v>5279</v>
      </c>
      <c r="B832" t="s">
        <v>5280</v>
      </c>
      <c r="C832" t="s">
        <v>58</v>
      </c>
      <c r="D832" t="s">
        <v>3336</v>
      </c>
      <c r="E832" t="s">
        <v>5281</v>
      </c>
      <c r="F832" t="s">
        <v>5282</v>
      </c>
      <c r="H832" t="s">
        <v>137</v>
      </c>
      <c r="I832" t="s">
        <v>137</v>
      </c>
      <c r="J832" t="s">
        <v>1502</v>
      </c>
      <c r="K832" t="s">
        <v>87</v>
      </c>
      <c r="L832" t="s">
        <v>57</v>
      </c>
      <c r="M832" t="s">
        <v>37</v>
      </c>
      <c r="O832" t="s">
        <v>87</v>
      </c>
      <c r="T832" t="s">
        <v>50</v>
      </c>
      <c r="V832" t="s">
        <v>87</v>
      </c>
      <c r="W832" t="s">
        <v>87</v>
      </c>
      <c r="X832" t="s">
        <v>87</v>
      </c>
      <c r="Z832" t="s">
        <v>87</v>
      </c>
      <c r="AA832" t="s">
        <v>87</v>
      </c>
      <c r="AB832" t="s">
        <v>37</v>
      </c>
      <c r="AC832" t="s">
        <v>1013</v>
      </c>
      <c r="AD832" t="s">
        <v>37</v>
      </c>
      <c r="AE832" t="s">
        <v>1013</v>
      </c>
      <c r="AF832" t="s">
        <v>90</v>
      </c>
      <c r="AG832" t="s">
        <v>1270</v>
      </c>
      <c r="AH832" t="s">
        <v>551</v>
      </c>
      <c r="AI832" s="4">
        <f ca="1">data[[#This Row],[Expiry Date]]-TODAY()</f>
        <v>40</v>
      </c>
      <c r="AJ832" s="4">
        <f ca="1">data[[#This Row],[Maturity ( Days)]]/365</f>
        <v>0.1095890410958904</v>
      </c>
      <c r="AK832" s="4" t="str">
        <f>IF(data[[#This Row],[Option Type]]="put","p","c")</f>
        <v>c</v>
      </c>
      <c r="AL832" s="4">
        <f>(data[[#This Row],[Bid]]*data[[#This Row],[Bidsize]]+data[[#This Row],[Ask]]*data[[#This Row],[Asksize]])/(data[[#This Row],[Bidsize]]+data[[#This Row],[Asksize]])</f>
        <v>756.35</v>
      </c>
    </row>
    <row r="833" spans="1:38" x14ac:dyDescent="0.3">
      <c r="A833" t="s">
        <v>5283</v>
      </c>
      <c r="B833" t="s">
        <v>5284</v>
      </c>
      <c r="C833" t="s">
        <v>58</v>
      </c>
      <c r="D833" t="s">
        <v>1310</v>
      </c>
      <c r="E833" t="s">
        <v>5285</v>
      </c>
      <c r="F833" t="s">
        <v>5286</v>
      </c>
      <c r="H833" t="s">
        <v>137</v>
      </c>
      <c r="I833" t="s">
        <v>137</v>
      </c>
      <c r="J833" t="s">
        <v>1502</v>
      </c>
      <c r="K833" t="s">
        <v>87</v>
      </c>
      <c r="L833" t="s">
        <v>57</v>
      </c>
      <c r="M833" t="s">
        <v>37</v>
      </c>
      <c r="O833" t="s">
        <v>87</v>
      </c>
      <c r="T833" t="s">
        <v>50</v>
      </c>
      <c r="V833" t="s">
        <v>87</v>
      </c>
      <c r="W833" t="s">
        <v>87</v>
      </c>
      <c r="X833" t="s">
        <v>87</v>
      </c>
      <c r="Z833" t="s">
        <v>87</v>
      </c>
      <c r="AA833" t="s">
        <v>87</v>
      </c>
      <c r="AB833" t="s">
        <v>37</v>
      </c>
      <c r="AC833" t="s">
        <v>1013</v>
      </c>
      <c r="AD833" t="s">
        <v>37</v>
      </c>
      <c r="AE833" t="s">
        <v>1013</v>
      </c>
      <c r="AF833" t="s">
        <v>90</v>
      </c>
      <c r="AG833" t="s">
        <v>1270</v>
      </c>
      <c r="AH833" t="s">
        <v>551</v>
      </c>
      <c r="AI833" s="4">
        <f ca="1">data[[#This Row],[Expiry Date]]-TODAY()</f>
        <v>40</v>
      </c>
      <c r="AJ833" s="4">
        <f ca="1">data[[#This Row],[Maturity ( Days)]]/365</f>
        <v>0.1095890410958904</v>
      </c>
      <c r="AK833" s="4" t="str">
        <f>IF(data[[#This Row],[Option Type]]="put","p","c")</f>
        <v>c</v>
      </c>
      <c r="AL833" s="4">
        <f>(data[[#This Row],[Bid]]*data[[#This Row],[Bidsize]]+data[[#This Row],[Ask]]*data[[#This Row],[Asksize]])/(data[[#This Row],[Bidsize]]+data[[#This Row],[Asksize]])</f>
        <v>751.55000000000007</v>
      </c>
    </row>
    <row r="834" spans="1:38" x14ac:dyDescent="0.3">
      <c r="A834" t="s">
        <v>5287</v>
      </c>
      <c r="B834" t="s">
        <v>5288</v>
      </c>
      <c r="C834" t="s">
        <v>58</v>
      </c>
      <c r="D834" t="s">
        <v>2595</v>
      </c>
      <c r="E834" t="s">
        <v>5289</v>
      </c>
      <c r="F834" t="s">
        <v>5290</v>
      </c>
      <c r="H834" t="s">
        <v>137</v>
      </c>
      <c r="I834" t="s">
        <v>137</v>
      </c>
      <c r="J834" t="s">
        <v>1502</v>
      </c>
      <c r="K834" t="s">
        <v>87</v>
      </c>
      <c r="L834" t="s">
        <v>57</v>
      </c>
      <c r="M834" t="s">
        <v>37</v>
      </c>
      <c r="O834" t="s">
        <v>87</v>
      </c>
      <c r="T834" t="s">
        <v>50</v>
      </c>
      <c r="V834" t="s">
        <v>87</v>
      </c>
      <c r="W834" t="s">
        <v>87</v>
      </c>
      <c r="X834" t="s">
        <v>87</v>
      </c>
      <c r="Z834" t="s">
        <v>87</v>
      </c>
      <c r="AA834" t="s">
        <v>87</v>
      </c>
      <c r="AB834" t="s">
        <v>37</v>
      </c>
      <c r="AC834" t="s">
        <v>1013</v>
      </c>
      <c r="AD834" t="s">
        <v>37</v>
      </c>
      <c r="AE834" t="s">
        <v>1013</v>
      </c>
      <c r="AF834" t="s">
        <v>90</v>
      </c>
      <c r="AG834" t="s">
        <v>1270</v>
      </c>
      <c r="AH834" t="s">
        <v>551</v>
      </c>
      <c r="AI834" s="4">
        <f ca="1">data[[#This Row],[Expiry Date]]-TODAY()</f>
        <v>40</v>
      </c>
      <c r="AJ834" s="4">
        <f ca="1">data[[#This Row],[Maturity ( Days)]]/365</f>
        <v>0.1095890410958904</v>
      </c>
      <c r="AK834" s="4" t="str">
        <f>IF(data[[#This Row],[Option Type]]="put","p","c")</f>
        <v>c</v>
      </c>
      <c r="AL834" s="4">
        <f>(data[[#This Row],[Bid]]*data[[#This Row],[Bidsize]]+data[[#This Row],[Ask]]*data[[#This Row],[Asksize]])/(data[[#This Row],[Bidsize]]+data[[#This Row],[Asksize]])</f>
        <v>746.85</v>
      </c>
    </row>
    <row r="835" spans="1:38" x14ac:dyDescent="0.3">
      <c r="A835" t="s">
        <v>5291</v>
      </c>
      <c r="B835" t="s">
        <v>5292</v>
      </c>
      <c r="C835" t="s">
        <v>58</v>
      </c>
      <c r="D835" t="s">
        <v>4124</v>
      </c>
      <c r="E835" t="s">
        <v>2149</v>
      </c>
      <c r="F835" t="s">
        <v>5293</v>
      </c>
      <c r="H835" t="s">
        <v>137</v>
      </c>
      <c r="I835" t="s">
        <v>137</v>
      </c>
      <c r="J835" t="s">
        <v>1502</v>
      </c>
      <c r="K835" t="s">
        <v>87</v>
      </c>
      <c r="L835" t="s">
        <v>57</v>
      </c>
      <c r="M835" t="s">
        <v>37</v>
      </c>
      <c r="O835" t="s">
        <v>87</v>
      </c>
      <c r="T835" t="s">
        <v>50</v>
      </c>
      <c r="V835" t="s">
        <v>87</v>
      </c>
      <c r="W835" t="s">
        <v>87</v>
      </c>
      <c r="X835" t="s">
        <v>87</v>
      </c>
      <c r="Z835" t="s">
        <v>87</v>
      </c>
      <c r="AA835" t="s">
        <v>87</v>
      </c>
      <c r="AB835" t="s">
        <v>37</v>
      </c>
      <c r="AC835" t="s">
        <v>1013</v>
      </c>
      <c r="AD835" t="s">
        <v>37</v>
      </c>
      <c r="AE835" t="s">
        <v>1013</v>
      </c>
      <c r="AF835" t="s">
        <v>90</v>
      </c>
      <c r="AG835" t="s">
        <v>1270</v>
      </c>
      <c r="AH835" t="s">
        <v>551</v>
      </c>
      <c r="AI835" s="4">
        <f ca="1">data[[#This Row],[Expiry Date]]-TODAY()</f>
        <v>40</v>
      </c>
      <c r="AJ835" s="4">
        <f ca="1">data[[#This Row],[Maturity ( Days)]]/365</f>
        <v>0.1095890410958904</v>
      </c>
      <c r="AK835" s="4" t="str">
        <f>IF(data[[#This Row],[Option Type]]="put","p","c")</f>
        <v>c</v>
      </c>
      <c r="AL835" s="4">
        <f>(data[[#This Row],[Bid]]*data[[#This Row],[Bidsize]]+data[[#This Row],[Ask]]*data[[#This Row],[Asksize]])/(data[[#This Row],[Bidsize]]+data[[#This Row],[Asksize]])</f>
        <v>737.25</v>
      </c>
    </row>
    <row r="836" spans="1:38" x14ac:dyDescent="0.3">
      <c r="A836" t="s">
        <v>5294</v>
      </c>
      <c r="B836" t="s">
        <v>5295</v>
      </c>
      <c r="C836" t="s">
        <v>58</v>
      </c>
      <c r="D836" t="s">
        <v>2606</v>
      </c>
      <c r="E836" t="s">
        <v>5296</v>
      </c>
      <c r="F836" t="s">
        <v>5297</v>
      </c>
      <c r="H836" t="s">
        <v>137</v>
      </c>
      <c r="I836" t="s">
        <v>137</v>
      </c>
      <c r="J836" t="s">
        <v>1502</v>
      </c>
      <c r="K836" t="s">
        <v>87</v>
      </c>
      <c r="L836" t="s">
        <v>57</v>
      </c>
      <c r="M836" t="s">
        <v>37</v>
      </c>
      <c r="O836" t="s">
        <v>87</v>
      </c>
      <c r="T836" t="s">
        <v>50</v>
      </c>
      <c r="V836" t="s">
        <v>87</v>
      </c>
      <c r="W836" t="s">
        <v>87</v>
      </c>
      <c r="X836" t="s">
        <v>87</v>
      </c>
      <c r="Z836" t="s">
        <v>87</v>
      </c>
      <c r="AA836" t="s">
        <v>87</v>
      </c>
      <c r="AB836" t="s">
        <v>37</v>
      </c>
      <c r="AC836" t="s">
        <v>1013</v>
      </c>
      <c r="AD836" t="s">
        <v>37</v>
      </c>
      <c r="AE836" t="s">
        <v>1013</v>
      </c>
      <c r="AF836" t="s">
        <v>90</v>
      </c>
      <c r="AG836" t="s">
        <v>1270</v>
      </c>
      <c r="AH836" t="s">
        <v>551</v>
      </c>
      <c r="AI836" s="4">
        <f ca="1">data[[#This Row],[Expiry Date]]-TODAY()</f>
        <v>40</v>
      </c>
      <c r="AJ836" s="4">
        <f ca="1">data[[#This Row],[Maturity ( Days)]]/365</f>
        <v>0.1095890410958904</v>
      </c>
      <c r="AK836" s="4" t="str">
        <f>IF(data[[#This Row],[Option Type]]="put","p","c")</f>
        <v>c</v>
      </c>
      <c r="AL836" s="4">
        <f>(data[[#This Row],[Bid]]*data[[#This Row],[Bidsize]]+data[[#This Row],[Ask]]*data[[#This Row],[Asksize]])/(data[[#This Row],[Bidsize]]+data[[#This Row],[Asksize]])</f>
        <v>718.19999999999993</v>
      </c>
    </row>
    <row r="837" spans="1:38" x14ac:dyDescent="0.3">
      <c r="A837" t="s">
        <v>5298</v>
      </c>
      <c r="B837" t="s">
        <v>5299</v>
      </c>
      <c r="C837" t="s">
        <v>58</v>
      </c>
      <c r="D837" t="s">
        <v>4847</v>
      </c>
      <c r="E837" t="s">
        <v>5300</v>
      </c>
      <c r="F837" t="s">
        <v>5301</v>
      </c>
      <c r="H837" t="s">
        <v>137</v>
      </c>
      <c r="I837" t="s">
        <v>137</v>
      </c>
      <c r="J837" t="s">
        <v>1502</v>
      </c>
      <c r="K837" t="s">
        <v>87</v>
      </c>
      <c r="L837" t="s">
        <v>57</v>
      </c>
      <c r="M837" t="s">
        <v>37</v>
      </c>
      <c r="O837" t="s">
        <v>87</v>
      </c>
      <c r="T837" t="s">
        <v>50</v>
      </c>
      <c r="V837" t="s">
        <v>87</v>
      </c>
      <c r="W837" t="s">
        <v>87</v>
      </c>
      <c r="X837" t="s">
        <v>87</v>
      </c>
      <c r="Z837" t="s">
        <v>87</v>
      </c>
      <c r="AA837" t="s">
        <v>87</v>
      </c>
      <c r="AB837" t="s">
        <v>37</v>
      </c>
      <c r="AC837" t="s">
        <v>1013</v>
      </c>
      <c r="AD837" t="s">
        <v>37</v>
      </c>
      <c r="AE837" t="s">
        <v>1013</v>
      </c>
      <c r="AF837" t="s">
        <v>90</v>
      </c>
      <c r="AG837" t="s">
        <v>1270</v>
      </c>
      <c r="AH837" t="s">
        <v>551</v>
      </c>
      <c r="AI837" s="4">
        <f ca="1">data[[#This Row],[Expiry Date]]-TODAY()</f>
        <v>40</v>
      </c>
      <c r="AJ837" s="4">
        <f ca="1">data[[#This Row],[Maturity ( Days)]]/365</f>
        <v>0.1095890410958904</v>
      </c>
      <c r="AK837" s="4" t="str">
        <f>IF(data[[#This Row],[Option Type]]="put","p","c")</f>
        <v>c</v>
      </c>
      <c r="AL837" s="4">
        <f>(data[[#This Row],[Bid]]*data[[#This Row],[Bidsize]]+data[[#This Row],[Ask]]*data[[#This Row],[Asksize]])/(data[[#This Row],[Bidsize]]+data[[#This Row],[Asksize]])</f>
        <v>708.69999999999993</v>
      </c>
    </row>
    <row r="838" spans="1:38" x14ac:dyDescent="0.3">
      <c r="A838" t="s">
        <v>5302</v>
      </c>
      <c r="B838" t="s">
        <v>5303</v>
      </c>
      <c r="C838" t="s">
        <v>58</v>
      </c>
      <c r="D838" t="s">
        <v>1311</v>
      </c>
      <c r="E838" t="s">
        <v>5304</v>
      </c>
      <c r="F838" t="s">
        <v>5305</v>
      </c>
      <c r="H838" t="s">
        <v>137</v>
      </c>
      <c r="I838" t="s">
        <v>137</v>
      </c>
      <c r="J838" t="s">
        <v>1502</v>
      </c>
      <c r="K838" t="s">
        <v>87</v>
      </c>
      <c r="L838" t="s">
        <v>57</v>
      </c>
      <c r="M838" t="s">
        <v>37</v>
      </c>
      <c r="O838" t="s">
        <v>87</v>
      </c>
      <c r="T838" t="s">
        <v>50</v>
      </c>
      <c r="V838" t="s">
        <v>87</v>
      </c>
      <c r="W838" t="s">
        <v>87</v>
      </c>
      <c r="X838" t="s">
        <v>87</v>
      </c>
      <c r="Z838" t="s">
        <v>87</v>
      </c>
      <c r="AA838" t="s">
        <v>87</v>
      </c>
      <c r="AB838" t="s">
        <v>37</v>
      </c>
      <c r="AC838" t="s">
        <v>1013</v>
      </c>
      <c r="AD838" t="s">
        <v>37</v>
      </c>
      <c r="AE838" t="s">
        <v>1013</v>
      </c>
      <c r="AF838" t="s">
        <v>90</v>
      </c>
      <c r="AG838" t="s">
        <v>1270</v>
      </c>
      <c r="AH838" t="s">
        <v>551</v>
      </c>
      <c r="AI838" s="4">
        <f ca="1">data[[#This Row],[Expiry Date]]-TODAY()</f>
        <v>40</v>
      </c>
      <c r="AJ838" s="4">
        <f ca="1">data[[#This Row],[Maturity ( Days)]]/365</f>
        <v>0.1095890410958904</v>
      </c>
      <c r="AK838" s="4" t="str">
        <f>IF(data[[#This Row],[Option Type]]="put","p","c")</f>
        <v>c</v>
      </c>
      <c r="AL838" s="4">
        <f>(data[[#This Row],[Bid]]*data[[#This Row],[Bidsize]]+data[[#This Row],[Ask]]*data[[#This Row],[Asksize]])/(data[[#This Row],[Bidsize]]+data[[#This Row],[Asksize]])</f>
        <v>704</v>
      </c>
    </row>
    <row r="839" spans="1:38" x14ac:dyDescent="0.3">
      <c r="A839" t="s">
        <v>5306</v>
      </c>
      <c r="B839" t="s">
        <v>5307</v>
      </c>
      <c r="C839" t="s">
        <v>58</v>
      </c>
      <c r="D839" t="s">
        <v>3339</v>
      </c>
      <c r="E839" t="s">
        <v>5308</v>
      </c>
      <c r="F839" t="s">
        <v>5309</v>
      </c>
      <c r="H839" t="s">
        <v>137</v>
      </c>
      <c r="I839" t="s">
        <v>137</v>
      </c>
      <c r="J839" t="s">
        <v>1502</v>
      </c>
      <c r="K839" t="s">
        <v>87</v>
      </c>
      <c r="L839" t="s">
        <v>57</v>
      </c>
      <c r="M839" t="s">
        <v>37</v>
      </c>
      <c r="O839" t="s">
        <v>87</v>
      </c>
      <c r="T839" t="s">
        <v>50</v>
      </c>
      <c r="V839" t="s">
        <v>87</v>
      </c>
      <c r="W839" t="s">
        <v>87</v>
      </c>
      <c r="X839" t="s">
        <v>87</v>
      </c>
      <c r="Z839" t="s">
        <v>87</v>
      </c>
      <c r="AA839" t="s">
        <v>87</v>
      </c>
      <c r="AB839" t="s">
        <v>37</v>
      </c>
      <c r="AC839" t="s">
        <v>1013</v>
      </c>
      <c r="AD839" t="s">
        <v>37</v>
      </c>
      <c r="AE839" t="s">
        <v>1013</v>
      </c>
      <c r="AF839" t="s">
        <v>90</v>
      </c>
      <c r="AG839" t="s">
        <v>1270</v>
      </c>
      <c r="AH839" t="s">
        <v>551</v>
      </c>
      <c r="AI839" s="4">
        <f ca="1">data[[#This Row],[Expiry Date]]-TODAY()</f>
        <v>40</v>
      </c>
      <c r="AJ839" s="4">
        <f ca="1">data[[#This Row],[Maturity ( Days)]]/365</f>
        <v>0.1095890410958904</v>
      </c>
      <c r="AK839" s="4" t="str">
        <f>IF(data[[#This Row],[Option Type]]="put","p","c")</f>
        <v>c</v>
      </c>
      <c r="AL839" s="4">
        <f>(data[[#This Row],[Bid]]*data[[#This Row],[Bidsize]]+data[[#This Row],[Ask]]*data[[#This Row],[Asksize]])/(data[[#This Row],[Bidsize]]+data[[#This Row],[Asksize]])</f>
        <v>699.25</v>
      </c>
    </row>
    <row r="840" spans="1:38" x14ac:dyDescent="0.3">
      <c r="A840" t="s">
        <v>5310</v>
      </c>
      <c r="B840" t="s">
        <v>5311</v>
      </c>
      <c r="C840" t="s">
        <v>58</v>
      </c>
      <c r="D840" t="s">
        <v>4855</v>
      </c>
      <c r="E840" t="s">
        <v>5312</v>
      </c>
      <c r="F840" t="s">
        <v>5313</v>
      </c>
      <c r="H840" t="s">
        <v>137</v>
      </c>
      <c r="I840" t="s">
        <v>137</v>
      </c>
      <c r="J840" t="s">
        <v>1502</v>
      </c>
      <c r="K840" t="s">
        <v>87</v>
      </c>
      <c r="L840" t="s">
        <v>57</v>
      </c>
      <c r="M840" t="s">
        <v>37</v>
      </c>
      <c r="O840" t="s">
        <v>87</v>
      </c>
      <c r="T840" t="s">
        <v>50</v>
      </c>
      <c r="V840" t="s">
        <v>87</v>
      </c>
      <c r="W840" t="s">
        <v>87</v>
      </c>
      <c r="X840" t="s">
        <v>87</v>
      </c>
      <c r="Z840" t="s">
        <v>87</v>
      </c>
      <c r="AA840" t="s">
        <v>87</v>
      </c>
      <c r="AB840" t="s">
        <v>37</v>
      </c>
      <c r="AC840" t="s">
        <v>1013</v>
      </c>
      <c r="AD840" t="s">
        <v>37</v>
      </c>
      <c r="AE840" t="s">
        <v>1013</v>
      </c>
      <c r="AF840" t="s">
        <v>90</v>
      </c>
      <c r="AG840" t="s">
        <v>1270</v>
      </c>
      <c r="AH840" t="s">
        <v>551</v>
      </c>
      <c r="AI840" s="4">
        <f ca="1">data[[#This Row],[Expiry Date]]-TODAY()</f>
        <v>40</v>
      </c>
      <c r="AJ840" s="4">
        <f ca="1">data[[#This Row],[Maturity ( Days)]]/365</f>
        <v>0.1095890410958904</v>
      </c>
      <c r="AK840" s="4" t="str">
        <f>IF(data[[#This Row],[Option Type]]="put","p","c")</f>
        <v>c</v>
      </c>
      <c r="AL840" s="4">
        <f>(data[[#This Row],[Bid]]*data[[#This Row],[Bidsize]]+data[[#This Row],[Ask]]*data[[#This Row],[Asksize]])/(data[[#This Row],[Bidsize]]+data[[#This Row],[Asksize]])</f>
        <v>689.75</v>
      </c>
    </row>
    <row r="841" spans="1:38" x14ac:dyDescent="0.3">
      <c r="A841" t="s">
        <v>5314</v>
      </c>
      <c r="B841" t="s">
        <v>5315</v>
      </c>
      <c r="C841" t="s">
        <v>58</v>
      </c>
      <c r="D841" t="s">
        <v>275</v>
      </c>
      <c r="E841" t="s">
        <v>5316</v>
      </c>
      <c r="F841" t="s">
        <v>5317</v>
      </c>
      <c r="H841" t="s">
        <v>137</v>
      </c>
      <c r="I841" t="s">
        <v>137</v>
      </c>
      <c r="J841" t="s">
        <v>1502</v>
      </c>
      <c r="K841" t="s">
        <v>87</v>
      </c>
      <c r="L841" t="s">
        <v>57</v>
      </c>
      <c r="M841" t="s">
        <v>37</v>
      </c>
      <c r="O841" t="s">
        <v>87</v>
      </c>
      <c r="T841" t="s">
        <v>50</v>
      </c>
      <c r="V841" t="s">
        <v>87</v>
      </c>
      <c r="W841" t="s">
        <v>87</v>
      </c>
      <c r="X841" t="s">
        <v>87</v>
      </c>
      <c r="Z841" t="s">
        <v>87</v>
      </c>
      <c r="AA841" t="s">
        <v>87</v>
      </c>
      <c r="AB841" t="s">
        <v>37</v>
      </c>
      <c r="AC841" t="s">
        <v>1013</v>
      </c>
      <c r="AD841" t="s">
        <v>37</v>
      </c>
      <c r="AE841" t="s">
        <v>1013</v>
      </c>
      <c r="AF841" t="s">
        <v>90</v>
      </c>
      <c r="AG841" t="s">
        <v>1270</v>
      </c>
      <c r="AH841" t="s">
        <v>551</v>
      </c>
      <c r="AI841" s="4">
        <f ca="1">data[[#This Row],[Expiry Date]]-TODAY()</f>
        <v>40</v>
      </c>
      <c r="AJ841" s="4">
        <f ca="1">data[[#This Row],[Maturity ( Days)]]/365</f>
        <v>0.1095890410958904</v>
      </c>
      <c r="AK841" s="4" t="str">
        <f>IF(data[[#This Row],[Option Type]]="put","p","c")</f>
        <v>c</v>
      </c>
      <c r="AL841" s="4">
        <f>(data[[#This Row],[Bid]]*data[[#This Row],[Bidsize]]+data[[#This Row],[Ask]]*data[[#This Row],[Asksize]])/(data[[#This Row],[Bidsize]]+data[[#This Row],[Asksize]])</f>
        <v>680.35</v>
      </c>
    </row>
    <row r="842" spans="1:38" x14ac:dyDescent="0.3">
      <c r="A842" t="s">
        <v>5318</v>
      </c>
      <c r="B842" t="s">
        <v>5319</v>
      </c>
      <c r="C842" t="s">
        <v>58</v>
      </c>
      <c r="D842" t="s">
        <v>1313</v>
      </c>
      <c r="E842" t="s">
        <v>5320</v>
      </c>
      <c r="F842" t="s">
        <v>5321</v>
      </c>
      <c r="H842" t="s">
        <v>137</v>
      </c>
      <c r="I842" t="s">
        <v>137</v>
      </c>
      <c r="J842" t="s">
        <v>1502</v>
      </c>
      <c r="K842" t="s">
        <v>87</v>
      </c>
      <c r="L842" t="s">
        <v>57</v>
      </c>
      <c r="M842" t="s">
        <v>37</v>
      </c>
      <c r="O842" t="s">
        <v>87</v>
      </c>
      <c r="T842" t="s">
        <v>50</v>
      </c>
      <c r="V842" t="s">
        <v>87</v>
      </c>
      <c r="W842" t="s">
        <v>87</v>
      </c>
      <c r="X842" t="s">
        <v>87</v>
      </c>
      <c r="Z842" t="s">
        <v>87</v>
      </c>
      <c r="AA842" t="s">
        <v>87</v>
      </c>
      <c r="AB842" t="s">
        <v>37</v>
      </c>
      <c r="AC842" t="s">
        <v>1013</v>
      </c>
      <c r="AD842" t="s">
        <v>37</v>
      </c>
      <c r="AE842" t="s">
        <v>1013</v>
      </c>
      <c r="AF842" t="s">
        <v>90</v>
      </c>
      <c r="AG842" t="s">
        <v>1270</v>
      </c>
      <c r="AH842" t="s">
        <v>551</v>
      </c>
      <c r="AI842" s="4">
        <f ca="1">data[[#This Row],[Expiry Date]]-TODAY()</f>
        <v>40</v>
      </c>
      <c r="AJ842" s="4">
        <f ca="1">data[[#This Row],[Maturity ( Days)]]/365</f>
        <v>0.1095890410958904</v>
      </c>
      <c r="AK842" s="4" t="str">
        <f>IF(data[[#This Row],[Option Type]]="put","p","c")</f>
        <v>c</v>
      </c>
      <c r="AL842" s="4">
        <f>(data[[#This Row],[Bid]]*data[[#This Row],[Bidsize]]+data[[#This Row],[Ask]]*data[[#This Row],[Asksize]])/(data[[#This Row],[Bidsize]]+data[[#This Row],[Asksize]])</f>
        <v>656.80000000000007</v>
      </c>
    </row>
    <row r="843" spans="1:38" x14ac:dyDescent="0.3">
      <c r="A843" t="s">
        <v>5322</v>
      </c>
      <c r="B843" t="s">
        <v>5323</v>
      </c>
      <c r="C843" t="s">
        <v>58</v>
      </c>
      <c r="D843" t="s">
        <v>4860</v>
      </c>
      <c r="E843" t="s">
        <v>5324</v>
      </c>
      <c r="F843" t="s">
        <v>5325</v>
      </c>
      <c r="H843" t="s">
        <v>137</v>
      </c>
      <c r="I843" t="s">
        <v>137</v>
      </c>
      <c r="J843" t="s">
        <v>1502</v>
      </c>
      <c r="K843" t="s">
        <v>87</v>
      </c>
      <c r="L843" t="s">
        <v>57</v>
      </c>
      <c r="M843" t="s">
        <v>37</v>
      </c>
      <c r="O843" t="s">
        <v>87</v>
      </c>
      <c r="T843" t="s">
        <v>50</v>
      </c>
      <c r="V843" t="s">
        <v>87</v>
      </c>
      <c r="W843" t="s">
        <v>87</v>
      </c>
      <c r="X843" t="s">
        <v>87</v>
      </c>
      <c r="Z843" t="s">
        <v>87</v>
      </c>
      <c r="AA843" t="s">
        <v>87</v>
      </c>
      <c r="AB843" t="s">
        <v>37</v>
      </c>
      <c r="AC843" t="s">
        <v>1013</v>
      </c>
      <c r="AD843" t="s">
        <v>37</v>
      </c>
      <c r="AE843" t="s">
        <v>1013</v>
      </c>
      <c r="AF843" t="s">
        <v>90</v>
      </c>
      <c r="AG843" t="s">
        <v>1270</v>
      </c>
      <c r="AH843" t="s">
        <v>551</v>
      </c>
      <c r="AI843" s="4">
        <f ca="1">data[[#This Row],[Expiry Date]]-TODAY()</f>
        <v>40</v>
      </c>
      <c r="AJ843" s="4">
        <f ca="1">data[[#This Row],[Maturity ( Days)]]/365</f>
        <v>0.1095890410958904</v>
      </c>
      <c r="AK843" s="4" t="str">
        <f>IF(data[[#This Row],[Option Type]]="put","p","c")</f>
        <v>c</v>
      </c>
      <c r="AL843" s="4">
        <f>(data[[#This Row],[Bid]]*data[[#This Row],[Bidsize]]+data[[#This Row],[Ask]]*data[[#This Row],[Asksize]])/(data[[#This Row],[Bidsize]]+data[[#This Row],[Asksize]])</f>
        <v>652.09999999999991</v>
      </c>
    </row>
    <row r="844" spans="1:38" x14ac:dyDescent="0.3">
      <c r="A844" t="s">
        <v>5326</v>
      </c>
      <c r="B844" t="s">
        <v>5327</v>
      </c>
      <c r="C844" t="s">
        <v>58</v>
      </c>
      <c r="D844" t="s">
        <v>4865</v>
      </c>
      <c r="E844" t="s">
        <v>5328</v>
      </c>
      <c r="F844" t="s">
        <v>5329</v>
      </c>
      <c r="H844" t="s">
        <v>137</v>
      </c>
      <c r="I844" t="s">
        <v>137</v>
      </c>
      <c r="J844" t="s">
        <v>1502</v>
      </c>
      <c r="K844" t="s">
        <v>87</v>
      </c>
      <c r="L844" t="s">
        <v>57</v>
      </c>
      <c r="M844" t="s">
        <v>37</v>
      </c>
      <c r="O844" t="s">
        <v>87</v>
      </c>
      <c r="T844" t="s">
        <v>50</v>
      </c>
      <c r="V844" t="s">
        <v>87</v>
      </c>
      <c r="W844" t="s">
        <v>87</v>
      </c>
      <c r="X844" t="s">
        <v>87</v>
      </c>
      <c r="Z844" t="s">
        <v>87</v>
      </c>
      <c r="AA844" t="s">
        <v>87</v>
      </c>
      <c r="AB844" t="s">
        <v>37</v>
      </c>
      <c r="AC844" t="s">
        <v>1013</v>
      </c>
      <c r="AD844" t="s">
        <v>37</v>
      </c>
      <c r="AE844" t="s">
        <v>1013</v>
      </c>
      <c r="AF844" t="s">
        <v>90</v>
      </c>
      <c r="AG844" t="s">
        <v>1270</v>
      </c>
      <c r="AH844" t="s">
        <v>551</v>
      </c>
      <c r="AI844" s="4">
        <f ca="1">data[[#This Row],[Expiry Date]]-TODAY()</f>
        <v>40</v>
      </c>
      <c r="AJ844" s="4">
        <f ca="1">data[[#This Row],[Maturity ( Days)]]/365</f>
        <v>0.1095890410958904</v>
      </c>
      <c r="AK844" s="4" t="str">
        <f>IF(data[[#This Row],[Option Type]]="put","p","c")</f>
        <v>c</v>
      </c>
      <c r="AL844" s="4">
        <f>(data[[#This Row],[Bid]]*data[[#This Row],[Bidsize]]+data[[#This Row],[Ask]]*data[[#This Row],[Asksize]])/(data[[#This Row],[Bidsize]]+data[[#This Row],[Asksize]])</f>
        <v>642.69999999999993</v>
      </c>
    </row>
    <row r="845" spans="1:38" x14ac:dyDescent="0.3">
      <c r="A845" t="s">
        <v>5330</v>
      </c>
      <c r="B845" t="s">
        <v>5331</v>
      </c>
      <c r="C845" t="s">
        <v>58</v>
      </c>
      <c r="D845" t="s">
        <v>4870</v>
      </c>
      <c r="E845" t="s">
        <v>5332</v>
      </c>
      <c r="F845" t="s">
        <v>5333</v>
      </c>
      <c r="H845" t="s">
        <v>137</v>
      </c>
      <c r="I845" t="s">
        <v>137</v>
      </c>
      <c r="J845" t="s">
        <v>1502</v>
      </c>
      <c r="K845" t="s">
        <v>87</v>
      </c>
      <c r="L845" t="s">
        <v>57</v>
      </c>
      <c r="M845" t="s">
        <v>37</v>
      </c>
      <c r="O845" t="s">
        <v>87</v>
      </c>
      <c r="T845" t="s">
        <v>50</v>
      </c>
      <c r="V845" t="s">
        <v>87</v>
      </c>
      <c r="W845" t="s">
        <v>87</v>
      </c>
      <c r="X845" t="s">
        <v>87</v>
      </c>
      <c r="Z845" t="s">
        <v>87</v>
      </c>
      <c r="AA845" t="s">
        <v>87</v>
      </c>
      <c r="AB845" t="s">
        <v>37</v>
      </c>
      <c r="AC845" t="s">
        <v>1013</v>
      </c>
      <c r="AD845" t="s">
        <v>37</v>
      </c>
      <c r="AE845" t="s">
        <v>1013</v>
      </c>
      <c r="AF845" t="s">
        <v>90</v>
      </c>
      <c r="AG845" t="s">
        <v>1270</v>
      </c>
      <c r="AH845" t="s">
        <v>551</v>
      </c>
      <c r="AI845" s="4">
        <f ca="1">data[[#This Row],[Expiry Date]]-TODAY()</f>
        <v>40</v>
      </c>
      <c r="AJ845" s="4">
        <f ca="1">data[[#This Row],[Maturity ( Days)]]/365</f>
        <v>0.1095890410958904</v>
      </c>
      <c r="AK845" s="4" t="str">
        <f>IF(data[[#This Row],[Option Type]]="put","p","c")</f>
        <v>c</v>
      </c>
      <c r="AL845" s="4">
        <f>(data[[#This Row],[Bid]]*data[[#This Row],[Bidsize]]+data[[#This Row],[Ask]]*data[[#This Row],[Asksize]])/(data[[#This Row],[Bidsize]]+data[[#This Row],[Asksize]])</f>
        <v>624.05000000000007</v>
      </c>
    </row>
    <row r="846" spans="1:38" x14ac:dyDescent="0.3">
      <c r="A846" t="s">
        <v>5334</v>
      </c>
      <c r="B846" t="s">
        <v>5335</v>
      </c>
      <c r="C846" t="s">
        <v>58</v>
      </c>
      <c r="D846" t="s">
        <v>4875</v>
      </c>
      <c r="E846" t="s">
        <v>5336</v>
      </c>
      <c r="F846" t="s">
        <v>5337</v>
      </c>
      <c r="H846" t="s">
        <v>137</v>
      </c>
      <c r="I846" t="s">
        <v>137</v>
      </c>
      <c r="J846" t="s">
        <v>1502</v>
      </c>
      <c r="K846" t="s">
        <v>87</v>
      </c>
      <c r="L846" t="s">
        <v>57</v>
      </c>
      <c r="M846" t="s">
        <v>37</v>
      </c>
      <c r="O846" t="s">
        <v>87</v>
      </c>
      <c r="T846" t="s">
        <v>50</v>
      </c>
      <c r="V846" t="s">
        <v>87</v>
      </c>
      <c r="W846" t="s">
        <v>87</v>
      </c>
      <c r="X846" t="s">
        <v>87</v>
      </c>
      <c r="Z846" t="s">
        <v>87</v>
      </c>
      <c r="AA846" t="s">
        <v>87</v>
      </c>
      <c r="AB846" t="s">
        <v>37</v>
      </c>
      <c r="AC846" t="s">
        <v>1013</v>
      </c>
      <c r="AD846" t="s">
        <v>37</v>
      </c>
      <c r="AE846" t="s">
        <v>1013</v>
      </c>
      <c r="AF846" t="s">
        <v>90</v>
      </c>
      <c r="AG846" t="s">
        <v>1270</v>
      </c>
      <c r="AH846" t="s">
        <v>551</v>
      </c>
      <c r="AI846" s="4">
        <f ca="1">data[[#This Row],[Expiry Date]]-TODAY()</f>
        <v>40</v>
      </c>
      <c r="AJ846" s="4">
        <f ca="1">data[[#This Row],[Maturity ( Days)]]/365</f>
        <v>0.1095890410958904</v>
      </c>
      <c r="AK846" s="4" t="str">
        <f>IF(data[[#This Row],[Option Type]]="put","p","c")</f>
        <v>c</v>
      </c>
      <c r="AL846" s="4">
        <f>(data[[#This Row],[Bid]]*data[[#This Row],[Bidsize]]+data[[#This Row],[Ask]]*data[[#This Row],[Asksize]])/(data[[#This Row],[Bidsize]]+data[[#This Row],[Asksize]])</f>
        <v>614.75</v>
      </c>
    </row>
    <row r="847" spans="1:38" x14ac:dyDescent="0.3">
      <c r="A847" t="s">
        <v>5338</v>
      </c>
      <c r="B847" t="s">
        <v>5339</v>
      </c>
      <c r="C847" t="s">
        <v>58</v>
      </c>
      <c r="D847" t="s">
        <v>1315</v>
      </c>
      <c r="E847" t="s">
        <v>5340</v>
      </c>
      <c r="F847" t="s">
        <v>5341</v>
      </c>
      <c r="H847" t="s">
        <v>137</v>
      </c>
      <c r="I847" t="s">
        <v>137</v>
      </c>
      <c r="J847" t="s">
        <v>1502</v>
      </c>
      <c r="K847" t="s">
        <v>87</v>
      </c>
      <c r="L847" t="s">
        <v>57</v>
      </c>
      <c r="M847" t="s">
        <v>37</v>
      </c>
      <c r="O847" t="s">
        <v>87</v>
      </c>
      <c r="T847" t="s">
        <v>50</v>
      </c>
      <c r="V847" t="s">
        <v>87</v>
      </c>
      <c r="W847" t="s">
        <v>87</v>
      </c>
      <c r="X847" t="s">
        <v>87</v>
      </c>
      <c r="Z847" t="s">
        <v>87</v>
      </c>
      <c r="AA847" t="s">
        <v>87</v>
      </c>
      <c r="AB847" t="s">
        <v>37</v>
      </c>
      <c r="AC847" t="s">
        <v>1013</v>
      </c>
      <c r="AD847" t="s">
        <v>37</v>
      </c>
      <c r="AE847" t="s">
        <v>1013</v>
      </c>
      <c r="AF847" t="s">
        <v>90</v>
      </c>
      <c r="AG847" t="s">
        <v>1270</v>
      </c>
      <c r="AH847" t="s">
        <v>551</v>
      </c>
      <c r="AI847" s="4">
        <f ca="1">data[[#This Row],[Expiry Date]]-TODAY()</f>
        <v>40</v>
      </c>
      <c r="AJ847" s="4">
        <f ca="1">data[[#This Row],[Maturity ( Days)]]/365</f>
        <v>0.1095890410958904</v>
      </c>
      <c r="AK847" s="4" t="str">
        <f>IF(data[[#This Row],[Option Type]]="put","p","c")</f>
        <v>c</v>
      </c>
      <c r="AL847" s="4">
        <f>(data[[#This Row],[Bid]]*data[[#This Row],[Bidsize]]+data[[#This Row],[Ask]]*data[[#This Row],[Asksize]])/(data[[#This Row],[Bidsize]]+data[[#This Row],[Asksize]])</f>
        <v>610.1</v>
      </c>
    </row>
    <row r="848" spans="1:38" x14ac:dyDescent="0.3">
      <c r="A848" t="s">
        <v>5342</v>
      </c>
      <c r="B848" t="s">
        <v>5343</v>
      </c>
      <c r="C848" t="s">
        <v>58</v>
      </c>
      <c r="D848" t="s">
        <v>4880</v>
      </c>
      <c r="E848" t="s">
        <v>5344</v>
      </c>
      <c r="F848" t="s">
        <v>5345</v>
      </c>
      <c r="H848" t="s">
        <v>137</v>
      </c>
      <c r="I848" t="s">
        <v>137</v>
      </c>
      <c r="J848" t="s">
        <v>1502</v>
      </c>
      <c r="K848" t="s">
        <v>87</v>
      </c>
      <c r="L848" t="s">
        <v>57</v>
      </c>
      <c r="M848" t="s">
        <v>37</v>
      </c>
      <c r="O848" t="s">
        <v>87</v>
      </c>
      <c r="T848" t="s">
        <v>50</v>
      </c>
      <c r="V848" t="s">
        <v>87</v>
      </c>
      <c r="W848" t="s">
        <v>87</v>
      </c>
      <c r="X848" t="s">
        <v>87</v>
      </c>
      <c r="Z848" t="s">
        <v>87</v>
      </c>
      <c r="AA848" t="s">
        <v>87</v>
      </c>
      <c r="AB848" t="s">
        <v>37</v>
      </c>
      <c r="AC848" t="s">
        <v>1013</v>
      </c>
      <c r="AD848" t="s">
        <v>37</v>
      </c>
      <c r="AE848" t="s">
        <v>1013</v>
      </c>
      <c r="AF848" t="s">
        <v>90</v>
      </c>
      <c r="AG848" t="s">
        <v>1270</v>
      </c>
      <c r="AH848" t="s">
        <v>551</v>
      </c>
      <c r="AI848" s="4">
        <f ca="1">data[[#This Row],[Expiry Date]]-TODAY()</f>
        <v>40</v>
      </c>
      <c r="AJ848" s="4">
        <f ca="1">data[[#This Row],[Maturity ( Days)]]/365</f>
        <v>0.1095890410958904</v>
      </c>
      <c r="AK848" s="4" t="str">
        <f>IF(data[[#This Row],[Option Type]]="put","p","c")</f>
        <v>c</v>
      </c>
      <c r="AL848" s="4">
        <f>(data[[#This Row],[Bid]]*data[[#This Row],[Bidsize]]+data[[#This Row],[Ask]]*data[[#This Row],[Asksize]])/(data[[#This Row],[Bidsize]]+data[[#This Row],[Asksize]])</f>
        <v>605.5</v>
      </c>
    </row>
    <row r="849" spans="1:38" x14ac:dyDescent="0.3">
      <c r="A849" t="s">
        <v>5346</v>
      </c>
      <c r="B849" t="s">
        <v>5347</v>
      </c>
      <c r="C849" t="s">
        <v>58</v>
      </c>
      <c r="D849" t="s">
        <v>4885</v>
      </c>
      <c r="E849" t="s">
        <v>5348</v>
      </c>
      <c r="F849" t="s">
        <v>4564</v>
      </c>
      <c r="H849" t="s">
        <v>137</v>
      </c>
      <c r="I849" t="s">
        <v>137</v>
      </c>
      <c r="J849" t="s">
        <v>1502</v>
      </c>
      <c r="K849" t="s">
        <v>87</v>
      </c>
      <c r="L849" t="s">
        <v>57</v>
      </c>
      <c r="M849" t="s">
        <v>37</v>
      </c>
      <c r="O849" t="s">
        <v>87</v>
      </c>
      <c r="T849" t="s">
        <v>50</v>
      </c>
      <c r="V849" t="s">
        <v>87</v>
      </c>
      <c r="W849" t="s">
        <v>87</v>
      </c>
      <c r="X849" t="s">
        <v>87</v>
      </c>
      <c r="Z849" t="s">
        <v>87</v>
      </c>
      <c r="AA849" t="s">
        <v>87</v>
      </c>
      <c r="AB849" t="s">
        <v>37</v>
      </c>
      <c r="AC849" t="s">
        <v>1013</v>
      </c>
      <c r="AD849" t="s">
        <v>37</v>
      </c>
      <c r="AE849" t="s">
        <v>1013</v>
      </c>
      <c r="AF849" t="s">
        <v>90</v>
      </c>
      <c r="AG849" t="s">
        <v>1270</v>
      </c>
      <c r="AH849" t="s">
        <v>551</v>
      </c>
      <c r="AI849" s="4">
        <f ca="1">data[[#This Row],[Expiry Date]]-TODAY()</f>
        <v>40</v>
      </c>
      <c r="AJ849" s="4">
        <f ca="1">data[[#This Row],[Maturity ( Days)]]/365</f>
        <v>0.1095890410958904</v>
      </c>
      <c r="AK849" s="4" t="str">
        <f>IF(data[[#This Row],[Option Type]]="put","p","c")</f>
        <v>c</v>
      </c>
      <c r="AL849" s="4">
        <f>(data[[#This Row],[Bid]]*data[[#This Row],[Bidsize]]+data[[#This Row],[Ask]]*data[[#This Row],[Asksize]])/(data[[#This Row],[Bidsize]]+data[[#This Row],[Asksize]])</f>
        <v>596.19999999999993</v>
      </c>
    </row>
    <row r="850" spans="1:38" x14ac:dyDescent="0.3">
      <c r="A850" t="s">
        <v>5349</v>
      </c>
      <c r="B850" t="s">
        <v>5350</v>
      </c>
      <c r="C850" t="s">
        <v>58</v>
      </c>
      <c r="D850" t="s">
        <v>4890</v>
      </c>
      <c r="E850" t="s">
        <v>2072</v>
      </c>
      <c r="F850" t="s">
        <v>4892</v>
      </c>
      <c r="H850" t="s">
        <v>137</v>
      </c>
      <c r="I850" t="s">
        <v>137</v>
      </c>
      <c r="J850" t="s">
        <v>1502</v>
      </c>
      <c r="K850" t="s">
        <v>87</v>
      </c>
      <c r="L850" t="s">
        <v>57</v>
      </c>
      <c r="M850" t="s">
        <v>37</v>
      </c>
      <c r="O850" t="s">
        <v>87</v>
      </c>
      <c r="T850" t="s">
        <v>50</v>
      </c>
      <c r="V850" t="s">
        <v>87</v>
      </c>
      <c r="W850" t="s">
        <v>87</v>
      </c>
      <c r="X850" t="s">
        <v>87</v>
      </c>
      <c r="Z850" t="s">
        <v>87</v>
      </c>
      <c r="AA850" t="s">
        <v>87</v>
      </c>
      <c r="AB850" t="s">
        <v>37</v>
      </c>
      <c r="AC850" t="s">
        <v>1013</v>
      </c>
      <c r="AD850" t="s">
        <v>37</v>
      </c>
      <c r="AE850" t="s">
        <v>1013</v>
      </c>
      <c r="AF850" t="s">
        <v>90</v>
      </c>
      <c r="AG850" t="s">
        <v>1270</v>
      </c>
      <c r="AH850" t="s">
        <v>551</v>
      </c>
      <c r="AI850" s="4">
        <f ca="1">data[[#This Row],[Expiry Date]]-TODAY()</f>
        <v>40</v>
      </c>
      <c r="AJ850" s="4">
        <f ca="1">data[[#This Row],[Maturity ( Days)]]/365</f>
        <v>0.1095890410958904</v>
      </c>
      <c r="AK850" s="4" t="str">
        <f>IF(data[[#This Row],[Option Type]]="put","p","c")</f>
        <v>c</v>
      </c>
      <c r="AL850" s="4">
        <f>(data[[#This Row],[Bid]]*data[[#This Row],[Bidsize]]+data[[#This Row],[Ask]]*data[[#This Row],[Asksize]])/(data[[#This Row],[Bidsize]]+data[[#This Row],[Asksize]])</f>
        <v>577.84999999999991</v>
      </c>
    </row>
    <row r="851" spans="1:38" x14ac:dyDescent="0.3">
      <c r="A851" t="s">
        <v>5351</v>
      </c>
      <c r="B851" t="s">
        <v>5352</v>
      </c>
      <c r="C851" t="s">
        <v>58</v>
      </c>
      <c r="D851" t="s">
        <v>4895</v>
      </c>
      <c r="E851" t="s">
        <v>5353</v>
      </c>
      <c r="F851" t="s">
        <v>5354</v>
      </c>
      <c r="H851" t="s">
        <v>137</v>
      </c>
      <c r="I851" t="s">
        <v>137</v>
      </c>
      <c r="J851" t="s">
        <v>1502</v>
      </c>
      <c r="K851" t="s">
        <v>87</v>
      </c>
      <c r="L851" t="s">
        <v>57</v>
      </c>
      <c r="M851" t="s">
        <v>37</v>
      </c>
      <c r="O851" t="s">
        <v>87</v>
      </c>
      <c r="T851" t="s">
        <v>50</v>
      </c>
      <c r="V851" t="s">
        <v>87</v>
      </c>
      <c r="W851" t="s">
        <v>87</v>
      </c>
      <c r="X851" t="s">
        <v>87</v>
      </c>
      <c r="Z851" t="s">
        <v>87</v>
      </c>
      <c r="AA851" t="s">
        <v>87</v>
      </c>
      <c r="AB851" t="s">
        <v>37</v>
      </c>
      <c r="AC851" t="s">
        <v>1013</v>
      </c>
      <c r="AD851" t="s">
        <v>37</v>
      </c>
      <c r="AE851" t="s">
        <v>1013</v>
      </c>
      <c r="AF851" t="s">
        <v>90</v>
      </c>
      <c r="AG851" t="s">
        <v>1270</v>
      </c>
      <c r="AH851" t="s">
        <v>551</v>
      </c>
      <c r="AI851" s="4">
        <f ca="1">data[[#This Row],[Expiry Date]]-TODAY()</f>
        <v>40</v>
      </c>
      <c r="AJ851" s="4">
        <f ca="1">data[[#This Row],[Maturity ( Days)]]/365</f>
        <v>0.1095890410958904</v>
      </c>
      <c r="AK851" s="4" t="str">
        <f>IF(data[[#This Row],[Option Type]]="put","p","c")</f>
        <v>c</v>
      </c>
      <c r="AL851" s="4">
        <f>(data[[#This Row],[Bid]]*data[[#This Row],[Bidsize]]+data[[#This Row],[Ask]]*data[[#This Row],[Asksize]])/(data[[#This Row],[Bidsize]]+data[[#This Row],[Asksize]])</f>
        <v>568.65000000000009</v>
      </c>
    </row>
    <row r="852" spans="1:38" x14ac:dyDescent="0.3">
      <c r="A852" t="s">
        <v>5355</v>
      </c>
      <c r="B852" t="s">
        <v>5356</v>
      </c>
      <c r="C852" t="s">
        <v>58</v>
      </c>
      <c r="D852" t="s">
        <v>145</v>
      </c>
      <c r="E852" t="s">
        <v>5357</v>
      </c>
      <c r="F852" t="s">
        <v>4149</v>
      </c>
      <c r="H852" t="s">
        <v>137</v>
      </c>
      <c r="I852" t="s">
        <v>137</v>
      </c>
      <c r="J852" t="s">
        <v>1502</v>
      </c>
      <c r="K852" t="s">
        <v>87</v>
      </c>
      <c r="L852" t="s">
        <v>57</v>
      </c>
      <c r="M852" t="s">
        <v>37</v>
      </c>
      <c r="O852" t="s">
        <v>87</v>
      </c>
      <c r="T852" t="s">
        <v>50</v>
      </c>
      <c r="V852" t="s">
        <v>87</v>
      </c>
      <c r="W852" t="s">
        <v>87</v>
      </c>
      <c r="X852" t="s">
        <v>87</v>
      </c>
      <c r="Z852" t="s">
        <v>87</v>
      </c>
      <c r="AA852" t="s">
        <v>87</v>
      </c>
      <c r="AB852" t="s">
        <v>37</v>
      </c>
      <c r="AC852" t="s">
        <v>1013</v>
      </c>
      <c r="AD852" t="s">
        <v>37</v>
      </c>
      <c r="AE852" t="s">
        <v>1013</v>
      </c>
      <c r="AF852" t="s">
        <v>90</v>
      </c>
      <c r="AG852" t="s">
        <v>1270</v>
      </c>
      <c r="AH852" t="s">
        <v>551</v>
      </c>
      <c r="AI852" s="4">
        <f ca="1">data[[#This Row],[Expiry Date]]-TODAY()</f>
        <v>40</v>
      </c>
      <c r="AJ852" s="4">
        <f ca="1">data[[#This Row],[Maturity ( Days)]]/365</f>
        <v>0.1095890410958904</v>
      </c>
      <c r="AK852" s="4" t="str">
        <f>IF(data[[#This Row],[Option Type]]="put","p","c")</f>
        <v>c</v>
      </c>
      <c r="AL852" s="4">
        <f>(data[[#This Row],[Bid]]*data[[#This Row],[Bidsize]]+data[[#This Row],[Ask]]*data[[#This Row],[Asksize]])/(data[[#This Row],[Bidsize]]+data[[#This Row],[Asksize]])</f>
        <v>564.1</v>
      </c>
    </row>
    <row r="853" spans="1:38" x14ac:dyDescent="0.3">
      <c r="A853" t="s">
        <v>5358</v>
      </c>
      <c r="B853" t="s">
        <v>5359</v>
      </c>
      <c r="C853" t="s">
        <v>58</v>
      </c>
      <c r="D853" t="s">
        <v>4903</v>
      </c>
      <c r="E853" t="s">
        <v>5360</v>
      </c>
      <c r="F853" t="s">
        <v>4905</v>
      </c>
      <c r="H853" t="s">
        <v>137</v>
      </c>
      <c r="I853" t="s">
        <v>137</v>
      </c>
      <c r="J853" t="s">
        <v>1502</v>
      </c>
      <c r="K853" t="s">
        <v>87</v>
      </c>
      <c r="L853" t="s">
        <v>57</v>
      </c>
      <c r="M853" t="s">
        <v>37</v>
      </c>
      <c r="O853" t="s">
        <v>87</v>
      </c>
      <c r="T853" t="s">
        <v>50</v>
      </c>
      <c r="V853" t="s">
        <v>87</v>
      </c>
      <c r="W853" t="s">
        <v>87</v>
      </c>
      <c r="X853" t="s">
        <v>87</v>
      </c>
      <c r="Z853" t="s">
        <v>87</v>
      </c>
      <c r="AA853" t="s">
        <v>87</v>
      </c>
      <c r="AB853" t="s">
        <v>37</v>
      </c>
      <c r="AC853" t="s">
        <v>1013</v>
      </c>
      <c r="AD853" t="s">
        <v>37</v>
      </c>
      <c r="AE853" t="s">
        <v>1013</v>
      </c>
      <c r="AF853" t="s">
        <v>90</v>
      </c>
      <c r="AG853" t="s">
        <v>1270</v>
      </c>
      <c r="AH853" t="s">
        <v>551</v>
      </c>
      <c r="AI853" s="4">
        <f ca="1">data[[#This Row],[Expiry Date]]-TODAY()</f>
        <v>40</v>
      </c>
      <c r="AJ853" s="4">
        <f ca="1">data[[#This Row],[Maturity ( Days)]]/365</f>
        <v>0.1095890410958904</v>
      </c>
      <c r="AK853" s="4" t="str">
        <f>IF(data[[#This Row],[Option Type]]="put","p","c")</f>
        <v>c</v>
      </c>
      <c r="AL853" s="4">
        <f>(data[[#This Row],[Bid]]*data[[#This Row],[Bidsize]]+data[[#This Row],[Ask]]*data[[#This Row],[Asksize]])/(data[[#This Row],[Bidsize]]+data[[#This Row],[Asksize]])</f>
        <v>550.4</v>
      </c>
    </row>
    <row r="854" spans="1:38" x14ac:dyDescent="0.3">
      <c r="A854" t="s">
        <v>5361</v>
      </c>
      <c r="B854" t="s">
        <v>5362</v>
      </c>
      <c r="C854" t="s">
        <v>58</v>
      </c>
      <c r="D854" t="s">
        <v>4908</v>
      </c>
      <c r="E854" t="s">
        <v>5363</v>
      </c>
      <c r="F854" t="s">
        <v>4910</v>
      </c>
      <c r="H854" t="s">
        <v>137</v>
      </c>
      <c r="I854" t="s">
        <v>137</v>
      </c>
      <c r="J854" t="s">
        <v>1502</v>
      </c>
      <c r="K854" t="s">
        <v>87</v>
      </c>
      <c r="L854" t="s">
        <v>57</v>
      </c>
      <c r="M854" t="s">
        <v>37</v>
      </c>
      <c r="O854" t="s">
        <v>87</v>
      </c>
      <c r="T854" t="s">
        <v>50</v>
      </c>
      <c r="V854" t="s">
        <v>87</v>
      </c>
      <c r="W854" t="s">
        <v>87</v>
      </c>
      <c r="X854" t="s">
        <v>87</v>
      </c>
      <c r="Z854" t="s">
        <v>87</v>
      </c>
      <c r="AA854" t="s">
        <v>87</v>
      </c>
      <c r="AB854" t="s">
        <v>37</v>
      </c>
      <c r="AC854" t="s">
        <v>1013</v>
      </c>
      <c r="AD854" t="s">
        <v>37</v>
      </c>
      <c r="AE854" t="s">
        <v>1013</v>
      </c>
      <c r="AF854" t="s">
        <v>90</v>
      </c>
      <c r="AG854" t="s">
        <v>1270</v>
      </c>
      <c r="AH854" t="s">
        <v>551</v>
      </c>
      <c r="AI854" s="4">
        <f ca="1">data[[#This Row],[Expiry Date]]-TODAY()</f>
        <v>40</v>
      </c>
      <c r="AJ854" s="4">
        <f ca="1">data[[#This Row],[Maturity ( Days)]]/365</f>
        <v>0.1095890410958904</v>
      </c>
      <c r="AK854" s="4" t="str">
        <f>IF(data[[#This Row],[Option Type]]="put","p","c")</f>
        <v>c</v>
      </c>
      <c r="AL854" s="4">
        <f>(data[[#This Row],[Bid]]*data[[#This Row],[Bidsize]]+data[[#This Row],[Ask]]*data[[#This Row],[Asksize]])/(data[[#This Row],[Bidsize]]+data[[#This Row],[Asksize]])</f>
        <v>532.25</v>
      </c>
    </row>
    <row r="855" spans="1:38" x14ac:dyDescent="0.3">
      <c r="A855" t="s">
        <v>5364</v>
      </c>
      <c r="B855" t="s">
        <v>5365</v>
      </c>
      <c r="C855" t="s">
        <v>58</v>
      </c>
      <c r="D855" t="s">
        <v>3576</v>
      </c>
      <c r="E855" t="s">
        <v>5366</v>
      </c>
      <c r="F855" t="s">
        <v>2049</v>
      </c>
      <c r="H855" t="s">
        <v>137</v>
      </c>
      <c r="I855" t="s">
        <v>137</v>
      </c>
      <c r="J855" t="s">
        <v>1502</v>
      </c>
      <c r="K855" t="s">
        <v>87</v>
      </c>
      <c r="L855" t="s">
        <v>57</v>
      </c>
      <c r="M855" t="s">
        <v>37</v>
      </c>
      <c r="O855" t="s">
        <v>87</v>
      </c>
      <c r="T855" t="s">
        <v>50</v>
      </c>
      <c r="V855" t="s">
        <v>87</v>
      </c>
      <c r="W855" t="s">
        <v>87</v>
      </c>
      <c r="X855" t="s">
        <v>87</v>
      </c>
      <c r="Z855" t="s">
        <v>87</v>
      </c>
      <c r="AA855" t="s">
        <v>87</v>
      </c>
      <c r="AB855" t="s">
        <v>37</v>
      </c>
      <c r="AC855" t="s">
        <v>1013</v>
      </c>
      <c r="AD855" t="s">
        <v>37</v>
      </c>
      <c r="AE855" t="s">
        <v>1013</v>
      </c>
      <c r="AF855" t="s">
        <v>90</v>
      </c>
      <c r="AG855" t="s">
        <v>1270</v>
      </c>
      <c r="AH855" t="s">
        <v>551</v>
      </c>
      <c r="AI855" s="4">
        <f ca="1">data[[#This Row],[Expiry Date]]-TODAY()</f>
        <v>40</v>
      </c>
      <c r="AJ855" s="4">
        <f ca="1">data[[#This Row],[Maturity ( Days)]]/365</f>
        <v>0.1095890410958904</v>
      </c>
      <c r="AK855" s="4" t="str">
        <f>IF(data[[#This Row],[Option Type]]="put","p","c")</f>
        <v>c</v>
      </c>
      <c r="AL855" s="4">
        <f>(data[[#This Row],[Bid]]*data[[#This Row],[Bidsize]]+data[[#This Row],[Ask]]*data[[#This Row],[Asksize]])/(data[[#This Row],[Bidsize]]+data[[#This Row],[Asksize]])</f>
        <v>523.25</v>
      </c>
    </row>
    <row r="856" spans="1:38" x14ac:dyDescent="0.3">
      <c r="A856" t="s">
        <v>5367</v>
      </c>
      <c r="B856" t="s">
        <v>5368</v>
      </c>
      <c r="C856" t="s">
        <v>58</v>
      </c>
      <c r="D856" t="s">
        <v>148</v>
      </c>
      <c r="E856" t="s">
        <v>5369</v>
      </c>
      <c r="F856" t="s">
        <v>5370</v>
      </c>
      <c r="H856" t="s">
        <v>137</v>
      </c>
      <c r="I856" t="s">
        <v>137</v>
      </c>
      <c r="J856" t="s">
        <v>1502</v>
      </c>
      <c r="K856" t="s">
        <v>87</v>
      </c>
      <c r="L856" t="s">
        <v>57</v>
      </c>
      <c r="M856" t="s">
        <v>37</v>
      </c>
      <c r="O856" t="s">
        <v>87</v>
      </c>
      <c r="T856" t="s">
        <v>50</v>
      </c>
      <c r="V856" t="s">
        <v>87</v>
      </c>
      <c r="W856" t="s">
        <v>87</v>
      </c>
      <c r="X856" t="s">
        <v>87</v>
      </c>
      <c r="Z856" t="s">
        <v>87</v>
      </c>
      <c r="AA856" t="s">
        <v>87</v>
      </c>
      <c r="AB856" t="s">
        <v>37</v>
      </c>
      <c r="AC856" t="s">
        <v>1013</v>
      </c>
      <c r="AD856" t="s">
        <v>37</v>
      </c>
      <c r="AE856" t="s">
        <v>1013</v>
      </c>
      <c r="AF856" t="s">
        <v>90</v>
      </c>
      <c r="AG856" t="s">
        <v>1270</v>
      </c>
      <c r="AH856" t="s">
        <v>551</v>
      </c>
      <c r="AI856" s="4">
        <f ca="1">data[[#This Row],[Expiry Date]]-TODAY()</f>
        <v>40</v>
      </c>
      <c r="AJ856" s="4">
        <f ca="1">data[[#This Row],[Maturity ( Days)]]/365</f>
        <v>0.1095890410958904</v>
      </c>
      <c r="AK856" s="4" t="str">
        <f>IF(data[[#This Row],[Option Type]]="put","p","c")</f>
        <v>c</v>
      </c>
      <c r="AL856" s="4">
        <f>(data[[#This Row],[Bid]]*data[[#This Row],[Bidsize]]+data[[#This Row],[Ask]]*data[[#This Row],[Asksize]])/(data[[#This Row],[Bidsize]]+data[[#This Row],[Asksize]])</f>
        <v>518.80000000000007</v>
      </c>
    </row>
    <row r="857" spans="1:38" x14ac:dyDescent="0.3">
      <c r="A857" t="s">
        <v>5371</v>
      </c>
      <c r="B857" t="s">
        <v>5372</v>
      </c>
      <c r="C857" t="s">
        <v>58</v>
      </c>
      <c r="D857" t="s">
        <v>4916</v>
      </c>
      <c r="E857" t="s">
        <v>1082</v>
      </c>
      <c r="F857" t="s">
        <v>5373</v>
      </c>
      <c r="H857" t="s">
        <v>137</v>
      </c>
      <c r="I857" t="s">
        <v>137</v>
      </c>
      <c r="J857" t="s">
        <v>1502</v>
      </c>
      <c r="K857" t="s">
        <v>87</v>
      </c>
      <c r="L857" t="s">
        <v>57</v>
      </c>
      <c r="M857" t="s">
        <v>37</v>
      </c>
      <c r="O857" t="s">
        <v>87</v>
      </c>
      <c r="T857" t="s">
        <v>50</v>
      </c>
      <c r="V857" t="s">
        <v>87</v>
      </c>
      <c r="W857" t="s">
        <v>87</v>
      </c>
      <c r="X857" t="s">
        <v>87</v>
      </c>
      <c r="Z857" t="s">
        <v>87</v>
      </c>
      <c r="AA857" t="s">
        <v>87</v>
      </c>
      <c r="AB857" t="s">
        <v>37</v>
      </c>
      <c r="AC857" t="s">
        <v>1013</v>
      </c>
      <c r="AD857" t="s">
        <v>37</v>
      </c>
      <c r="AE857" t="s">
        <v>1013</v>
      </c>
      <c r="AF857" t="s">
        <v>90</v>
      </c>
      <c r="AG857" t="s">
        <v>1270</v>
      </c>
      <c r="AH857" t="s">
        <v>551</v>
      </c>
      <c r="AI857" s="4">
        <f ca="1">data[[#This Row],[Expiry Date]]-TODAY()</f>
        <v>40</v>
      </c>
      <c r="AJ857" s="4">
        <f ca="1">data[[#This Row],[Maturity ( Days)]]/365</f>
        <v>0.1095890410958904</v>
      </c>
      <c r="AK857" s="4" t="str">
        <f>IF(data[[#This Row],[Option Type]]="put","p","c")</f>
        <v>c</v>
      </c>
      <c r="AL857" s="4">
        <f>(data[[#This Row],[Bid]]*data[[#This Row],[Bidsize]]+data[[#This Row],[Ask]]*data[[#This Row],[Asksize]])/(data[[#This Row],[Bidsize]]+data[[#This Row],[Asksize]])</f>
        <v>514.30000000000007</v>
      </c>
    </row>
    <row r="858" spans="1:38" x14ac:dyDescent="0.3">
      <c r="A858" t="s">
        <v>5374</v>
      </c>
      <c r="B858" t="s">
        <v>5375</v>
      </c>
      <c r="C858" t="s">
        <v>58</v>
      </c>
      <c r="D858" t="s">
        <v>4921</v>
      </c>
      <c r="E858" t="s">
        <v>5376</v>
      </c>
      <c r="F858" t="s">
        <v>5377</v>
      </c>
      <c r="H858" t="s">
        <v>137</v>
      </c>
      <c r="I858" t="s">
        <v>137</v>
      </c>
      <c r="J858" t="s">
        <v>1502</v>
      </c>
      <c r="K858" t="s">
        <v>87</v>
      </c>
      <c r="L858" t="s">
        <v>57</v>
      </c>
      <c r="M858" t="s">
        <v>37</v>
      </c>
      <c r="O858" t="s">
        <v>87</v>
      </c>
      <c r="T858" t="s">
        <v>50</v>
      </c>
      <c r="V858" t="s">
        <v>87</v>
      </c>
      <c r="W858" t="s">
        <v>87</v>
      </c>
      <c r="X858" t="s">
        <v>87</v>
      </c>
      <c r="Z858" t="s">
        <v>87</v>
      </c>
      <c r="AA858" t="s">
        <v>87</v>
      </c>
      <c r="AB858" t="s">
        <v>37</v>
      </c>
      <c r="AC858" t="s">
        <v>1013</v>
      </c>
      <c r="AD858" t="s">
        <v>37</v>
      </c>
      <c r="AE858" t="s">
        <v>1013</v>
      </c>
      <c r="AF858" t="s">
        <v>90</v>
      </c>
      <c r="AG858" t="s">
        <v>1270</v>
      </c>
      <c r="AH858" t="s">
        <v>551</v>
      </c>
      <c r="AI858" s="4">
        <f ca="1">data[[#This Row],[Expiry Date]]-TODAY()</f>
        <v>40</v>
      </c>
      <c r="AJ858" s="4">
        <f ca="1">data[[#This Row],[Maturity ( Days)]]/365</f>
        <v>0.1095890410958904</v>
      </c>
      <c r="AK858" s="4" t="str">
        <f>IF(data[[#This Row],[Option Type]]="put","p","c")</f>
        <v>c</v>
      </c>
      <c r="AL858" s="4">
        <f>(data[[#This Row],[Bid]]*data[[#This Row],[Bidsize]]+data[[#This Row],[Ask]]*data[[#This Row],[Asksize]])/(data[[#This Row],[Bidsize]]+data[[#This Row],[Asksize]])</f>
        <v>505.34999999999997</v>
      </c>
    </row>
    <row r="859" spans="1:38" x14ac:dyDescent="0.3">
      <c r="A859" t="s">
        <v>5378</v>
      </c>
      <c r="B859" t="s">
        <v>5379</v>
      </c>
      <c r="C859" t="s">
        <v>58</v>
      </c>
      <c r="D859" t="s">
        <v>4925</v>
      </c>
      <c r="E859" t="s">
        <v>2051</v>
      </c>
      <c r="F859" t="s">
        <v>5380</v>
      </c>
      <c r="H859" t="s">
        <v>137</v>
      </c>
      <c r="I859" t="s">
        <v>137</v>
      </c>
      <c r="J859" t="s">
        <v>1502</v>
      </c>
      <c r="K859" t="s">
        <v>87</v>
      </c>
      <c r="L859" t="s">
        <v>57</v>
      </c>
      <c r="M859" t="s">
        <v>37</v>
      </c>
      <c r="O859" t="s">
        <v>87</v>
      </c>
      <c r="T859" t="s">
        <v>50</v>
      </c>
      <c r="V859" t="s">
        <v>87</v>
      </c>
      <c r="W859" t="s">
        <v>87</v>
      </c>
      <c r="X859" t="s">
        <v>87</v>
      </c>
      <c r="Z859" t="s">
        <v>87</v>
      </c>
      <c r="AA859" t="s">
        <v>87</v>
      </c>
      <c r="AB859" t="s">
        <v>37</v>
      </c>
      <c r="AC859" t="s">
        <v>1013</v>
      </c>
      <c r="AD859" t="s">
        <v>37</v>
      </c>
      <c r="AE859" t="s">
        <v>1013</v>
      </c>
      <c r="AF859" t="s">
        <v>90</v>
      </c>
      <c r="AG859" t="s">
        <v>1270</v>
      </c>
      <c r="AH859" t="s">
        <v>551</v>
      </c>
      <c r="AI859" s="4">
        <f ca="1">data[[#This Row],[Expiry Date]]-TODAY()</f>
        <v>40</v>
      </c>
      <c r="AJ859" s="4">
        <f ca="1">data[[#This Row],[Maturity ( Days)]]/365</f>
        <v>0.1095890410958904</v>
      </c>
      <c r="AK859" s="4" t="str">
        <f>IF(data[[#This Row],[Option Type]]="put","p","c")</f>
        <v>c</v>
      </c>
      <c r="AL859" s="4">
        <f>(data[[#This Row],[Bid]]*data[[#This Row],[Bidsize]]+data[[#This Row],[Ask]]*data[[#This Row],[Asksize]])/(data[[#This Row],[Bidsize]]+data[[#This Row],[Asksize]])</f>
        <v>500.90000000000003</v>
      </c>
    </row>
    <row r="860" spans="1:38" x14ac:dyDescent="0.3">
      <c r="A860" t="s">
        <v>5381</v>
      </c>
      <c r="B860" t="s">
        <v>5382</v>
      </c>
      <c r="C860" t="s">
        <v>58</v>
      </c>
      <c r="D860" t="s">
        <v>210</v>
      </c>
      <c r="E860" t="s">
        <v>4361</v>
      </c>
      <c r="F860" t="s">
        <v>5383</v>
      </c>
      <c r="H860" t="s">
        <v>137</v>
      </c>
      <c r="I860" t="s">
        <v>137</v>
      </c>
      <c r="J860" t="s">
        <v>1502</v>
      </c>
      <c r="K860" t="s">
        <v>87</v>
      </c>
      <c r="L860" t="s">
        <v>57</v>
      </c>
      <c r="M860" t="s">
        <v>37</v>
      </c>
      <c r="O860" t="s">
        <v>87</v>
      </c>
      <c r="T860" t="s">
        <v>50</v>
      </c>
      <c r="V860" t="s">
        <v>87</v>
      </c>
      <c r="W860" t="s">
        <v>87</v>
      </c>
      <c r="X860" t="s">
        <v>87</v>
      </c>
      <c r="Z860" t="s">
        <v>87</v>
      </c>
      <c r="AA860" t="s">
        <v>87</v>
      </c>
      <c r="AB860" t="s">
        <v>37</v>
      </c>
      <c r="AC860" t="s">
        <v>1013</v>
      </c>
      <c r="AD860" t="s">
        <v>37</v>
      </c>
      <c r="AE860" t="s">
        <v>1013</v>
      </c>
      <c r="AF860" t="s">
        <v>90</v>
      </c>
      <c r="AG860" t="s">
        <v>1270</v>
      </c>
      <c r="AH860" t="s">
        <v>551</v>
      </c>
      <c r="AI860" s="4">
        <f ca="1">data[[#This Row],[Expiry Date]]-TODAY()</f>
        <v>40</v>
      </c>
      <c r="AJ860" s="4">
        <f ca="1">data[[#This Row],[Maturity ( Days)]]/365</f>
        <v>0.1095890410958904</v>
      </c>
      <c r="AK860" s="4" t="str">
        <f>IF(data[[#This Row],[Option Type]]="put","p","c")</f>
        <v>c</v>
      </c>
      <c r="AL860" s="4">
        <f>(data[[#This Row],[Bid]]*data[[#This Row],[Bidsize]]+data[[#This Row],[Ask]]*data[[#This Row],[Asksize]])/(data[[#This Row],[Bidsize]]+data[[#This Row],[Asksize]])</f>
        <v>496.45000000000005</v>
      </c>
    </row>
    <row r="861" spans="1:38" x14ac:dyDescent="0.3">
      <c r="A861" t="s">
        <v>5384</v>
      </c>
      <c r="B861" t="s">
        <v>5385</v>
      </c>
      <c r="C861" t="s">
        <v>58</v>
      </c>
      <c r="D861" t="s">
        <v>4930</v>
      </c>
      <c r="E861" t="s">
        <v>5386</v>
      </c>
      <c r="F861" t="s">
        <v>5387</v>
      </c>
      <c r="H861" t="s">
        <v>137</v>
      </c>
      <c r="I861" t="s">
        <v>137</v>
      </c>
      <c r="J861" t="s">
        <v>1502</v>
      </c>
      <c r="K861" t="s">
        <v>87</v>
      </c>
      <c r="L861" t="s">
        <v>57</v>
      </c>
      <c r="M861" t="s">
        <v>37</v>
      </c>
      <c r="O861" t="s">
        <v>87</v>
      </c>
      <c r="T861" t="s">
        <v>50</v>
      </c>
      <c r="V861" t="s">
        <v>87</v>
      </c>
      <c r="W861" t="s">
        <v>87</v>
      </c>
      <c r="X861" t="s">
        <v>87</v>
      </c>
      <c r="Z861" t="s">
        <v>87</v>
      </c>
      <c r="AA861" t="s">
        <v>87</v>
      </c>
      <c r="AB861" t="s">
        <v>37</v>
      </c>
      <c r="AC861" t="s">
        <v>1013</v>
      </c>
      <c r="AD861" t="s">
        <v>37</v>
      </c>
      <c r="AE861" t="s">
        <v>1013</v>
      </c>
      <c r="AF861" t="s">
        <v>90</v>
      </c>
      <c r="AG861" t="s">
        <v>1270</v>
      </c>
      <c r="AH861" t="s">
        <v>551</v>
      </c>
      <c r="AI861" s="4">
        <f ca="1">data[[#This Row],[Expiry Date]]-TODAY()</f>
        <v>40</v>
      </c>
      <c r="AJ861" s="4">
        <f ca="1">data[[#This Row],[Maturity ( Days)]]/365</f>
        <v>0.1095890410958904</v>
      </c>
      <c r="AK861" s="4" t="str">
        <f>IF(data[[#This Row],[Option Type]]="put","p","c")</f>
        <v>c</v>
      </c>
      <c r="AL861" s="4">
        <f>(data[[#This Row],[Bid]]*data[[#This Row],[Bidsize]]+data[[#This Row],[Ask]]*data[[#This Row],[Asksize]])/(data[[#This Row],[Bidsize]]+data[[#This Row],[Asksize]])</f>
        <v>492</v>
      </c>
    </row>
    <row r="862" spans="1:38" x14ac:dyDescent="0.3">
      <c r="A862" t="s">
        <v>5388</v>
      </c>
      <c r="B862" t="s">
        <v>5389</v>
      </c>
      <c r="C862" t="s">
        <v>58</v>
      </c>
      <c r="D862" t="s">
        <v>566</v>
      </c>
      <c r="E862" t="s">
        <v>5390</v>
      </c>
      <c r="F862" t="s">
        <v>5391</v>
      </c>
      <c r="H862" t="s">
        <v>137</v>
      </c>
      <c r="I862" t="s">
        <v>137</v>
      </c>
      <c r="J862" t="s">
        <v>1502</v>
      </c>
      <c r="K862" t="s">
        <v>87</v>
      </c>
      <c r="L862" t="s">
        <v>57</v>
      </c>
      <c r="M862" t="s">
        <v>37</v>
      </c>
      <c r="O862" t="s">
        <v>87</v>
      </c>
      <c r="T862" t="s">
        <v>50</v>
      </c>
      <c r="V862" t="s">
        <v>87</v>
      </c>
      <c r="W862" t="s">
        <v>87</v>
      </c>
      <c r="X862" t="s">
        <v>87</v>
      </c>
      <c r="Z862" t="s">
        <v>87</v>
      </c>
      <c r="AA862" t="s">
        <v>87</v>
      </c>
      <c r="AB862" t="s">
        <v>37</v>
      </c>
      <c r="AC862" t="s">
        <v>1013</v>
      </c>
      <c r="AD862" t="s">
        <v>37</v>
      </c>
      <c r="AE862" t="s">
        <v>1013</v>
      </c>
      <c r="AF862" t="s">
        <v>90</v>
      </c>
      <c r="AG862" t="s">
        <v>1270</v>
      </c>
      <c r="AH862" t="s">
        <v>551</v>
      </c>
      <c r="AI862" s="4">
        <f ca="1">data[[#This Row],[Expiry Date]]-TODAY()</f>
        <v>40</v>
      </c>
      <c r="AJ862" s="4">
        <f ca="1">data[[#This Row],[Maturity ( Days)]]/365</f>
        <v>0.1095890410958904</v>
      </c>
      <c r="AK862" s="4" t="str">
        <f>IF(data[[#This Row],[Option Type]]="put","p","c")</f>
        <v>c</v>
      </c>
      <c r="AL862" s="4">
        <f>(data[[#This Row],[Bid]]*data[[#This Row],[Bidsize]]+data[[#This Row],[Ask]]*data[[#This Row],[Asksize]])/(data[[#This Row],[Bidsize]]+data[[#This Row],[Asksize]])</f>
        <v>487.59999999999997</v>
      </c>
    </row>
    <row r="863" spans="1:38" x14ac:dyDescent="0.3">
      <c r="A863" t="s">
        <v>5392</v>
      </c>
      <c r="B863" t="s">
        <v>5393</v>
      </c>
      <c r="C863" t="s">
        <v>58</v>
      </c>
      <c r="D863" t="s">
        <v>4935</v>
      </c>
      <c r="E863" t="s">
        <v>3717</v>
      </c>
      <c r="F863" t="s">
        <v>812</v>
      </c>
      <c r="H863" t="s">
        <v>137</v>
      </c>
      <c r="I863" t="s">
        <v>137</v>
      </c>
      <c r="J863" t="s">
        <v>1502</v>
      </c>
      <c r="K863" t="s">
        <v>87</v>
      </c>
      <c r="L863" t="s">
        <v>57</v>
      </c>
      <c r="M863" t="s">
        <v>37</v>
      </c>
      <c r="O863" t="s">
        <v>87</v>
      </c>
      <c r="T863" t="s">
        <v>50</v>
      </c>
      <c r="V863" t="s">
        <v>87</v>
      </c>
      <c r="W863" t="s">
        <v>87</v>
      </c>
      <c r="X863" t="s">
        <v>87</v>
      </c>
      <c r="Z863" t="s">
        <v>87</v>
      </c>
      <c r="AA863" t="s">
        <v>87</v>
      </c>
      <c r="AB863" t="s">
        <v>37</v>
      </c>
      <c r="AC863" t="s">
        <v>1013</v>
      </c>
      <c r="AD863" t="s">
        <v>37</v>
      </c>
      <c r="AE863" t="s">
        <v>1013</v>
      </c>
      <c r="AF863" t="s">
        <v>90</v>
      </c>
      <c r="AG863" t="s">
        <v>1270</v>
      </c>
      <c r="AH863" t="s">
        <v>551</v>
      </c>
      <c r="AI863" s="4">
        <f ca="1">data[[#This Row],[Expiry Date]]-TODAY()</f>
        <v>40</v>
      </c>
      <c r="AJ863" s="4">
        <f ca="1">data[[#This Row],[Maturity ( Days)]]/365</f>
        <v>0.1095890410958904</v>
      </c>
      <c r="AK863" s="4" t="str">
        <f>IF(data[[#This Row],[Option Type]]="put","p","c")</f>
        <v>c</v>
      </c>
      <c r="AL863" s="4">
        <f>(data[[#This Row],[Bid]]*data[[#This Row],[Bidsize]]+data[[#This Row],[Ask]]*data[[#This Row],[Asksize]])/(data[[#This Row],[Bidsize]]+data[[#This Row],[Asksize]])</f>
        <v>483.2</v>
      </c>
    </row>
    <row r="864" spans="1:38" x14ac:dyDescent="0.3">
      <c r="A864" t="s">
        <v>5394</v>
      </c>
      <c r="B864" t="s">
        <v>5395</v>
      </c>
      <c r="C864" t="s">
        <v>58</v>
      </c>
      <c r="D864" t="s">
        <v>567</v>
      </c>
      <c r="E864" t="s">
        <v>5396</v>
      </c>
      <c r="F864" t="s">
        <v>5397</v>
      </c>
      <c r="H864" t="s">
        <v>137</v>
      </c>
      <c r="I864" t="s">
        <v>137</v>
      </c>
      <c r="J864" t="s">
        <v>1502</v>
      </c>
      <c r="K864" t="s">
        <v>87</v>
      </c>
      <c r="L864" t="s">
        <v>57</v>
      </c>
      <c r="M864" t="s">
        <v>37</v>
      </c>
      <c r="O864" t="s">
        <v>87</v>
      </c>
      <c r="T864" t="s">
        <v>50</v>
      </c>
      <c r="V864" t="s">
        <v>87</v>
      </c>
      <c r="W864" t="s">
        <v>87</v>
      </c>
      <c r="X864" t="s">
        <v>87</v>
      </c>
      <c r="Z864" t="s">
        <v>87</v>
      </c>
      <c r="AA864" t="s">
        <v>87</v>
      </c>
      <c r="AB864" t="s">
        <v>37</v>
      </c>
      <c r="AC864" t="s">
        <v>1013</v>
      </c>
      <c r="AD864" t="s">
        <v>37</v>
      </c>
      <c r="AE864" t="s">
        <v>1013</v>
      </c>
      <c r="AF864" t="s">
        <v>90</v>
      </c>
      <c r="AG864" t="s">
        <v>1270</v>
      </c>
      <c r="AH864" t="s">
        <v>551</v>
      </c>
      <c r="AI864" s="4">
        <f ca="1">data[[#This Row],[Expiry Date]]-TODAY()</f>
        <v>40</v>
      </c>
      <c r="AJ864" s="4">
        <f ca="1">data[[#This Row],[Maturity ( Days)]]/365</f>
        <v>0.1095890410958904</v>
      </c>
      <c r="AK864" s="4" t="str">
        <f>IF(data[[#This Row],[Option Type]]="put","p","c")</f>
        <v>c</v>
      </c>
      <c r="AL864" s="4">
        <f>(data[[#This Row],[Bid]]*data[[#This Row],[Bidsize]]+data[[#This Row],[Ask]]*data[[#This Row],[Asksize]])/(data[[#This Row],[Bidsize]]+data[[#This Row],[Asksize]])</f>
        <v>478.75</v>
      </c>
    </row>
    <row r="865" spans="1:38" x14ac:dyDescent="0.3">
      <c r="A865" t="s">
        <v>5398</v>
      </c>
      <c r="B865" t="s">
        <v>5399</v>
      </c>
      <c r="C865" t="s">
        <v>58</v>
      </c>
      <c r="D865" t="s">
        <v>552</v>
      </c>
      <c r="E865" t="s">
        <v>5400</v>
      </c>
      <c r="F865" t="s">
        <v>5401</v>
      </c>
      <c r="H865" t="s">
        <v>137</v>
      </c>
      <c r="I865" t="s">
        <v>137</v>
      </c>
      <c r="J865" t="s">
        <v>1502</v>
      </c>
      <c r="K865" t="s">
        <v>87</v>
      </c>
      <c r="L865" t="s">
        <v>57</v>
      </c>
      <c r="M865" t="s">
        <v>37</v>
      </c>
      <c r="O865" t="s">
        <v>87</v>
      </c>
      <c r="T865" t="s">
        <v>50</v>
      </c>
      <c r="V865" t="s">
        <v>87</v>
      </c>
      <c r="W865" t="s">
        <v>87</v>
      </c>
      <c r="X865" t="s">
        <v>87</v>
      </c>
      <c r="Z865" t="s">
        <v>87</v>
      </c>
      <c r="AA865" t="s">
        <v>87</v>
      </c>
      <c r="AB865" t="s">
        <v>37</v>
      </c>
      <c r="AC865" t="s">
        <v>1013</v>
      </c>
      <c r="AD865" t="s">
        <v>37</v>
      </c>
      <c r="AE865" t="s">
        <v>1013</v>
      </c>
      <c r="AF865" t="s">
        <v>90</v>
      </c>
      <c r="AG865" t="s">
        <v>1270</v>
      </c>
      <c r="AH865" t="s">
        <v>551</v>
      </c>
      <c r="AI865" s="4">
        <f ca="1">data[[#This Row],[Expiry Date]]-TODAY()</f>
        <v>40</v>
      </c>
      <c r="AJ865" s="4">
        <f ca="1">data[[#This Row],[Maturity ( Days)]]/365</f>
        <v>0.1095890410958904</v>
      </c>
      <c r="AK865" s="4" t="str">
        <f>IF(data[[#This Row],[Option Type]]="put","p","c")</f>
        <v>c</v>
      </c>
      <c r="AL865" s="4">
        <f>(data[[#This Row],[Bid]]*data[[#This Row],[Bidsize]]+data[[#This Row],[Ask]]*data[[#This Row],[Asksize]])/(data[[#This Row],[Bidsize]]+data[[#This Row],[Asksize]])</f>
        <v>469.95</v>
      </c>
    </row>
    <row r="866" spans="1:38" x14ac:dyDescent="0.3">
      <c r="A866" t="s">
        <v>5402</v>
      </c>
      <c r="B866" t="s">
        <v>5403</v>
      </c>
      <c r="C866" t="s">
        <v>58</v>
      </c>
      <c r="D866" t="s">
        <v>3581</v>
      </c>
      <c r="E866" t="s">
        <v>5404</v>
      </c>
      <c r="F866" t="s">
        <v>5405</v>
      </c>
      <c r="H866" t="s">
        <v>137</v>
      </c>
      <c r="I866" t="s">
        <v>137</v>
      </c>
      <c r="J866" t="s">
        <v>1502</v>
      </c>
      <c r="K866" t="s">
        <v>87</v>
      </c>
      <c r="L866" t="s">
        <v>57</v>
      </c>
      <c r="M866" t="s">
        <v>37</v>
      </c>
      <c r="O866" t="s">
        <v>87</v>
      </c>
      <c r="T866" t="s">
        <v>50</v>
      </c>
      <c r="V866" t="s">
        <v>87</v>
      </c>
      <c r="W866" t="s">
        <v>87</v>
      </c>
      <c r="X866" t="s">
        <v>87</v>
      </c>
      <c r="Z866" t="s">
        <v>87</v>
      </c>
      <c r="AA866" t="s">
        <v>87</v>
      </c>
      <c r="AB866" t="s">
        <v>37</v>
      </c>
      <c r="AC866" t="s">
        <v>1013</v>
      </c>
      <c r="AD866" t="s">
        <v>37</v>
      </c>
      <c r="AE866" t="s">
        <v>1013</v>
      </c>
      <c r="AF866" t="s">
        <v>90</v>
      </c>
      <c r="AG866" t="s">
        <v>1270</v>
      </c>
      <c r="AH866" t="s">
        <v>551</v>
      </c>
      <c r="AI866" s="4">
        <f ca="1">data[[#This Row],[Expiry Date]]-TODAY()</f>
        <v>40</v>
      </c>
      <c r="AJ866" s="4">
        <f ca="1">data[[#This Row],[Maturity ( Days)]]/365</f>
        <v>0.1095890410958904</v>
      </c>
      <c r="AK866" s="4" t="str">
        <f>IF(data[[#This Row],[Option Type]]="put","p","c")</f>
        <v>c</v>
      </c>
      <c r="AL866" s="4">
        <f>(data[[#This Row],[Bid]]*data[[#This Row],[Bidsize]]+data[[#This Row],[Ask]]*data[[#This Row],[Asksize]])/(data[[#This Row],[Bidsize]]+data[[#This Row],[Asksize]])</f>
        <v>465.55</v>
      </c>
    </row>
    <row r="867" spans="1:38" x14ac:dyDescent="0.3">
      <c r="A867" t="s">
        <v>5406</v>
      </c>
      <c r="B867" t="s">
        <v>5407</v>
      </c>
      <c r="C867" t="s">
        <v>58</v>
      </c>
      <c r="D867" t="s">
        <v>4955</v>
      </c>
      <c r="E867" t="s">
        <v>5408</v>
      </c>
      <c r="F867" t="s">
        <v>2923</v>
      </c>
      <c r="H867" t="s">
        <v>137</v>
      </c>
      <c r="I867" t="s">
        <v>137</v>
      </c>
      <c r="J867" t="s">
        <v>1502</v>
      </c>
      <c r="K867" t="s">
        <v>87</v>
      </c>
      <c r="L867" t="s">
        <v>57</v>
      </c>
      <c r="M867" t="s">
        <v>37</v>
      </c>
      <c r="O867" t="s">
        <v>87</v>
      </c>
      <c r="T867" t="s">
        <v>50</v>
      </c>
      <c r="V867" t="s">
        <v>87</v>
      </c>
      <c r="W867" t="s">
        <v>87</v>
      </c>
      <c r="X867" t="s">
        <v>87</v>
      </c>
      <c r="Z867" t="s">
        <v>87</v>
      </c>
      <c r="AA867" t="s">
        <v>87</v>
      </c>
      <c r="AB867" t="s">
        <v>37</v>
      </c>
      <c r="AC867" t="s">
        <v>1013</v>
      </c>
      <c r="AD867" t="s">
        <v>37</v>
      </c>
      <c r="AE867" t="s">
        <v>1013</v>
      </c>
      <c r="AF867" t="s">
        <v>90</v>
      </c>
      <c r="AG867" t="s">
        <v>1270</v>
      </c>
      <c r="AH867" t="s">
        <v>551</v>
      </c>
      <c r="AI867" s="4">
        <f ca="1">data[[#This Row],[Expiry Date]]-TODAY()</f>
        <v>40</v>
      </c>
      <c r="AJ867" s="4">
        <f ca="1">data[[#This Row],[Maturity ( Days)]]/365</f>
        <v>0.1095890410958904</v>
      </c>
      <c r="AK867" s="4" t="str">
        <f>IF(data[[#This Row],[Option Type]]="put","p","c")</f>
        <v>c</v>
      </c>
      <c r="AL867" s="4">
        <f>(data[[#This Row],[Bid]]*data[[#This Row],[Bidsize]]+data[[#This Row],[Ask]]*data[[#This Row],[Asksize]])/(data[[#This Row],[Bidsize]]+data[[#This Row],[Asksize]])</f>
        <v>456.85000000000008</v>
      </c>
    </row>
    <row r="868" spans="1:38" x14ac:dyDescent="0.3">
      <c r="A868" t="s">
        <v>5409</v>
      </c>
      <c r="B868" t="s">
        <v>5410</v>
      </c>
      <c r="C868" t="s">
        <v>58</v>
      </c>
      <c r="D868" t="s">
        <v>3585</v>
      </c>
      <c r="E868" t="s">
        <v>5411</v>
      </c>
      <c r="F868" t="s">
        <v>5412</v>
      </c>
      <c r="H868" t="s">
        <v>137</v>
      </c>
      <c r="I868" t="s">
        <v>137</v>
      </c>
      <c r="J868" t="s">
        <v>1502</v>
      </c>
      <c r="K868" t="s">
        <v>87</v>
      </c>
      <c r="L868" t="s">
        <v>57</v>
      </c>
      <c r="M868" t="s">
        <v>37</v>
      </c>
      <c r="O868" t="s">
        <v>87</v>
      </c>
      <c r="T868" t="s">
        <v>50</v>
      </c>
      <c r="V868" t="s">
        <v>87</v>
      </c>
      <c r="W868" t="s">
        <v>87</v>
      </c>
      <c r="X868" t="s">
        <v>87</v>
      </c>
      <c r="Z868" t="s">
        <v>87</v>
      </c>
      <c r="AA868" t="s">
        <v>87</v>
      </c>
      <c r="AB868" t="s">
        <v>37</v>
      </c>
      <c r="AC868" t="s">
        <v>1013</v>
      </c>
      <c r="AD868" t="s">
        <v>37</v>
      </c>
      <c r="AE868" t="s">
        <v>1013</v>
      </c>
      <c r="AF868" t="s">
        <v>90</v>
      </c>
      <c r="AG868" t="s">
        <v>1270</v>
      </c>
      <c r="AH868" t="s">
        <v>551</v>
      </c>
      <c r="AI868" s="4">
        <f ca="1">data[[#This Row],[Expiry Date]]-TODAY()</f>
        <v>40</v>
      </c>
      <c r="AJ868" s="4">
        <f ca="1">data[[#This Row],[Maturity ( Days)]]/365</f>
        <v>0.1095890410958904</v>
      </c>
      <c r="AK868" s="4" t="str">
        <f>IF(data[[#This Row],[Option Type]]="put","p","c")</f>
        <v>c</v>
      </c>
      <c r="AL868" s="4">
        <f>(data[[#This Row],[Bid]]*data[[#This Row],[Bidsize]]+data[[#This Row],[Ask]]*data[[#This Row],[Asksize]])/(data[[#This Row],[Bidsize]]+data[[#This Row],[Asksize]])</f>
        <v>448.2</v>
      </c>
    </row>
    <row r="869" spans="1:38" x14ac:dyDescent="0.3">
      <c r="A869" t="s">
        <v>5413</v>
      </c>
      <c r="B869" t="s">
        <v>5414</v>
      </c>
      <c r="C869" t="s">
        <v>58</v>
      </c>
      <c r="D869" t="s">
        <v>570</v>
      </c>
      <c r="E869" t="s">
        <v>5415</v>
      </c>
      <c r="F869" t="s">
        <v>5416</v>
      </c>
      <c r="H869" t="s">
        <v>137</v>
      </c>
      <c r="I869" t="s">
        <v>137</v>
      </c>
      <c r="J869" t="s">
        <v>1502</v>
      </c>
      <c r="K869" t="s">
        <v>87</v>
      </c>
      <c r="L869" t="s">
        <v>57</v>
      </c>
      <c r="M869" t="s">
        <v>37</v>
      </c>
      <c r="O869" t="s">
        <v>87</v>
      </c>
      <c r="T869" t="s">
        <v>50</v>
      </c>
      <c r="V869" t="s">
        <v>87</v>
      </c>
      <c r="W869" t="s">
        <v>87</v>
      </c>
      <c r="X869" t="s">
        <v>87</v>
      </c>
      <c r="Z869" t="s">
        <v>87</v>
      </c>
      <c r="AA869" t="s">
        <v>87</v>
      </c>
      <c r="AB869" t="s">
        <v>37</v>
      </c>
      <c r="AC869" t="s">
        <v>1013</v>
      </c>
      <c r="AD869" t="s">
        <v>37</v>
      </c>
      <c r="AE869" t="s">
        <v>1013</v>
      </c>
      <c r="AF869" t="s">
        <v>90</v>
      </c>
      <c r="AG869" t="s">
        <v>1270</v>
      </c>
      <c r="AH869" t="s">
        <v>551</v>
      </c>
      <c r="AI869" s="4">
        <f ca="1">data[[#This Row],[Expiry Date]]-TODAY()</f>
        <v>40</v>
      </c>
      <c r="AJ869" s="4">
        <f ca="1">data[[#This Row],[Maturity ( Days)]]/365</f>
        <v>0.1095890410958904</v>
      </c>
      <c r="AK869" s="4" t="str">
        <f>IF(data[[#This Row],[Option Type]]="put","p","c")</f>
        <v>c</v>
      </c>
      <c r="AL869" s="4">
        <f>(data[[#This Row],[Bid]]*data[[#This Row],[Bidsize]]+data[[#This Row],[Ask]]*data[[#This Row],[Asksize]])/(data[[#This Row],[Bidsize]]+data[[#This Row],[Asksize]])</f>
        <v>443.84999999999997</v>
      </c>
    </row>
    <row r="870" spans="1:38" x14ac:dyDescent="0.3">
      <c r="A870" t="s">
        <v>5417</v>
      </c>
      <c r="B870" t="s">
        <v>5418</v>
      </c>
      <c r="C870" t="s">
        <v>58</v>
      </c>
      <c r="D870" t="s">
        <v>2632</v>
      </c>
      <c r="E870" t="s">
        <v>1982</v>
      </c>
      <c r="F870" t="s">
        <v>5419</v>
      </c>
      <c r="H870" t="s">
        <v>137</v>
      </c>
      <c r="I870" t="s">
        <v>137</v>
      </c>
      <c r="J870" t="s">
        <v>1502</v>
      </c>
      <c r="K870" t="s">
        <v>87</v>
      </c>
      <c r="L870" t="s">
        <v>57</v>
      </c>
      <c r="M870" t="s">
        <v>37</v>
      </c>
      <c r="O870" t="s">
        <v>87</v>
      </c>
      <c r="T870" t="s">
        <v>50</v>
      </c>
      <c r="V870" t="s">
        <v>87</v>
      </c>
      <c r="W870" t="s">
        <v>87</v>
      </c>
      <c r="X870" t="s">
        <v>87</v>
      </c>
      <c r="Z870" t="s">
        <v>87</v>
      </c>
      <c r="AA870" t="s">
        <v>87</v>
      </c>
      <c r="AB870" t="s">
        <v>37</v>
      </c>
      <c r="AC870" t="s">
        <v>1013</v>
      </c>
      <c r="AD870" t="s">
        <v>37</v>
      </c>
      <c r="AE870" t="s">
        <v>1013</v>
      </c>
      <c r="AF870" t="s">
        <v>90</v>
      </c>
      <c r="AG870" t="s">
        <v>1270</v>
      </c>
      <c r="AH870" t="s">
        <v>551</v>
      </c>
      <c r="AI870" s="4">
        <f ca="1">data[[#This Row],[Expiry Date]]-TODAY()</f>
        <v>40</v>
      </c>
      <c r="AJ870" s="4">
        <f ca="1">data[[#This Row],[Maturity ( Days)]]/365</f>
        <v>0.1095890410958904</v>
      </c>
      <c r="AK870" s="4" t="str">
        <f>IF(data[[#This Row],[Option Type]]="put","p","c")</f>
        <v>c</v>
      </c>
      <c r="AL870" s="4">
        <f>(data[[#This Row],[Bid]]*data[[#This Row],[Bidsize]]+data[[#This Row],[Ask]]*data[[#This Row],[Asksize]])/(data[[#This Row],[Bidsize]]+data[[#This Row],[Asksize]])</f>
        <v>439.54999999999995</v>
      </c>
    </row>
    <row r="871" spans="1:38" x14ac:dyDescent="0.3">
      <c r="A871" t="s">
        <v>5420</v>
      </c>
      <c r="B871" t="s">
        <v>5421</v>
      </c>
      <c r="C871" t="s">
        <v>58</v>
      </c>
      <c r="D871" t="s">
        <v>309</v>
      </c>
      <c r="E871" t="s">
        <v>5422</v>
      </c>
      <c r="F871" t="s">
        <v>5423</v>
      </c>
      <c r="H871" t="s">
        <v>137</v>
      </c>
      <c r="I871" t="s">
        <v>137</v>
      </c>
      <c r="J871" t="s">
        <v>1502</v>
      </c>
      <c r="K871" t="s">
        <v>87</v>
      </c>
      <c r="L871" t="s">
        <v>57</v>
      </c>
      <c r="M871" t="s">
        <v>37</v>
      </c>
      <c r="O871" t="s">
        <v>87</v>
      </c>
      <c r="T871" t="s">
        <v>50</v>
      </c>
      <c r="V871" t="s">
        <v>87</v>
      </c>
      <c r="W871" t="s">
        <v>87</v>
      </c>
      <c r="X871" t="s">
        <v>87</v>
      </c>
      <c r="Z871" t="s">
        <v>87</v>
      </c>
      <c r="AA871" t="s">
        <v>87</v>
      </c>
      <c r="AB871" t="s">
        <v>37</v>
      </c>
      <c r="AC871" t="s">
        <v>1013</v>
      </c>
      <c r="AD871" t="s">
        <v>37</v>
      </c>
      <c r="AE871" t="s">
        <v>1013</v>
      </c>
      <c r="AF871" t="s">
        <v>90</v>
      </c>
      <c r="AG871" t="s">
        <v>1270</v>
      </c>
      <c r="AH871" t="s">
        <v>551</v>
      </c>
      <c r="AI871" s="4">
        <f ca="1">data[[#This Row],[Expiry Date]]-TODAY()</f>
        <v>40</v>
      </c>
      <c r="AJ871" s="4">
        <f ca="1">data[[#This Row],[Maturity ( Days)]]/365</f>
        <v>0.1095890410958904</v>
      </c>
      <c r="AK871" s="4" t="str">
        <f>IF(data[[#This Row],[Option Type]]="put","p","c")</f>
        <v>c</v>
      </c>
      <c r="AL871" s="4">
        <f>(data[[#This Row],[Bid]]*data[[#This Row],[Bidsize]]+data[[#This Row],[Ask]]*data[[#This Row],[Asksize]])/(data[[#This Row],[Bidsize]]+data[[#This Row],[Asksize]])</f>
        <v>430.95000000000005</v>
      </c>
    </row>
    <row r="872" spans="1:38" x14ac:dyDescent="0.3">
      <c r="A872" t="s">
        <v>5424</v>
      </c>
      <c r="B872" t="s">
        <v>5425</v>
      </c>
      <c r="C872" t="s">
        <v>58</v>
      </c>
      <c r="D872" t="s">
        <v>553</v>
      </c>
      <c r="E872" t="s">
        <v>5426</v>
      </c>
      <c r="F872" t="s">
        <v>311</v>
      </c>
      <c r="H872" t="s">
        <v>137</v>
      </c>
      <c r="I872" t="s">
        <v>137</v>
      </c>
      <c r="J872" t="s">
        <v>1502</v>
      </c>
      <c r="K872" t="s">
        <v>87</v>
      </c>
      <c r="L872" t="s">
        <v>57</v>
      </c>
      <c r="M872" t="s">
        <v>37</v>
      </c>
      <c r="O872" t="s">
        <v>87</v>
      </c>
      <c r="T872" t="s">
        <v>50</v>
      </c>
      <c r="V872" t="s">
        <v>87</v>
      </c>
      <c r="W872" t="s">
        <v>87</v>
      </c>
      <c r="X872" t="s">
        <v>87</v>
      </c>
      <c r="Z872" t="s">
        <v>87</v>
      </c>
      <c r="AA872" t="s">
        <v>87</v>
      </c>
      <c r="AB872" t="s">
        <v>37</v>
      </c>
      <c r="AC872" t="s">
        <v>1013</v>
      </c>
      <c r="AD872" t="s">
        <v>37</v>
      </c>
      <c r="AE872" t="s">
        <v>1013</v>
      </c>
      <c r="AF872" t="s">
        <v>90</v>
      </c>
      <c r="AG872" t="s">
        <v>1270</v>
      </c>
      <c r="AH872" t="s">
        <v>551</v>
      </c>
      <c r="AI872" s="4">
        <f ca="1">data[[#This Row],[Expiry Date]]-TODAY()</f>
        <v>40</v>
      </c>
      <c r="AJ872" s="4">
        <f ca="1">data[[#This Row],[Maturity ( Days)]]/365</f>
        <v>0.1095890410958904</v>
      </c>
      <c r="AK872" s="4" t="str">
        <f>IF(data[[#This Row],[Option Type]]="put","p","c")</f>
        <v>c</v>
      </c>
      <c r="AL872" s="4">
        <f>(data[[#This Row],[Bid]]*data[[#This Row],[Bidsize]]+data[[#This Row],[Ask]]*data[[#This Row],[Asksize]])/(data[[#This Row],[Bidsize]]+data[[#This Row],[Asksize]])</f>
        <v>426.70000000000005</v>
      </c>
    </row>
    <row r="873" spans="1:38" x14ac:dyDescent="0.3">
      <c r="A873" t="s">
        <v>5427</v>
      </c>
      <c r="B873" t="s">
        <v>5428</v>
      </c>
      <c r="C873" t="s">
        <v>58</v>
      </c>
      <c r="D873" t="s">
        <v>2640</v>
      </c>
      <c r="E873" t="s">
        <v>5429</v>
      </c>
      <c r="F873" t="s">
        <v>2892</v>
      </c>
      <c r="H873" t="s">
        <v>137</v>
      </c>
      <c r="I873" t="s">
        <v>137</v>
      </c>
      <c r="J873" t="s">
        <v>1502</v>
      </c>
      <c r="K873" t="s">
        <v>87</v>
      </c>
      <c r="L873" t="s">
        <v>57</v>
      </c>
      <c r="M873" t="s">
        <v>37</v>
      </c>
      <c r="O873" t="s">
        <v>87</v>
      </c>
      <c r="T873" t="s">
        <v>50</v>
      </c>
      <c r="V873" t="s">
        <v>87</v>
      </c>
      <c r="W873" t="s">
        <v>87</v>
      </c>
      <c r="X873" t="s">
        <v>87</v>
      </c>
      <c r="Z873" t="s">
        <v>87</v>
      </c>
      <c r="AA873" t="s">
        <v>87</v>
      </c>
      <c r="AB873" t="s">
        <v>37</v>
      </c>
      <c r="AC873" t="s">
        <v>1013</v>
      </c>
      <c r="AD873" t="s">
        <v>37</v>
      </c>
      <c r="AE873" t="s">
        <v>1013</v>
      </c>
      <c r="AF873" t="s">
        <v>90</v>
      </c>
      <c r="AG873" t="s">
        <v>1270</v>
      </c>
      <c r="AH873" t="s">
        <v>551</v>
      </c>
      <c r="AI873" s="4">
        <f ca="1">data[[#This Row],[Expiry Date]]-TODAY()</f>
        <v>40</v>
      </c>
      <c r="AJ873" s="4">
        <f ca="1">data[[#This Row],[Maturity ( Days)]]/365</f>
        <v>0.1095890410958904</v>
      </c>
      <c r="AK873" s="4" t="str">
        <f>IF(data[[#This Row],[Option Type]]="put","p","c")</f>
        <v>c</v>
      </c>
      <c r="AL873" s="4">
        <f>(data[[#This Row],[Bid]]*data[[#This Row],[Bidsize]]+data[[#This Row],[Ask]]*data[[#This Row],[Asksize]])/(data[[#This Row],[Bidsize]]+data[[#This Row],[Asksize]])</f>
        <v>422.40000000000003</v>
      </c>
    </row>
    <row r="874" spans="1:38" x14ac:dyDescent="0.3">
      <c r="A874" t="s">
        <v>5430</v>
      </c>
      <c r="B874" t="s">
        <v>5431</v>
      </c>
      <c r="C874" t="s">
        <v>58</v>
      </c>
      <c r="D874" t="s">
        <v>554</v>
      </c>
      <c r="E874" t="s">
        <v>5432</v>
      </c>
      <c r="F874" t="s">
        <v>5433</v>
      </c>
      <c r="H874" t="s">
        <v>137</v>
      </c>
      <c r="I874" t="s">
        <v>137</v>
      </c>
      <c r="J874" t="s">
        <v>1502</v>
      </c>
      <c r="K874" t="s">
        <v>87</v>
      </c>
      <c r="L874" t="s">
        <v>57</v>
      </c>
      <c r="M874" t="s">
        <v>37</v>
      </c>
      <c r="O874" t="s">
        <v>87</v>
      </c>
      <c r="T874" t="s">
        <v>50</v>
      </c>
      <c r="V874" t="s">
        <v>87</v>
      </c>
      <c r="W874" t="s">
        <v>87</v>
      </c>
      <c r="X874" t="s">
        <v>87</v>
      </c>
      <c r="Z874" t="s">
        <v>87</v>
      </c>
      <c r="AA874" t="s">
        <v>87</v>
      </c>
      <c r="AB874" t="s">
        <v>37</v>
      </c>
      <c r="AC874" t="s">
        <v>1013</v>
      </c>
      <c r="AD874" t="s">
        <v>37</v>
      </c>
      <c r="AE874" t="s">
        <v>1013</v>
      </c>
      <c r="AF874" t="s">
        <v>90</v>
      </c>
      <c r="AG874" t="s">
        <v>1270</v>
      </c>
      <c r="AH874" t="s">
        <v>551</v>
      </c>
      <c r="AI874" s="4">
        <f ca="1">data[[#This Row],[Expiry Date]]-TODAY()</f>
        <v>40</v>
      </c>
      <c r="AJ874" s="4">
        <f ca="1">data[[#This Row],[Maturity ( Days)]]/365</f>
        <v>0.1095890410958904</v>
      </c>
      <c r="AK874" s="4" t="str">
        <f>IF(data[[#This Row],[Option Type]]="put","p","c")</f>
        <v>c</v>
      </c>
      <c r="AL874" s="4">
        <f>(data[[#This Row],[Bid]]*data[[#This Row],[Bidsize]]+data[[#This Row],[Ask]]*data[[#This Row],[Asksize]])/(data[[#This Row],[Bidsize]]+data[[#This Row],[Asksize]])</f>
        <v>418.20000000000005</v>
      </c>
    </row>
    <row r="875" spans="1:38" x14ac:dyDescent="0.3">
      <c r="A875" t="s">
        <v>5434</v>
      </c>
      <c r="B875" t="s">
        <v>5435</v>
      </c>
      <c r="C875" t="s">
        <v>58</v>
      </c>
      <c r="D875" t="s">
        <v>2649</v>
      </c>
      <c r="E875" t="s">
        <v>1019</v>
      </c>
      <c r="F875" t="s">
        <v>5436</v>
      </c>
      <c r="H875" t="s">
        <v>137</v>
      </c>
      <c r="I875" t="s">
        <v>137</v>
      </c>
      <c r="J875" t="s">
        <v>1502</v>
      </c>
      <c r="K875" t="s">
        <v>87</v>
      </c>
      <c r="L875" t="s">
        <v>57</v>
      </c>
      <c r="M875" t="s">
        <v>37</v>
      </c>
      <c r="O875" t="s">
        <v>87</v>
      </c>
      <c r="T875" t="s">
        <v>50</v>
      </c>
      <c r="V875" t="s">
        <v>87</v>
      </c>
      <c r="W875" t="s">
        <v>87</v>
      </c>
      <c r="X875" t="s">
        <v>87</v>
      </c>
      <c r="Z875" t="s">
        <v>87</v>
      </c>
      <c r="AA875" t="s">
        <v>87</v>
      </c>
      <c r="AB875" t="s">
        <v>37</v>
      </c>
      <c r="AC875" t="s">
        <v>1013</v>
      </c>
      <c r="AD875" t="s">
        <v>37</v>
      </c>
      <c r="AE875" t="s">
        <v>1013</v>
      </c>
      <c r="AF875" t="s">
        <v>90</v>
      </c>
      <c r="AG875" t="s">
        <v>1270</v>
      </c>
      <c r="AH875" t="s">
        <v>551</v>
      </c>
      <c r="AI875" s="4">
        <f ca="1">data[[#This Row],[Expiry Date]]-TODAY()</f>
        <v>40</v>
      </c>
      <c r="AJ875" s="4">
        <f ca="1">data[[#This Row],[Maturity ( Days)]]/365</f>
        <v>0.1095890410958904</v>
      </c>
      <c r="AK875" s="4" t="str">
        <f>IF(data[[#This Row],[Option Type]]="put","p","c")</f>
        <v>c</v>
      </c>
      <c r="AL875" s="4">
        <f>(data[[#This Row],[Bid]]*data[[#This Row],[Bidsize]]+data[[#This Row],[Ask]]*data[[#This Row],[Asksize]])/(data[[#This Row],[Bidsize]]+data[[#This Row],[Asksize]])</f>
        <v>413.90000000000003</v>
      </c>
    </row>
    <row r="876" spans="1:38" x14ac:dyDescent="0.3">
      <c r="A876" t="s">
        <v>5437</v>
      </c>
      <c r="B876" t="s">
        <v>5438</v>
      </c>
      <c r="C876" t="s">
        <v>58</v>
      </c>
      <c r="D876" t="s">
        <v>2660</v>
      </c>
      <c r="E876" t="s">
        <v>5439</v>
      </c>
      <c r="F876" t="s">
        <v>5440</v>
      </c>
      <c r="H876" t="s">
        <v>137</v>
      </c>
      <c r="I876" t="s">
        <v>137</v>
      </c>
      <c r="J876" t="s">
        <v>1502</v>
      </c>
      <c r="K876" t="s">
        <v>87</v>
      </c>
      <c r="L876" t="s">
        <v>57</v>
      </c>
      <c r="M876" t="s">
        <v>37</v>
      </c>
      <c r="O876" t="s">
        <v>87</v>
      </c>
      <c r="T876" t="s">
        <v>50</v>
      </c>
      <c r="V876" t="s">
        <v>87</v>
      </c>
      <c r="W876" t="s">
        <v>87</v>
      </c>
      <c r="X876" t="s">
        <v>87</v>
      </c>
      <c r="Z876" t="s">
        <v>87</v>
      </c>
      <c r="AA876" t="s">
        <v>87</v>
      </c>
      <c r="AB876" t="s">
        <v>37</v>
      </c>
      <c r="AC876" t="s">
        <v>1013</v>
      </c>
      <c r="AD876" t="s">
        <v>37</v>
      </c>
      <c r="AE876" t="s">
        <v>1013</v>
      </c>
      <c r="AF876" t="s">
        <v>90</v>
      </c>
      <c r="AG876" t="s">
        <v>1270</v>
      </c>
      <c r="AH876" t="s">
        <v>551</v>
      </c>
      <c r="AI876" s="4">
        <f ca="1">data[[#This Row],[Expiry Date]]-TODAY()</f>
        <v>40</v>
      </c>
      <c r="AJ876" s="4">
        <f ca="1">data[[#This Row],[Maturity ( Days)]]/365</f>
        <v>0.1095890410958904</v>
      </c>
      <c r="AK876" s="4" t="str">
        <f>IF(data[[#This Row],[Option Type]]="put","p","c")</f>
        <v>c</v>
      </c>
      <c r="AL876" s="4">
        <f>(data[[#This Row],[Bid]]*data[[#This Row],[Bidsize]]+data[[#This Row],[Ask]]*data[[#This Row],[Asksize]])/(data[[#This Row],[Bidsize]]+data[[#This Row],[Asksize]])</f>
        <v>405.45</v>
      </c>
    </row>
    <row r="877" spans="1:38" x14ac:dyDescent="0.3">
      <c r="A877" t="s">
        <v>5441</v>
      </c>
      <c r="B877" t="s">
        <v>5442</v>
      </c>
      <c r="C877" t="s">
        <v>58</v>
      </c>
      <c r="D877" t="s">
        <v>4982</v>
      </c>
      <c r="E877" t="s">
        <v>5443</v>
      </c>
      <c r="F877" t="s">
        <v>5444</v>
      </c>
      <c r="H877" t="s">
        <v>137</v>
      </c>
      <c r="I877" t="s">
        <v>137</v>
      </c>
      <c r="J877" t="s">
        <v>1502</v>
      </c>
      <c r="K877" t="s">
        <v>87</v>
      </c>
      <c r="L877" t="s">
        <v>57</v>
      </c>
      <c r="M877" t="s">
        <v>37</v>
      </c>
      <c r="O877" t="s">
        <v>87</v>
      </c>
      <c r="T877" t="s">
        <v>50</v>
      </c>
      <c r="V877" t="s">
        <v>87</v>
      </c>
      <c r="W877" t="s">
        <v>87</v>
      </c>
      <c r="X877" t="s">
        <v>87</v>
      </c>
      <c r="Z877" t="s">
        <v>87</v>
      </c>
      <c r="AA877" t="s">
        <v>87</v>
      </c>
      <c r="AB877" t="s">
        <v>37</v>
      </c>
      <c r="AC877" t="s">
        <v>1013</v>
      </c>
      <c r="AD877" t="s">
        <v>37</v>
      </c>
      <c r="AE877" t="s">
        <v>1013</v>
      </c>
      <c r="AF877" t="s">
        <v>90</v>
      </c>
      <c r="AG877" t="s">
        <v>1270</v>
      </c>
      <c r="AH877" t="s">
        <v>551</v>
      </c>
      <c r="AI877" s="4">
        <f ca="1">data[[#This Row],[Expiry Date]]-TODAY()</f>
        <v>40</v>
      </c>
      <c r="AJ877" s="4">
        <f ca="1">data[[#This Row],[Maturity ( Days)]]/365</f>
        <v>0.1095890410958904</v>
      </c>
      <c r="AK877" s="4" t="str">
        <f>IF(data[[#This Row],[Option Type]]="put","p","c")</f>
        <v>c</v>
      </c>
      <c r="AL877" s="4">
        <f>(data[[#This Row],[Bid]]*data[[#This Row],[Bidsize]]+data[[#This Row],[Ask]]*data[[#This Row],[Asksize]])/(data[[#This Row],[Bidsize]]+data[[#This Row],[Asksize]])</f>
        <v>397.10000000000008</v>
      </c>
    </row>
    <row r="878" spans="1:38" x14ac:dyDescent="0.3">
      <c r="A878" t="s">
        <v>5445</v>
      </c>
      <c r="B878" t="s">
        <v>5446</v>
      </c>
      <c r="C878" t="s">
        <v>58</v>
      </c>
      <c r="D878" t="s">
        <v>4987</v>
      </c>
      <c r="E878" t="s">
        <v>5447</v>
      </c>
      <c r="F878" t="s">
        <v>5448</v>
      </c>
      <c r="H878" t="s">
        <v>137</v>
      </c>
      <c r="I878" t="s">
        <v>137</v>
      </c>
      <c r="J878" t="s">
        <v>1502</v>
      </c>
      <c r="K878" t="s">
        <v>87</v>
      </c>
      <c r="L878" t="s">
        <v>57</v>
      </c>
      <c r="M878" t="s">
        <v>37</v>
      </c>
      <c r="O878" t="s">
        <v>87</v>
      </c>
      <c r="T878" t="s">
        <v>50</v>
      </c>
      <c r="V878" t="s">
        <v>87</v>
      </c>
      <c r="W878" t="s">
        <v>87</v>
      </c>
      <c r="X878" t="s">
        <v>87</v>
      </c>
      <c r="Z878" t="s">
        <v>87</v>
      </c>
      <c r="AA878" t="s">
        <v>87</v>
      </c>
      <c r="AB878" t="s">
        <v>37</v>
      </c>
      <c r="AC878" t="s">
        <v>1013</v>
      </c>
      <c r="AD878" t="s">
        <v>37</v>
      </c>
      <c r="AE878" t="s">
        <v>1013</v>
      </c>
      <c r="AF878" t="s">
        <v>90</v>
      </c>
      <c r="AG878" t="s">
        <v>1270</v>
      </c>
      <c r="AH878" t="s">
        <v>551</v>
      </c>
      <c r="AI878" s="4">
        <f ca="1">data[[#This Row],[Expiry Date]]-TODAY()</f>
        <v>40</v>
      </c>
      <c r="AJ878" s="4">
        <f ca="1">data[[#This Row],[Maturity ( Days)]]/365</f>
        <v>0.1095890410958904</v>
      </c>
      <c r="AK878" s="4" t="str">
        <f>IF(data[[#This Row],[Option Type]]="put","p","c")</f>
        <v>c</v>
      </c>
      <c r="AL878" s="4">
        <f>(data[[#This Row],[Bid]]*data[[#This Row],[Bidsize]]+data[[#This Row],[Ask]]*data[[#This Row],[Asksize]])/(data[[#This Row],[Bidsize]]+data[[#This Row],[Asksize]])</f>
        <v>380.45</v>
      </c>
    </row>
    <row r="879" spans="1:38" x14ac:dyDescent="0.3">
      <c r="A879" t="s">
        <v>5449</v>
      </c>
      <c r="B879" t="s">
        <v>5450</v>
      </c>
      <c r="C879" t="s">
        <v>58</v>
      </c>
      <c r="D879" t="s">
        <v>573</v>
      </c>
      <c r="E879" t="s">
        <v>4320</v>
      </c>
      <c r="F879" t="s">
        <v>5451</v>
      </c>
      <c r="H879" t="s">
        <v>137</v>
      </c>
      <c r="I879" t="s">
        <v>137</v>
      </c>
      <c r="J879" t="s">
        <v>1502</v>
      </c>
      <c r="K879" t="s">
        <v>87</v>
      </c>
      <c r="L879" t="s">
        <v>57</v>
      </c>
      <c r="M879" t="s">
        <v>37</v>
      </c>
      <c r="O879" t="s">
        <v>87</v>
      </c>
      <c r="T879" t="s">
        <v>50</v>
      </c>
      <c r="V879" t="s">
        <v>87</v>
      </c>
      <c r="W879" t="s">
        <v>87</v>
      </c>
      <c r="X879" t="s">
        <v>87</v>
      </c>
      <c r="Z879" t="s">
        <v>87</v>
      </c>
      <c r="AA879" t="s">
        <v>87</v>
      </c>
      <c r="AB879" t="s">
        <v>37</v>
      </c>
      <c r="AC879" t="s">
        <v>1013</v>
      </c>
      <c r="AD879" t="s">
        <v>37</v>
      </c>
      <c r="AE879" t="s">
        <v>1013</v>
      </c>
      <c r="AF879" t="s">
        <v>90</v>
      </c>
      <c r="AG879" t="s">
        <v>1270</v>
      </c>
      <c r="AH879" t="s">
        <v>551</v>
      </c>
      <c r="AI879" s="4">
        <f ca="1">data[[#This Row],[Expiry Date]]-TODAY()</f>
        <v>40</v>
      </c>
      <c r="AJ879" s="4">
        <f ca="1">data[[#This Row],[Maturity ( Days)]]/365</f>
        <v>0.1095890410958904</v>
      </c>
      <c r="AK879" s="4" t="str">
        <f>IF(data[[#This Row],[Option Type]]="put","p","c")</f>
        <v>c</v>
      </c>
      <c r="AL879" s="4">
        <f>(data[[#This Row],[Bid]]*data[[#This Row],[Bidsize]]+data[[#This Row],[Ask]]*data[[#This Row],[Asksize]])/(data[[#This Row],[Bidsize]]+data[[#This Row],[Asksize]])</f>
        <v>359.95000000000005</v>
      </c>
    </row>
    <row r="880" spans="1:38" x14ac:dyDescent="0.3">
      <c r="A880" t="s">
        <v>5452</v>
      </c>
      <c r="B880" t="s">
        <v>5453</v>
      </c>
      <c r="C880" t="s">
        <v>58</v>
      </c>
      <c r="D880" t="s">
        <v>574</v>
      </c>
      <c r="E880" t="s">
        <v>2817</v>
      </c>
      <c r="F880" t="s">
        <v>5454</v>
      </c>
      <c r="H880" t="s">
        <v>137</v>
      </c>
      <c r="I880" t="s">
        <v>137</v>
      </c>
      <c r="J880" t="s">
        <v>1502</v>
      </c>
      <c r="K880" t="s">
        <v>87</v>
      </c>
      <c r="L880" t="s">
        <v>57</v>
      </c>
      <c r="M880" t="s">
        <v>37</v>
      </c>
      <c r="O880" t="s">
        <v>87</v>
      </c>
      <c r="T880" t="s">
        <v>50</v>
      </c>
      <c r="V880" t="s">
        <v>87</v>
      </c>
      <c r="W880" t="s">
        <v>87</v>
      </c>
      <c r="X880" t="s">
        <v>87</v>
      </c>
      <c r="Z880" t="s">
        <v>87</v>
      </c>
      <c r="AA880" t="s">
        <v>87</v>
      </c>
      <c r="AB880" t="s">
        <v>37</v>
      </c>
      <c r="AC880" t="s">
        <v>1013</v>
      </c>
      <c r="AD880" t="s">
        <v>37</v>
      </c>
      <c r="AE880" t="s">
        <v>1013</v>
      </c>
      <c r="AF880" t="s">
        <v>90</v>
      </c>
      <c r="AG880" t="s">
        <v>1270</v>
      </c>
      <c r="AH880" t="s">
        <v>551</v>
      </c>
      <c r="AI880" s="4">
        <f ca="1">data[[#This Row],[Expiry Date]]-TODAY()</f>
        <v>40</v>
      </c>
      <c r="AJ880" s="4">
        <f ca="1">data[[#This Row],[Maturity ( Days)]]/365</f>
        <v>0.1095890410958904</v>
      </c>
      <c r="AK880" s="4" t="str">
        <f>IF(data[[#This Row],[Option Type]]="put","p","c")</f>
        <v>c</v>
      </c>
      <c r="AL880" s="4">
        <f>(data[[#This Row],[Bid]]*data[[#This Row],[Bidsize]]+data[[#This Row],[Ask]]*data[[#This Row],[Asksize]])/(data[[#This Row],[Bidsize]]+data[[#This Row],[Asksize]])</f>
        <v>351.90000000000003</v>
      </c>
    </row>
    <row r="881" spans="1:38" x14ac:dyDescent="0.3">
      <c r="A881" t="s">
        <v>5455</v>
      </c>
      <c r="B881" t="s">
        <v>5456</v>
      </c>
      <c r="C881" t="s">
        <v>58</v>
      </c>
      <c r="D881" t="s">
        <v>1801</v>
      </c>
      <c r="E881" t="s">
        <v>5457</v>
      </c>
      <c r="F881" t="s">
        <v>5458</v>
      </c>
      <c r="H881" t="s">
        <v>137</v>
      </c>
      <c r="I881" t="s">
        <v>137</v>
      </c>
      <c r="J881" t="s">
        <v>1502</v>
      </c>
      <c r="K881" t="s">
        <v>87</v>
      </c>
      <c r="L881" t="s">
        <v>57</v>
      </c>
      <c r="M881" t="s">
        <v>37</v>
      </c>
      <c r="O881" t="s">
        <v>87</v>
      </c>
      <c r="T881" t="s">
        <v>50</v>
      </c>
      <c r="V881" t="s">
        <v>87</v>
      </c>
      <c r="W881" t="s">
        <v>87</v>
      </c>
      <c r="X881" t="s">
        <v>87</v>
      </c>
      <c r="Z881" t="s">
        <v>87</v>
      </c>
      <c r="AA881" t="s">
        <v>87</v>
      </c>
      <c r="AB881" t="s">
        <v>37</v>
      </c>
      <c r="AC881" t="s">
        <v>1013</v>
      </c>
      <c r="AD881" t="s">
        <v>37</v>
      </c>
      <c r="AE881" t="s">
        <v>1013</v>
      </c>
      <c r="AF881" t="s">
        <v>90</v>
      </c>
      <c r="AG881" t="s">
        <v>1270</v>
      </c>
      <c r="AH881" t="s">
        <v>551</v>
      </c>
      <c r="AI881" s="4">
        <f ca="1">data[[#This Row],[Expiry Date]]-TODAY()</f>
        <v>40</v>
      </c>
      <c r="AJ881" s="4">
        <f ca="1">data[[#This Row],[Maturity ( Days)]]/365</f>
        <v>0.1095890410958904</v>
      </c>
      <c r="AK881" s="4" t="str">
        <f>IF(data[[#This Row],[Option Type]]="put","p","c")</f>
        <v>c</v>
      </c>
      <c r="AL881" s="4">
        <f>(data[[#This Row],[Bid]]*data[[#This Row],[Bidsize]]+data[[#This Row],[Ask]]*data[[#This Row],[Asksize]])/(data[[#This Row],[Bidsize]]+data[[#This Row],[Asksize]])</f>
        <v>324.05</v>
      </c>
    </row>
    <row r="882" spans="1:38" x14ac:dyDescent="0.3">
      <c r="A882" t="s">
        <v>5459</v>
      </c>
      <c r="B882" t="s">
        <v>5460</v>
      </c>
      <c r="C882" t="s">
        <v>58</v>
      </c>
      <c r="D882" t="s">
        <v>1807</v>
      </c>
      <c r="E882" t="s">
        <v>5461</v>
      </c>
      <c r="F882" t="s">
        <v>5462</v>
      </c>
      <c r="H882" t="s">
        <v>137</v>
      </c>
      <c r="I882" t="s">
        <v>137</v>
      </c>
      <c r="J882" t="s">
        <v>1502</v>
      </c>
      <c r="K882" t="s">
        <v>87</v>
      </c>
      <c r="L882" t="s">
        <v>57</v>
      </c>
      <c r="M882" t="s">
        <v>37</v>
      </c>
      <c r="O882" t="s">
        <v>87</v>
      </c>
      <c r="T882" t="s">
        <v>50</v>
      </c>
      <c r="V882" t="s">
        <v>87</v>
      </c>
      <c r="W882" t="s">
        <v>87</v>
      </c>
      <c r="X882" t="s">
        <v>87</v>
      </c>
      <c r="Z882" t="s">
        <v>87</v>
      </c>
      <c r="AA882" t="s">
        <v>87</v>
      </c>
      <c r="AB882" t="s">
        <v>37</v>
      </c>
      <c r="AC882" t="s">
        <v>1013</v>
      </c>
      <c r="AD882" t="s">
        <v>37</v>
      </c>
      <c r="AE882" t="s">
        <v>1013</v>
      </c>
      <c r="AF882" t="s">
        <v>90</v>
      </c>
      <c r="AG882" t="s">
        <v>1270</v>
      </c>
      <c r="AH882" t="s">
        <v>551</v>
      </c>
      <c r="AI882" s="4">
        <f ca="1">data[[#This Row],[Expiry Date]]-TODAY()</f>
        <v>40</v>
      </c>
      <c r="AJ882" s="4">
        <f ca="1">data[[#This Row],[Maturity ( Days)]]/365</f>
        <v>0.1095890410958904</v>
      </c>
      <c r="AK882" s="4" t="str">
        <f>IF(data[[#This Row],[Option Type]]="put","p","c")</f>
        <v>c</v>
      </c>
      <c r="AL882" s="4">
        <f>(data[[#This Row],[Bid]]*data[[#This Row],[Bidsize]]+data[[#This Row],[Ask]]*data[[#This Row],[Asksize]])/(data[[#This Row],[Bidsize]]+data[[#This Row],[Asksize]])</f>
        <v>316.25</v>
      </c>
    </row>
    <row r="883" spans="1:38" x14ac:dyDescent="0.3">
      <c r="A883" t="s">
        <v>5463</v>
      </c>
      <c r="B883" t="s">
        <v>5464</v>
      </c>
      <c r="C883" t="s">
        <v>58</v>
      </c>
      <c r="D883" t="s">
        <v>559</v>
      </c>
      <c r="E883" t="s">
        <v>5465</v>
      </c>
      <c r="F883" t="s">
        <v>1391</v>
      </c>
      <c r="H883" t="s">
        <v>137</v>
      </c>
      <c r="I883" t="s">
        <v>137</v>
      </c>
      <c r="J883" t="s">
        <v>1502</v>
      </c>
      <c r="K883" t="s">
        <v>87</v>
      </c>
      <c r="L883" t="s">
        <v>57</v>
      </c>
      <c r="M883" t="s">
        <v>37</v>
      </c>
      <c r="O883" t="s">
        <v>87</v>
      </c>
      <c r="T883" t="s">
        <v>50</v>
      </c>
      <c r="V883" t="s">
        <v>87</v>
      </c>
      <c r="W883" t="s">
        <v>87</v>
      </c>
      <c r="X883" t="s">
        <v>87</v>
      </c>
      <c r="Z883" t="s">
        <v>87</v>
      </c>
      <c r="AA883" t="s">
        <v>87</v>
      </c>
      <c r="AB883" t="s">
        <v>37</v>
      </c>
      <c r="AC883" t="s">
        <v>1013</v>
      </c>
      <c r="AD883" t="s">
        <v>37</v>
      </c>
      <c r="AE883" t="s">
        <v>1013</v>
      </c>
      <c r="AF883" t="s">
        <v>90</v>
      </c>
      <c r="AG883" t="s">
        <v>1270</v>
      </c>
      <c r="AH883" t="s">
        <v>551</v>
      </c>
      <c r="AI883" s="4">
        <f ca="1">data[[#This Row],[Expiry Date]]-TODAY()</f>
        <v>40</v>
      </c>
      <c r="AJ883" s="4">
        <f ca="1">data[[#This Row],[Maturity ( Days)]]/365</f>
        <v>0.1095890410958904</v>
      </c>
      <c r="AK883" s="4" t="str">
        <f>IF(data[[#This Row],[Option Type]]="put","p","c")</f>
        <v>c</v>
      </c>
      <c r="AL883" s="4">
        <f>(data[[#This Row],[Bid]]*data[[#This Row],[Bidsize]]+data[[#This Row],[Ask]]*data[[#This Row],[Asksize]])/(data[[#This Row],[Bidsize]]+data[[#This Row],[Asksize]])</f>
        <v>312.34999999999997</v>
      </c>
    </row>
    <row r="884" spans="1:38" x14ac:dyDescent="0.3">
      <c r="A884" t="s">
        <v>5466</v>
      </c>
      <c r="B884" t="s">
        <v>5467</v>
      </c>
      <c r="C884" t="s">
        <v>58</v>
      </c>
      <c r="D884" t="s">
        <v>560</v>
      </c>
      <c r="E884" t="s">
        <v>5468</v>
      </c>
      <c r="F884" t="s">
        <v>5469</v>
      </c>
      <c r="H884" t="s">
        <v>137</v>
      </c>
      <c r="I884" t="s">
        <v>137</v>
      </c>
      <c r="J884" t="s">
        <v>1502</v>
      </c>
      <c r="K884" t="s">
        <v>87</v>
      </c>
      <c r="L884" t="s">
        <v>57</v>
      </c>
      <c r="M884" t="s">
        <v>37</v>
      </c>
      <c r="O884" t="s">
        <v>87</v>
      </c>
      <c r="T884" t="s">
        <v>50</v>
      </c>
      <c r="V884" t="s">
        <v>87</v>
      </c>
      <c r="W884" t="s">
        <v>87</v>
      </c>
      <c r="X884" t="s">
        <v>87</v>
      </c>
      <c r="Z884" t="s">
        <v>87</v>
      </c>
      <c r="AA884" t="s">
        <v>87</v>
      </c>
      <c r="AB884" t="s">
        <v>37</v>
      </c>
      <c r="AC884" t="s">
        <v>1013</v>
      </c>
      <c r="AD884" t="s">
        <v>37</v>
      </c>
      <c r="AE884" t="s">
        <v>1013</v>
      </c>
      <c r="AF884" t="s">
        <v>90</v>
      </c>
      <c r="AG884" t="s">
        <v>1270</v>
      </c>
      <c r="AH884" t="s">
        <v>551</v>
      </c>
      <c r="AI884" s="4">
        <f ca="1">data[[#This Row],[Expiry Date]]-TODAY()</f>
        <v>40</v>
      </c>
      <c r="AJ884" s="4">
        <f ca="1">data[[#This Row],[Maturity ( Days)]]/365</f>
        <v>0.1095890410958904</v>
      </c>
      <c r="AK884" s="4" t="str">
        <f>IF(data[[#This Row],[Option Type]]="put","p","c")</f>
        <v>c</v>
      </c>
      <c r="AL884" s="4">
        <f>(data[[#This Row],[Bid]]*data[[#This Row],[Bidsize]]+data[[#This Row],[Ask]]*data[[#This Row],[Asksize]])/(data[[#This Row],[Bidsize]]+data[[#This Row],[Asksize]])</f>
        <v>300.79999999999995</v>
      </c>
    </row>
    <row r="885" spans="1:38" x14ac:dyDescent="0.3">
      <c r="A885" t="s">
        <v>5470</v>
      </c>
      <c r="B885" t="s">
        <v>5471</v>
      </c>
      <c r="C885" t="s">
        <v>58</v>
      </c>
      <c r="D885" t="s">
        <v>561</v>
      </c>
      <c r="E885" t="s">
        <v>5472</v>
      </c>
      <c r="F885" t="s">
        <v>1906</v>
      </c>
      <c r="H885" t="s">
        <v>137</v>
      </c>
      <c r="I885" t="s">
        <v>137</v>
      </c>
      <c r="J885" t="s">
        <v>1502</v>
      </c>
      <c r="K885" t="s">
        <v>87</v>
      </c>
      <c r="L885" t="s">
        <v>57</v>
      </c>
      <c r="M885" t="s">
        <v>37</v>
      </c>
      <c r="O885" t="s">
        <v>87</v>
      </c>
      <c r="T885" t="s">
        <v>50</v>
      </c>
      <c r="V885" t="s">
        <v>87</v>
      </c>
      <c r="W885" t="s">
        <v>87</v>
      </c>
      <c r="X885" t="s">
        <v>87</v>
      </c>
      <c r="Z885" t="s">
        <v>87</v>
      </c>
      <c r="AA885" t="s">
        <v>87</v>
      </c>
      <c r="AB885" t="s">
        <v>37</v>
      </c>
      <c r="AC885" t="s">
        <v>1013</v>
      </c>
      <c r="AD885" t="s">
        <v>37</v>
      </c>
      <c r="AE885" t="s">
        <v>1013</v>
      </c>
      <c r="AF885" t="s">
        <v>90</v>
      </c>
      <c r="AG885" t="s">
        <v>1270</v>
      </c>
      <c r="AH885" t="s">
        <v>551</v>
      </c>
      <c r="AI885" s="4">
        <f ca="1">data[[#This Row],[Expiry Date]]-TODAY()</f>
        <v>40</v>
      </c>
      <c r="AJ885" s="4">
        <f ca="1">data[[#This Row],[Maturity ( Days)]]/365</f>
        <v>0.1095890410958904</v>
      </c>
      <c r="AK885" s="4" t="str">
        <f>IF(data[[#This Row],[Option Type]]="put","p","c")</f>
        <v>c</v>
      </c>
      <c r="AL885" s="4">
        <f>(data[[#This Row],[Bid]]*data[[#This Row],[Bidsize]]+data[[#This Row],[Ask]]*data[[#This Row],[Asksize]])/(data[[#This Row],[Bidsize]]+data[[#This Row],[Asksize]])</f>
        <v>278.2</v>
      </c>
    </row>
    <row r="886" spans="1:38" x14ac:dyDescent="0.3">
      <c r="A886" t="s">
        <v>5473</v>
      </c>
      <c r="B886" t="s">
        <v>5474</v>
      </c>
      <c r="C886" t="s">
        <v>58</v>
      </c>
      <c r="D886" t="s">
        <v>563</v>
      </c>
      <c r="E886" t="s">
        <v>3670</v>
      </c>
      <c r="F886" t="s">
        <v>5475</v>
      </c>
      <c r="H886" t="s">
        <v>137</v>
      </c>
      <c r="I886" t="s">
        <v>137</v>
      </c>
      <c r="J886" t="s">
        <v>1502</v>
      </c>
      <c r="K886" t="s">
        <v>87</v>
      </c>
      <c r="L886" t="s">
        <v>57</v>
      </c>
      <c r="M886" t="s">
        <v>37</v>
      </c>
      <c r="O886" t="s">
        <v>87</v>
      </c>
      <c r="T886" t="s">
        <v>50</v>
      </c>
      <c r="V886" t="s">
        <v>87</v>
      </c>
      <c r="W886" t="s">
        <v>87</v>
      </c>
      <c r="X886" t="s">
        <v>87</v>
      </c>
      <c r="Z886" t="s">
        <v>87</v>
      </c>
      <c r="AA886" t="s">
        <v>87</v>
      </c>
      <c r="AB886" t="s">
        <v>37</v>
      </c>
      <c r="AC886" t="s">
        <v>1013</v>
      </c>
      <c r="AD886" t="s">
        <v>37</v>
      </c>
      <c r="AE886" t="s">
        <v>1013</v>
      </c>
      <c r="AF886" t="s">
        <v>90</v>
      </c>
      <c r="AG886" t="s">
        <v>1270</v>
      </c>
      <c r="AH886" t="s">
        <v>551</v>
      </c>
      <c r="AI886" s="4">
        <f ca="1">data[[#This Row],[Expiry Date]]-TODAY()</f>
        <v>40</v>
      </c>
      <c r="AJ886" s="4">
        <f ca="1">data[[#This Row],[Maturity ( Days)]]/365</f>
        <v>0.1095890410958904</v>
      </c>
      <c r="AK886" s="4" t="str">
        <f>IF(data[[#This Row],[Option Type]]="put","p","c")</f>
        <v>c</v>
      </c>
      <c r="AL886" s="4">
        <f>(data[[#This Row],[Bid]]*data[[#This Row],[Bidsize]]+data[[#This Row],[Ask]]*data[[#This Row],[Asksize]])/(data[[#This Row],[Bidsize]]+data[[#This Row],[Asksize]])</f>
        <v>263.5</v>
      </c>
    </row>
    <row r="887" spans="1:38" x14ac:dyDescent="0.3">
      <c r="A887" t="s">
        <v>5476</v>
      </c>
      <c r="B887" t="s">
        <v>5477</v>
      </c>
      <c r="C887" t="s">
        <v>58</v>
      </c>
      <c r="D887" t="s">
        <v>585</v>
      </c>
      <c r="E887" t="s">
        <v>5478</v>
      </c>
      <c r="F887" t="s">
        <v>5479</v>
      </c>
      <c r="H887" t="s">
        <v>137</v>
      </c>
      <c r="I887" t="s">
        <v>137</v>
      </c>
      <c r="J887" t="s">
        <v>1502</v>
      </c>
      <c r="K887" t="s">
        <v>87</v>
      </c>
      <c r="L887" t="s">
        <v>57</v>
      </c>
      <c r="M887" t="s">
        <v>37</v>
      </c>
      <c r="O887" t="s">
        <v>87</v>
      </c>
      <c r="T887" t="s">
        <v>50</v>
      </c>
      <c r="V887" t="s">
        <v>87</v>
      </c>
      <c r="W887" t="s">
        <v>87</v>
      </c>
      <c r="X887" t="s">
        <v>87</v>
      </c>
      <c r="Z887" t="s">
        <v>87</v>
      </c>
      <c r="AA887" t="s">
        <v>87</v>
      </c>
      <c r="AB887" t="s">
        <v>37</v>
      </c>
      <c r="AC887" t="s">
        <v>1013</v>
      </c>
      <c r="AD887" t="s">
        <v>37</v>
      </c>
      <c r="AE887" t="s">
        <v>1013</v>
      </c>
      <c r="AF887" t="s">
        <v>90</v>
      </c>
      <c r="AG887" t="s">
        <v>1270</v>
      </c>
      <c r="AH887" t="s">
        <v>551</v>
      </c>
      <c r="AI887" s="4">
        <f ca="1">data[[#This Row],[Expiry Date]]-TODAY()</f>
        <v>40</v>
      </c>
      <c r="AJ887" s="4">
        <f ca="1">data[[#This Row],[Maturity ( Days)]]/365</f>
        <v>0.1095890410958904</v>
      </c>
      <c r="AK887" s="4" t="str">
        <f>IF(data[[#This Row],[Option Type]]="put","p","c")</f>
        <v>c</v>
      </c>
      <c r="AL887" s="4">
        <f>(data[[#This Row],[Bid]]*data[[#This Row],[Bidsize]]+data[[#This Row],[Ask]]*data[[#This Row],[Asksize]])/(data[[#This Row],[Bidsize]]+data[[#This Row],[Asksize]])</f>
        <v>241.95000000000002</v>
      </c>
    </row>
    <row r="888" spans="1:38" x14ac:dyDescent="0.3">
      <c r="A888" t="s">
        <v>5480</v>
      </c>
      <c r="B888" t="s">
        <v>5481</v>
      </c>
      <c r="C888" t="s">
        <v>30</v>
      </c>
      <c r="D888" t="s">
        <v>1582</v>
      </c>
      <c r="E888" t="s">
        <v>1465</v>
      </c>
      <c r="F888" t="s">
        <v>1356</v>
      </c>
      <c r="G888" t="s">
        <v>5482</v>
      </c>
      <c r="H888" t="s">
        <v>105</v>
      </c>
      <c r="I888" t="s">
        <v>314</v>
      </c>
      <c r="J888" t="s">
        <v>1502</v>
      </c>
      <c r="K888" t="s">
        <v>5483</v>
      </c>
      <c r="L888" t="s">
        <v>57</v>
      </c>
      <c r="M888" t="s">
        <v>37</v>
      </c>
      <c r="N888" t="s">
        <v>87</v>
      </c>
      <c r="O888" t="s">
        <v>236</v>
      </c>
      <c r="T888" t="s">
        <v>50</v>
      </c>
      <c r="U888" t="s">
        <v>87</v>
      </c>
      <c r="V888" t="s">
        <v>87</v>
      </c>
      <c r="W888" t="s">
        <v>88</v>
      </c>
      <c r="X888" t="s">
        <v>1370</v>
      </c>
      <c r="Y888" t="s">
        <v>5482</v>
      </c>
      <c r="Z888" t="s">
        <v>87</v>
      </c>
      <c r="AA888" t="s">
        <v>87</v>
      </c>
      <c r="AB888" t="s">
        <v>37</v>
      </c>
      <c r="AC888" t="s">
        <v>1013</v>
      </c>
      <c r="AD888" t="s">
        <v>37</v>
      </c>
      <c r="AE888" t="s">
        <v>1013</v>
      </c>
      <c r="AF888" t="s">
        <v>90</v>
      </c>
      <c r="AG888" t="s">
        <v>1270</v>
      </c>
      <c r="AH888" t="s">
        <v>551</v>
      </c>
      <c r="AI888" s="4">
        <f ca="1">data[[#This Row],[Expiry Date]]-TODAY()</f>
        <v>40</v>
      </c>
      <c r="AJ888" s="4">
        <f ca="1">data[[#This Row],[Maturity ( Days)]]/365</f>
        <v>0.1095890410958904</v>
      </c>
      <c r="AK888" s="4" t="str">
        <f>IF(data[[#This Row],[Option Type]]="put","p","c")</f>
        <v>p</v>
      </c>
      <c r="AL888" s="4">
        <f>(data[[#This Row],[Bid]]*data[[#This Row],[Bidsize]]+data[[#This Row],[Ask]]*data[[#This Row],[Asksize]])/(data[[#This Row],[Bidsize]]+data[[#This Row],[Asksize]])</f>
        <v>2.6634146341463416</v>
      </c>
    </row>
    <row r="889" spans="1:38" x14ac:dyDescent="0.3">
      <c r="A889" t="s">
        <v>5484</v>
      </c>
      <c r="B889" t="s">
        <v>5485</v>
      </c>
      <c r="C889" t="s">
        <v>30</v>
      </c>
      <c r="D889" t="s">
        <v>1807</v>
      </c>
      <c r="E889" t="s">
        <v>5486</v>
      </c>
      <c r="F889" t="s">
        <v>1223</v>
      </c>
      <c r="G889" t="s">
        <v>5487</v>
      </c>
      <c r="H889" t="s">
        <v>196</v>
      </c>
      <c r="I889" t="s">
        <v>196</v>
      </c>
      <c r="J889" t="s">
        <v>1502</v>
      </c>
      <c r="K889" t="s">
        <v>324</v>
      </c>
      <c r="L889" t="s">
        <v>57</v>
      </c>
      <c r="M889" t="s">
        <v>37</v>
      </c>
      <c r="N889" t="s">
        <v>87</v>
      </c>
      <c r="O889" t="s">
        <v>128</v>
      </c>
      <c r="T889" t="s">
        <v>50</v>
      </c>
      <c r="U889" t="s">
        <v>87</v>
      </c>
      <c r="V889" t="s">
        <v>87</v>
      </c>
      <c r="W889" t="s">
        <v>128</v>
      </c>
      <c r="X889" t="s">
        <v>458</v>
      </c>
      <c r="Y889" t="s">
        <v>5487</v>
      </c>
      <c r="Z889" t="s">
        <v>87</v>
      </c>
      <c r="AA889" t="s">
        <v>87</v>
      </c>
      <c r="AB889" t="s">
        <v>37</v>
      </c>
      <c r="AC889" t="s">
        <v>1013</v>
      </c>
      <c r="AD889" t="s">
        <v>37</v>
      </c>
      <c r="AE889" t="s">
        <v>1013</v>
      </c>
      <c r="AF889" t="s">
        <v>90</v>
      </c>
      <c r="AG889" t="s">
        <v>1270</v>
      </c>
      <c r="AH889" t="s">
        <v>50</v>
      </c>
      <c r="AI889" s="4">
        <f ca="1">data[[#This Row],[Expiry Date]]-TODAY()</f>
        <v>40</v>
      </c>
      <c r="AJ889" s="4">
        <f ca="1">data[[#This Row],[Maturity ( Days)]]/365</f>
        <v>0.1095890410958904</v>
      </c>
      <c r="AK889" s="4" t="str">
        <f>IF(data[[#This Row],[Option Type]]="put","p","c")</f>
        <v>p</v>
      </c>
      <c r="AL889" s="4">
        <f>(data[[#This Row],[Bid]]*data[[#This Row],[Bidsize]]+data[[#This Row],[Ask]]*data[[#This Row],[Asksize]])/(data[[#This Row],[Bidsize]]+data[[#This Row],[Asksize]])</f>
        <v>69.599999999999994</v>
      </c>
    </row>
    <row r="890" spans="1:38" x14ac:dyDescent="0.3">
      <c r="A890" t="s">
        <v>5488</v>
      </c>
      <c r="B890" t="s">
        <v>5489</v>
      </c>
      <c r="C890" t="s">
        <v>30</v>
      </c>
      <c r="D890" t="s">
        <v>4890</v>
      </c>
      <c r="E890" t="s">
        <v>826</v>
      </c>
      <c r="F890" t="s">
        <v>5490</v>
      </c>
      <c r="G890" t="s">
        <v>1496</v>
      </c>
      <c r="H890" t="s">
        <v>3370</v>
      </c>
      <c r="I890" t="s">
        <v>322</v>
      </c>
      <c r="J890" t="s">
        <v>1502</v>
      </c>
      <c r="K890" t="s">
        <v>2483</v>
      </c>
      <c r="L890" t="s">
        <v>57</v>
      </c>
      <c r="M890" t="s">
        <v>37</v>
      </c>
      <c r="N890" t="s">
        <v>437</v>
      </c>
      <c r="O890" t="s">
        <v>226</v>
      </c>
      <c r="P890" t="s">
        <v>1003</v>
      </c>
      <c r="Q890" t="s">
        <v>1003</v>
      </c>
      <c r="R890" t="s">
        <v>1496</v>
      </c>
      <c r="S890" t="s">
        <v>1496</v>
      </c>
      <c r="T890" t="s">
        <v>50</v>
      </c>
      <c r="U890" t="s">
        <v>5491</v>
      </c>
      <c r="V890" t="s">
        <v>87</v>
      </c>
      <c r="W890" t="s">
        <v>137</v>
      </c>
      <c r="X890" t="s">
        <v>1060</v>
      </c>
      <c r="Y890" t="s">
        <v>540</v>
      </c>
      <c r="Z890" t="s">
        <v>87</v>
      </c>
      <c r="AA890" t="s">
        <v>87</v>
      </c>
      <c r="AB890" t="s">
        <v>37</v>
      </c>
      <c r="AC890" t="s">
        <v>1013</v>
      </c>
      <c r="AD890" t="s">
        <v>37</v>
      </c>
      <c r="AE890" t="s">
        <v>1013</v>
      </c>
      <c r="AF890" t="s">
        <v>90</v>
      </c>
      <c r="AG890" t="s">
        <v>1270</v>
      </c>
      <c r="AH890" t="s">
        <v>50</v>
      </c>
      <c r="AI890" s="4">
        <f ca="1">data[[#This Row],[Expiry Date]]-TODAY()</f>
        <v>40</v>
      </c>
      <c r="AJ890" s="4">
        <f ca="1">data[[#This Row],[Maturity ( Days)]]/365</f>
        <v>0.1095890410958904</v>
      </c>
      <c r="AK890" s="4" t="str">
        <f>IF(data[[#This Row],[Option Type]]="put","p","c")</f>
        <v>p</v>
      </c>
      <c r="AL890" s="4">
        <f>(data[[#This Row],[Bid]]*data[[#This Row],[Bidsize]]+data[[#This Row],[Ask]]*data[[#This Row],[Asksize]])/(data[[#This Row],[Bidsize]]+data[[#This Row],[Asksize]])</f>
        <v>26.786597938144332</v>
      </c>
    </row>
    <row r="891" spans="1:38" x14ac:dyDescent="0.3">
      <c r="A891" t="s">
        <v>5492</v>
      </c>
      <c r="B891" t="s">
        <v>5493</v>
      </c>
      <c r="C891" t="s">
        <v>30</v>
      </c>
      <c r="D891" t="s">
        <v>567</v>
      </c>
      <c r="E891" t="s">
        <v>122</v>
      </c>
      <c r="F891" t="s">
        <v>1430</v>
      </c>
      <c r="G891" t="s">
        <v>5494</v>
      </c>
      <c r="H891" t="s">
        <v>289</v>
      </c>
      <c r="I891" t="s">
        <v>289</v>
      </c>
      <c r="J891" t="s">
        <v>1502</v>
      </c>
      <c r="K891" t="s">
        <v>5495</v>
      </c>
      <c r="L891" t="s">
        <v>57</v>
      </c>
      <c r="M891" t="s">
        <v>37</v>
      </c>
      <c r="N891" t="s">
        <v>818</v>
      </c>
      <c r="O891" t="s">
        <v>158</v>
      </c>
      <c r="P891" t="s">
        <v>5494</v>
      </c>
      <c r="Q891" t="s">
        <v>5494</v>
      </c>
      <c r="R891" t="s">
        <v>5494</v>
      </c>
      <c r="S891" t="s">
        <v>5494</v>
      </c>
      <c r="T891" t="s">
        <v>50</v>
      </c>
      <c r="U891" t="s">
        <v>5496</v>
      </c>
      <c r="V891" t="s">
        <v>87</v>
      </c>
      <c r="W891" t="s">
        <v>158</v>
      </c>
      <c r="X891" t="s">
        <v>1060</v>
      </c>
      <c r="Y891" t="s">
        <v>3582</v>
      </c>
      <c r="Z891" t="s">
        <v>87</v>
      </c>
      <c r="AA891" t="s">
        <v>87</v>
      </c>
      <c r="AB891" t="s">
        <v>37</v>
      </c>
      <c r="AC891" t="s">
        <v>1013</v>
      </c>
      <c r="AD891" t="s">
        <v>37</v>
      </c>
      <c r="AE891" t="s">
        <v>1013</v>
      </c>
      <c r="AF891" t="s">
        <v>90</v>
      </c>
      <c r="AG891" t="s">
        <v>1270</v>
      </c>
      <c r="AH891" t="s">
        <v>50</v>
      </c>
      <c r="AI891" s="4">
        <f ca="1">data[[#This Row],[Expiry Date]]-TODAY()</f>
        <v>40</v>
      </c>
      <c r="AJ891" s="4">
        <f ca="1">data[[#This Row],[Maturity ( Days)]]/365</f>
        <v>0.1095890410958904</v>
      </c>
      <c r="AK891" s="4" t="str">
        <f>IF(data[[#This Row],[Option Type]]="put","p","c")</f>
        <v>p</v>
      </c>
      <c r="AL891" s="4">
        <f>(data[[#This Row],[Bid]]*data[[#This Row],[Bidsize]]+data[[#This Row],[Ask]]*data[[#This Row],[Asksize]])/(data[[#This Row],[Bidsize]]+data[[#This Row],[Asksize]])</f>
        <v>37.65</v>
      </c>
    </row>
    <row r="892" spans="1:38" x14ac:dyDescent="0.3">
      <c r="A892" t="s">
        <v>5497</v>
      </c>
      <c r="B892" t="s">
        <v>5498</v>
      </c>
      <c r="C892" t="s">
        <v>58</v>
      </c>
      <c r="D892" t="s">
        <v>564</v>
      </c>
      <c r="E892" t="s">
        <v>5499</v>
      </c>
      <c r="F892" t="s">
        <v>5500</v>
      </c>
      <c r="G892" t="s">
        <v>5027</v>
      </c>
      <c r="H892" t="s">
        <v>137</v>
      </c>
      <c r="I892" t="s">
        <v>137</v>
      </c>
      <c r="J892" t="s">
        <v>1502</v>
      </c>
      <c r="K892" t="s">
        <v>87</v>
      </c>
      <c r="L892" t="s">
        <v>57</v>
      </c>
      <c r="M892" t="s">
        <v>37</v>
      </c>
      <c r="O892" t="s">
        <v>137</v>
      </c>
      <c r="P892" t="s">
        <v>5027</v>
      </c>
      <c r="Q892" t="s">
        <v>5027</v>
      </c>
      <c r="R892" t="s">
        <v>5027</v>
      </c>
      <c r="S892" t="s">
        <v>5027</v>
      </c>
      <c r="T892" t="s">
        <v>50</v>
      </c>
      <c r="V892" t="s">
        <v>87</v>
      </c>
      <c r="W892" t="s">
        <v>137</v>
      </c>
      <c r="X892" t="s">
        <v>1060</v>
      </c>
      <c r="Z892" t="s">
        <v>87</v>
      </c>
      <c r="AA892" t="s">
        <v>87</v>
      </c>
      <c r="AB892" t="s">
        <v>37</v>
      </c>
      <c r="AC892" t="s">
        <v>1013</v>
      </c>
      <c r="AD892" t="s">
        <v>37</v>
      </c>
      <c r="AE892" t="s">
        <v>1013</v>
      </c>
      <c r="AF892" t="s">
        <v>90</v>
      </c>
      <c r="AG892" t="s">
        <v>1270</v>
      </c>
      <c r="AH892" t="s">
        <v>551</v>
      </c>
      <c r="AI892" s="4">
        <f ca="1">data[[#This Row],[Expiry Date]]-TODAY()</f>
        <v>40</v>
      </c>
      <c r="AJ892" s="4">
        <f ca="1">data[[#This Row],[Maturity ( Days)]]/365</f>
        <v>0.1095890410958904</v>
      </c>
      <c r="AK892" s="4" t="str">
        <f>IF(data[[#This Row],[Option Type]]="put","p","c")</f>
        <v>c</v>
      </c>
      <c r="AL892" s="4">
        <f>(data[[#This Row],[Bid]]*data[[#This Row],[Bidsize]]+data[[#This Row],[Ask]]*data[[#This Row],[Asksize]])/(data[[#This Row],[Bidsize]]+data[[#This Row],[Asksize]])</f>
        <v>256.20000000000005</v>
      </c>
    </row>
    <row r="893" spans="1:38" x14ac:dyDescent="0.3">
      <c r="A893" t="s">
        <v>5501</v>
      </c>
      <c r="B893" t="s">
        <v>5502</v>
      </c>
      <c r="C893" t="s">
        <v>58</v>
      </c>
      <c r="D893" t="s">
        <v>216</v>
      </c>
      <c r="E893" t="s">
        <v>5503</v>
      </c>
      <c r="F893" t="s">
        <v>5504</v>
      </c>
      <c r="G893" t="s">
        <v>4279</v>
      </c>
      <c r="H893" t="s">
        <v>137</v>
      </c>
      <c r="I893" t="s">
        <v>137</v>
      </c>
      <c r="J893" t="s">
        <v>1502</v>
      </c>
      <c r="K893" t="s">
        <v>235</v>
      </c>
      <c r="L893" t="s">
        <v>57</v>
      </c>
      <c r="M893" t="s">
        <v>37</v>
      </c>
      <c r="N893" t="s">
        <v>5505</v>
      </c>
      <c r="O893" t="s">
        <v>137</v>
      </c>
      <c r="P893" t="s">
        <v>4279</v>
      </c>
      <c r="Q893" t="s">
        <v>4279</v>
      </c>
      <c r="R893" t="s">
        <v>4279</v>
      </c>
      <c r="S893" t="s">
        <v>4279</v>
      </c>
      <c r="T893" t="s">
        <v>50</v>
      </c>
      <c r="U893" t="s">
        <v>5506</v>
      </c>
      <c r="V893" t="s">
        <v>87</v>
      </c>
      <c r="W893" t="s">
        <v>137</v>
      </c>
      <c r="X893" t="s">
        <v>1060</v>
      </c>
      <c r="Y893" t="s">
        <v>5507</v>
      </c>
      <c r="Z893" t="s">
        <v>87</v>
      </c>
      <c r="AA893" t="s">
        <v>87</v>
      </c>
      <c r="AB893" t="s">
        <v>37</v>
      </c>
      <c r="AC893" t="s">
        <v>1013</v>
      </c>
      <c r="AD893" t="s">
        <v>37</v>
      </c>
      <c r="AE893" t="s">
        <v>1013</v>
      </c>
      <c r="AF893" t="s">
        <v>90</v>
      </c>
      <c r="AG893" t="s">
        <v>1270</v>
      </c>
      <c r="AH893" t="s">
        <v>551</v>
      </c>
      <c r="AI893" s="4">
        <f ca="1">data[[#This Row],[Expiry Date]]-TODAY()</f>
        <v>40</v>
      </c>
      <c r="AJ893" s="4">
        <f ca="1">data[[#This Row],[Maturity ( Days)]]/365</f>
        <v>0.1095890410958904</v>
      </c>
      <c r="AK893" s="4" t="str">
        <f>IF(data[[#This Row],[Option Type]]="put","p","c")</f>
        <v>c</v>
      </c>
      <c r="AL893" s="4">
        <f>(data[[#This Row],[Bid]]*data[[#This Row],[Bidsize]]+data[[#This Row],[Ask]]*data[[#This Row],[Asksize]])/(data[[#This Row],[Bidsize]]+data[[#This Row],[Asksize]])</f>
        <v>252.65</v>
      </c>
    </row>
    <row r="894" spans="1:38" x14ac:dyDescent="0.3">
      <c r="A894" t="s">
        <v>5508</v>
      </c>
      <c r="B894" t="s">
        <v>5509</v>
      </c>
      <c r="C894" t="s">
        <v>58</v>
      </c>
      <c r="D894" t="s">
        <v>785</v>
      </c>
      <c r="E894" t="s">
        <v>5510</v>
      </c>
      <c r="F894" t="s">
        <v>5511</v>
      </c>
      <c r="G894" t="s">
        <v>5512</v>
      </c>
      <c r="H894" t="s">
        <v>137</v>
      </c>
      <c r="I894" t="s">
        <v>137</v>
      </c>
      <c r="J894" t="s">
        <v>1502</v>
      </c>
      <c r="K894" t="s">
        <v>134</v>
      </c>
      <c r="L894" t="s">
        <v>57</v>
      </c>
      <c r="M894" t="s">
        <v>37</v>
      </c>
      <c r="N894" t="s">
        <v>5513</v>
      </c>
      <c r="O894" t="s">
        <v>171</v>
      </c>
      <c r="P894" t="s">
        <v>5512</v>
      </c>
      <c r="Q894" t="s">
        <v>5512</v>
      </c>
      <c r="R894" t="s">
        <v>5512</v>
      </c>
      <c r="S894" t="s">
        <v>5512</v>
      </c>
      <c r="T894" t="s">
        <v>50</v>
      </c>
      <c r="U894" t="s">
        <v>5514</v>
      </c>
      <c r="V894" t="s">
        <v>87</v>
      </c>
      <c r="W894" t="s">
        <v>171</v>
      </c>
      <c r="X894" t="s">
        <v>1060</v>
      </c>
      <c r="Y894" t="s">
        <v>5515</v>
      </c>
      <c r="Z894" t="s">
        <v>87</v>
      </c>
      <c r="AA894" t="s">
        <v>87</v>
      </c>
      <c r="AB894" t="s">
        <v>37</v>
      </c>
      <c r="AC894" t="s">
        <v>1013</v>
      </c>
      <c r="AD894" t="s">
        <v>37</v>
      </c>
      <c r="AE894" t="s">
        <v>1013</v>
      </c>
      <c r="AF894" t="s">
        <v>90</v>
      </c>
      <c r="AG894" t="s">
        <v>1270</v>
      </c>
      <c r="AH894" t="s">
        <v>551</v>
      </c>
      <c r="AI894" s="4">
        <f ca="1">data[[#This Row],[Expiry Date]]-TODAY()</f>
        <v>40</v>
      </c>
      <c r="AJ894" s="4">
        <f ca="1">data[[#This Row],[Maturity ( Days)]]/365</f>
        <v>0.1095890410958904</v>
      </c>
      <c r="AK894" s="4" t="str">
        <f>IF(data[[#This Row],[Option Type]]="put","p","c")</f>
        <v>c</v>
      </c>
      <c r="AL894" s="4">
        <f>(data[[#This Row],[Bid]]*data[[#This Row],[Bidsize]]+data[[#This Row],[Ask]]*data[[#This Row],[Asksize]])/(data[[#This Row],[Bidsize]]+data[[#This Row],[Asksize]])</f>
        <v>231.44999999999996</v>
      </c>
    </row>
    <row r="895" spans="1:38" x14ac:dyDescent="0.3">
      <c r="A895" t="s">
        <v>5516</v>
      </c>
      <c r="B895" t="s">
        <v>5517</v>
      </c>
      <c r="C895" t="s">
        <v>58</v>
      </c>
      <c r="D895" t="s">
        <v>787</v>
      </c>
      <c r="E895" t="s">
        <v>5518</v>
      </c>
      <c r="F895" t="s">
        <v>5519</v>
      </c>
      <c r="G895" t="s">
        <v>5520</v>
      </c>
      <c r="H895" t="s">
        <v>137</v>
      </c>
      <c r="I895" t="s">
        <v>137</v>
      </c>
      <c r="J895" t="s">
        <v>1502</v>
      </c>
      <c r="K895" t="s">
        <v>634</v>
      </c>
      <c r="L895" t="s">
        <v>57</v>
      </c>
      <c r="M895" t="s">
        <v>37</v>
      </c>
      <c r="N895" t="s">
        <v>5521</v>
      </c>
      <c r="O895" t="s">
        <v>171</v>
      </c>
      <c r="P895" t="s">
        <v>5520</v>
      </c>
      <c r="Q895" t="s">
        <v>5520</v>
      </c>
      <c r="R895" t="s">
        <v>5520</v>
      </c>
      <c r="S895" t="s">
        <v>5520</v>
      </c>
      <c r="T895" t="s">
        <v>50</v>
      </c>
      <c r="U895" t="s">
        <v>5522</v>
      </c>
      <c r="V895" t="s">
        <v>87</v>
      </c>
      <c r="W895" t="s">
        <v>171</v>
      </c>
      <c r="X895" t="s">
        <v>1060</v>
      </c>
      <c r="Y895" t="s">
        <v>5523</v>
      </c>
      <c r="Z895" t="s">
        <v>87</v>
      </c>
      <c r="AA895" t="s">
        <v>87</v>
      </c>
      <c r="AB895" t="s">
        <v>37</v>
      </c>
      <c r="AC895" t="s">
        <v>1013</v>
      </c>
      <c r="AD895" t="s">
        <v>37</v>
      </c>
      <c r="AE895" t="s">
        <v>1013</v>
      </c>
      <c r="AF895" t="s">
        <v>90</v>
      </c>
      <c r="AG895" t="s">
        <v>1270</v>
      </c>
      <c r="AH895" t="s">
        <v>551</v>
      </c>
      <c r="AI895" s="4">
        <f ca="1">data[[#This Row],[Expiry Date]]-TODAY()</f>
        <v>40</v>
      </c>
      <c r="AJ895" s="4">
        <f ca="1">data[[#This Row],[Maturity ( Days)]]/365</f>
        <v>0.1095890410958904</v>
      </c>
      <c r="AK895" s="4" t="str">
        <f>IF(data[[#This Row],[Option Type]]="put","p","c")</f>
        <v>c</v>
      </c>
      <c r="AL895" s="4">
        <f>(data[[#This Row],[Bid]]*data[[#This Row],[Bidsize]]+data[[#This Row],[Ask]]*data[[#This Row],[Asksize]])/(data[[#This Row],[Bidsize]]+data[[#This Row],[Asksize]])</f>
        <v>224.55000000000004</v>
      </c>
    </row>
    <row r="896" spans="1:38" x14ac:dyDescent="0.3">
      <c r="A896" t="s">
        <v>5524</v>
      </c>
      <c r="B896" t="s">
        <v>5525</v>
      </c>
      <c r="C896" t="s">
        <v>58</v>
      </c>
      <c r="D896" t="s">
        <v>788</v>
      </c>
      <c r="E896" t="s">
        <v>5526</v>
      </c>
      <c r="F896" t="s">
        <v>5518</v>
      </c>
      <c r="G896" t="s">
        <v>5527</v>
      </c>
      <c r="H896" t="s">
        <v>137</v>
      </c>
      <c r="I896" t="s">
        <v>137</v>
      </c>
      <c r="J896" t="s">
        <v>1502</v>
      </c>
      <c r="K896" t="s">
        <v>161</v>
      </c>
      <c r="L896" t="s">
        <v>57</v>
      </c>
      <c r="M896" t="s">
        <v>37</v>
      </c>
      <c r="N896" t="s">
        <v>5528</v>
      </c>
      <c r="O896" t="s">
        <v>171</v>
      </c>
      <c r="P896" t="s">
        <v>5527</v>
      </c>
      <c r="Q896" t="s">
        <v>5527</v>
      </c>
      <c r="R896" t="s">
        <v>5527</v>
      </c>
      <c r="S896" t="s">
        <v>5527</v>
      </c>
      <c r="T896" t="s">
        <v>50</v>
      </c>
      <c r="U896" t="s">
        <v>5529</v>
      </c>
      <c r="V896" t="s">
        <v>87</v>
      </c>
      <c r="W896" t="s">
        <v>171</v>
      </c>
      <c r="X896" t="s">
        <v>1060</v>
      </c>
      <c r="Y896" t="s">
        <v>5530</v>
      </c>
      <c r="Z896" t="s">
        <v>87</v>
      </c>
      <c r="AA896" t="s">
        <v>87</v>
      </c>
      <c r="AB896" t="s">
        <v>37</v>
      </c>
      <c r="AC896" t="s">
        <v>1013</v>
      </c>
      <c r="AD896" t="s">
        <v>37</v>
      </c>
      <c r="AE896" t="s">
        <v>1013</v>
      </c>
      <c r="AF896" t="s">
        <v>90</v>
      </c>
      <c r="AG896" t="s">
        <v>1270</v>
      </c>
      <c r="AH896" t="s">
        <v>551</v>
      </c>
      <c r="AI896" s="4">
        <f ca="1">data[[#This Row],[Expiry Date]]-TODAY()</f>
        <v>40</v>
      </c>
      <c r="AJ896" s="4">
        <f ca="1">data[[#This Row],[Maturity ( Days)]]/365</f>
        <v>0.1095890410958904</v>
      </c>
      <c r="AK896" s="4" t="str">
        <f>IF(data[[#This Row],[Option Type]]="put","p","c")</f>
        <v>c</v>
      </c>
      <c r="AL896" s="4">
        <f>(data[[#This Row],[Bid]]*data[[#This Row],[Bidsize]]+data[[#This Row],[Ask]]*data[[#This Row],[Asksize]])/(data[[#This Row],[Bidsize]]+data[[#This Row],[Asksize]])</f>
        <v>221.10000000000002</v>
      </c>
    </row>
    <row r="897" spans="1:38" x14ac:dyDescent="0.3">
      <c r="A897" t="s">
        <v>5531</v>
      </c>
      <c r="B897" t="s">
        <v>5532</v>
      </c>
      <c r="C897" t="s">
        <v>58</v>
      </c>
      <c r="D897" t="s">
        <v>623</v>
      </c>
      <c r="E897" t="s">
        <v>953</v>
      </c>
      <c r="F897" t="s">
        <v>550</v>
      </c>
      <c r="G897" t="s">
        <v>1088</v>
      </c>
      <c r="H897" t="s">
        <v>151</v>
      </c>
      <c r="I897" t="s">
        <v>129</v>
      </c>
      <c r="J897" t="s">
        <v>1502</v>
      </c>
      <c r="K897" t="s">
        <v>5533</v>
      </c>
      <c r="L897" t="s">
        <v>57</v>
      </c>
      <c r="M897" t="s">
        <v>37</v>
      </c>
      <c r="N897" t="s">
        <v>1242</v>
      </c>
      <c r="O897" t="s">
        <v>160</v>
      </c>
      <c r="P897" t="s">
        <v>5534</v>
      </c>
      <c r="Q897" t="s">
        <v>5534</v>
      </c>
      <c r="R897" t="s">
        <v>5535</v>
      </c>
      <c r="S897" t="s">
        <v>1088</v>
      </c>
      <c r="T897" t="s">
        <v>50</v>
      </c>
      <c r="U897" t="s">
        <v>5536</v>
      </c>
      <c r="V897" t="s">
        <v>87</v>
      </c>
      <c r="W897" t="s">
        <v>158</v>
      </c>
      <c r="X897" t="s">
        <v>1060</v>
      </c>
      <c r="Y897" t="s">
        <v>486</v>
      </c>
      <c r="Z897" t="s">
        <v>87</v>
      </c>
      <c r="AA897" t="s">
        <v>87</v>
      </c>
      <c r="AB897" t="s">
        <v>37</v>
      </c>
      <c r="AC897" t="s">
        <v>1013</v>
      </c>
      <c r="AD897" t="s">
        <v>37</v>
      </c>
      <c r="AE897" t="s">
        <v>1013</v>
      </c>
      <c r="AF897" t="s">
        <v>90</v>
      </c>
      <c r="AG897" t="s">
        <v>1270</v>
      </c>
      <c r="AH897" t="s">
        <v>551</v>
      </c>
      <c r="AI897" s="4">
        <f ca="1">data[[#This Row],[Expiry Date]]-TODAY()</f>
        <v>40</v>
      </c>
      <c r="AJ897" s="4">
        <f ca="1">data[[#This Row],[Maturity ( Days)]]/365</f>
        <v>0.1095890410958904</v>
      </c>
      <c r="AK897" s="4" t="str">
        <f>IF(data[[#This Row],[Option Type]]="put","p","c")</f>
        <v>c</v>
      </c>
      <c r="AL897" s="4">
        <f>(data[[#This Row],[Bid]]*data[[#This Row],[Bidsize]]+data[[#This Row],[Ask]]*data[[#This Row],[Asksize]])/(data[[#This Row],[Bidsize]]+data[[#This Row],[Asksize]])</f>
        <v>9.8777777777777782</v>
      </c>
    </row>
    <row r="898" spans="1:38" x14ac:dyDescent="0.3">
      <c r="A898" t="s">
        <v>5537</v>
      </c>
      <c r="B898" t="s">
        <v>5538</v>
      </c>
      <c r="C898" t="s">
        <v>58</v>
      </c>
      <c r="D898" t="s">
        <v>630</v>
      </c>
      <c r="E898" t="s">
        <v>660</v>
      </c>
      <c r="F898" t="s">
        <v>5539</v>
      </c>
      <c r="G898" t="s">
        <v>5540</v>
      </c>
      <c r="H898" t="s">
        <v>102</v>
      </c>
      <c r="I898" t="s">
        <v>95</v>
      </c>
      <c r="J898" t="s">
        <v>1502</v>
      </c>
      <c r="K898" t="s">
        <v>2855</v>
      </c>
      <c r="L898" t="s">
        <v>57</v>
      </c>
      <c r="M898" t="s">
        <v>37</v>
      </c>
      <c r="N898" t="s">
        <v>5541</v>
      </c>
      <c r="O898" t="s">
        <v>144</v>
      </c>
      <c r="P898" t="s">
        <v>5540</v>
      </c>
      <c r="Q898" t="s">
        <v>5540</v>
      </c>
      <c r="R898" t="s">
        <v>5540</v>
      </c>
      <c r="S898" t="s">
        <v>5540</v>
      </c>
      <c r="T898" t="s">
        <v>50</v>
      </c>
      <c r="U898" t="s">
        <v>5542</v>
      </c>
      <c r="V898" t="s">
        <v>87</v>
      </c>
      <c r="W898" t="s">
        <v>144</v>
      </c>
      <c r="X898" t="s">
        <v>1060</v>
      </c>
      <c r="Y898" t="s">
        <v>5543</v>
      </c>
      <c r="Z898" t="s">
        <v>87</v>
      </c>
      <c r="AA898" t="s">
        <v>87</v>
      </c>
      <c r="AB898" t="s">
        <v>37</v>
      </c>
      <c r="AC898" t="s">
        <v>1013</v>
      </c>
      <c r="AD898" t="s">
        <v>37</v>
      </c>
      <c r="AE898" t="s">
        <v>1013</v>
      </c>
      <c r="AF898" t="s">
        <v>90</v>
      </c>
      <c r="AG898" t="s">
        <v>1270</v>
      </c>
      <c r="AH898" t="s">
        <v>551</v>
      </c>
      <c r="AI898" s="4">
        <f ca="1">data[[#This Row],[Expiry Date]]-TODAY()</f>
        <v>40</v>
      </c>
      <c r="AJ898" s="4">
        <f ca="1">data[[#This Row],[Maturity ( Days)]]/365</f>
        <v>0.1095890410958904</v>
      </c>
      <c r="AK898" s="4" t="str">
        <f>IF(data[[#This Row],[Option Type]]="put","p","c")</f>
        <v>c</v>
      </c>
      <c r="AL898" s="4">
        <f>(data[[#This Row],[Bid]]*data[[#This Row],[Bidsize]]+data[[#This Row],[Ask]]*data[[#This Row],[Asksize]])/(data[[#This Row],[Bidsize]]+data[[#This Row],[Asksize]])</f>
        <v>4.467741935483871</v>
      </c>
    </row>
    <row r="899" spans="1:38" x14ac:dyDescent="0.3">
      <c r="A899" t="s">
        <v>5544</v>
      </c>
      <c r="B899" t="s">
        <v>5545</v>
      </c>
      <c r="C899" t="s">
        <v>58</v>
      </c>
      <c r="D899" t="s">
        <v>633</v>
      </c>
      <c r="E899" t="s">
        <v>433</v>
      </c>
      <c r="F899" t="s">
        <v>492</v>
      </c>
      <c r="G899" t="s">
        <v>5546</v>
      </c>
      <c r="H899" t="s">
        <v>146</v>
      </c>
      <c r="I899" t="s">
        <v>95</v>
      </c>
      <c r="J899" t="s">
        <v>1502</v>
      </c>
      <c r="K899" t="s">
        <v>361</v>
      </c>
      <c r="L899" t="s">
        <v>57</v>
      </c>
      <c r="M899" t="s">
        <v>37</v>
      </c>
      <c r="N899" t="s">
        <v>5547</v>
      </c>
      <c r="O899" t="s">
        <v>423</v>
      </c>
      <c r="P899" t="s">
        <v>5546</v>
      </c>
      <c r="Q899" t="s">
        <v>5546</v>
      </c>
      <c r="R899" t="s">
        <v>5546</v>
      </c>
      <c r="S899" t="s">
        <v>5546</v>
      </c>
      <c r="T899" t="s">
        <v>50</v>
      </c>
      <c r="U899" t="s">
        <v>5548</v>
      </c>
      <c r="V899" t="s">
        <v>87</v>
      </c>
      <c r="W899" t="s">
        <v>423</v>
      </c>
      <c r="X899" t="s">
        <v>1060</v>
      </c>
      <c r="Y899" t="s">
        <v>239</v>
      </c>
      <c r="Z899" t="s">
        <v>87</v>
      </c>
      <c r="AA899" t="s">
        <v>87</v>
      </c>
      <c r="AB899" t="s">
        <v>37</v>
      </c>
      <c r="AC899" t="s">
        <v>1013</v>
      </c>
      <c r="AD899" t="s">
        <v>37</v>
      </c>
      <c r="AE899" t="s">
        <v>1013</v>
      </c>
      <c r="AF899" t="s">
        <v>90</v>
      </c>
      <c r="AG899" t="s">
        <v>1270</v>
      </c>
      <c r="AH899" t="s">
        <v>551</v>
      </c>
      <c r="AI899" s="4">
        <f ca="1">data[[#This Row],[Expiry Date]]-TODAY()</f>
        <v>40</v>
      </c>
      <c r="AJ899" s="4">
        <f ca="1">data[[#This Row],[Maturity ( Days)]]/365</f>
        <v>0.1095890410958904</v>
      </c>
      <c r="AK899" s="4" t="str">
        <f>IF(data[[#This Row],[Option Type]]="put","p","c")</f>
        <v>c</v>
      </c>
      <c r="AL899" s="4">
        <f>(data[[#This Row],[Bid]]*data[[#This Row],[Bidsize]]+data[[#This Row],[Ask]]*data[[#This Row],[Asksize]])/(data[[#This Row],[Bidsize]]+data[[#This Row],[Asksize]])</f>
        <v>3.3918032786885246</v>
      </c>
    </row>
    <row r="900" spans="1:38" x14ac:dyDescent="0.3">
      <c r="A900" t="s">
        <v>5549</v>
      </c>
      <c r="B900" t="s">
        <v>5550</v>
      </c>
      <c r="C900" t="s">
        <v>58</v>
      </c>
      <c r="D900" t="s">
        <v>197</v>
      </c>
      <c r="E900" t="s">
        <v>88</v>
      </c>
      <c r="F900" t="s">
        <v>419</v>
      </c>
      <c r="G900" t="s">
        <v>955</v>
      </c>
      <c r="H900" t="s">
        <v>225</v>
      </c>
      <c r="I900" t="s">
        <v>101</v>
      </c>
      <c r="J900" t="s">
        <v>1502</v>
      </c>
      <c r="K900" t="s">
        <v>1398</v>
      </c>
      <c r="L900" t="s">
        <v>57</v>
      </c>
      <c r="M900" t="s">
        <v>37</v>
      </c>
      <c r="N900" t="s">
        <v>5551</v>
      </c>
      <c r="O900" t="s">
        <v>171</v>
      </c>
      <c r="P900" t="s">
        <v>955</v>
      </c>
      <c r="Q900" t="s">
        <v>955</v>
      </c>
      <c r="R900" t="s">
        <v>955</v>
      </c>
      <c r="S900" t="s">
        <v>955</v>
      </c>
      <c r="T900" t="s">
        <v>50</v>
      </c>
      <c r="U900" t="s">
        <v>5552</v>
      </c>
      <c r="V900" t="s">
        <v>87</v>
      </c>
      <c r="W900" t="s">
        <v>128</v>
      </c>
      <c r="X900" t="s">
        <v>1060</v>
      </c>
      <c r="Y900" t="s">
        <v>5553</v>
      </c>
      <c r="Z900" t="s">
        <v>87</v>
      </c>
      <c r="AA900" t="s">
        <v>87</v>
      </c>
      <c r="AB900" t="s">
        <v>37</v>
      </c>
      <c r="AC900" t="s">
        <v>1013</v>
      </c>
      <c r="AD900" t="s">
        <v>37</v>
      </c>
      <c r="AE900" t="s">
        <v>1013</v>
      </c>
      <c r="AF900" t="s">
        <v>90</v>
      </c>
      <c r="AG900" t="s">
        <v>1270</v>
      </c>
      <c r="AH900" t="s">
        <v>551</v>
      </c>
      <c r="AI900" s="4">
        <f ca="1">data[[#This Row],[Expiry Date]]-TODAY()</f>
        <v>40</v>
      </c>
      <c r="AJ900" s="4">
        <f ca="1">data[[#This Row],[Maturity ( Days)]]/365</f>
        <v>0.1095890410958904</v>
      </c>
      <c r="AK900" s="4" t="str">
        <f>IF(data[[#This Row],[Option Type]]="put","p","c")</f>
        <v>c</v>
      </c>
      <c r="AL900" s="4">
        <f>(data[[#This Row],[Bid]]*data[[#This Row],[Bidsize]]+data[[#This Row],[Ask]]*data[[#This Row],[Asksize]])/(data[[#This Row],[Bidsize]]+data[[#This Row],[Asksize]])</f>
        <v>1.1070866141732283</v>
      </c>
    </row>
    <row r="901" spans="1:38" x14ac:dyDescent="0.3">
      <c r="A901" t="s">
        <v>5554</v>
      </c>
      <c r="B901" t="s">
        <v>5555</v>
      </c>
      <c r="C901" t="s">
        <v>58</v>
      </c>
      <c r="D901" t="s">
        <v>2119</v>
      </c>
      <c r="E901" t="s">
        <v>757</v>
      </c>
      <c r="F901" t="s">
        <v>753</v>
      </c>
      <c r="G901" t="s">
        <v>870</v>
      </c>
      <c r="H901" t="s">
        <v>2819</v>
      </c>
      <c r="I901" t="s">
        <v>5556</v>
      </c>
      <c r="J901" t="s">
        <v>1502</v>
      </c>
      <c r="K901" t="s">
        <v>2061</v>
      </c>
      <c r="L901" t="s">
        <v>57</v>
      </c>
      <c r="M901" t="s">
        <v>37</v>
      </c>
      <c r="N901" t="s">
        <v>5557</v>
      </c>
      <c r="O901" t="s">
        <v>144</v>
      </c>
      <c r="P901" t="s">
        <v>870</v>
      </c>
      <c r="Q901" t="s">
        <v>870</v>
      </c>
      <c r="R901" t="s">
        <v>870</v>
      </c>
      <c r="S901" t="s">
        <v>870</v>
      </c>
      <c r="T901" t="s">
        <v>50</v>
      </c>
      <c r="U901" t="s">
        <v>5558</v>
      </c>
      <c r="V901" t="s">
        <v>87</v>
      </c>
      <c r="W901" t="s">
        <v>144</v>
      </c>
      <c r="X901" t="s">
        <v>1060</v>
      </c>
      <c r="Y901" t="s">
        <v>5559</v>
      </c>
      <c r="Z901" t="s">
        <v>87</v>
      </c>
      <c r="AA901" t="s">
        <v>87</v>
      </c>
      <c r="AB901" t="s">
        <v>37</v>
      </c>
      <c r="AC901" t="s">
        <v>1013</v>
      </c>
      <c r="AD901" t="s">
        <v>37</v>
      </c>
      <c r="AE901" t="s">
        <v>1013</v>
      </c>
      <c r="AF901" t="s">
        <v>90</v>
      </c>
      <c r="AG901" t="s">
        <v>1270</v>
      </c>
      <c r="AH901" t="s">
        <v>50</v>
      </c>
      <c r="AI901" s="4">
        <f ca="1">data[[#This Row],[Expiry Date]]-TODAY()</f>
        <v>40</v>
      </c>
      <c r="AJ901" s="4">
        <f ca="1">data[[#This Row],[Maturity ( Days)]]/365</f>
        <v>0.1095890410958904</v>
      </c>
      <c r="AK901" s="4" t="str">
        <f>IF(data[[#This Row],[Option Type]]="put","p","c")</f>
        <v>c</v>
      </c>
      <c r="AL901" s="4">
        <f>(data[[#This Row],[Bid]]*data[[#This Row],[Bidsize]]+data[[#This Row],[Ask]]*data[[#This Row],[Asksize]])/(data[[#This Row],[Bidsize]]+data[[#This Row],[Asksize]])</f>
        <v>0.74882812499999996</v>
      </c>
    </row>
    <row r="902" spans="1:38" x14ac:dyDescent="0.3">
      <c r="A902" t="s">
        <v>5560</v>
      </c>
      <c r="B902" t="s">
        <v>5561</v>
      </c>
      <c r="C902" t="s">
        <v>30</v>
      </c>
      <c r="D902" t="s">
        <v>2314</v>
      </c>
      <c r="E902" t="s">
        <v>5562</v>
      </c>
      <c r="F902" t="s">
        <v>5563</v>
      </c>
      <c r="G902" t="s">
        <v>5564</v>
      </c>
      <c r="H902" t="s">
        <v>87</v>
      </c>
      <c r="I902" t="s">
        <v>87</v>
      </c>
      <c r="J902" t="s">
        <v>1502</v>
      </c>
      <c r="K902" t="s">
        <v>137</v>
      </c>
      <c r="L902" t="s">
        <v>57</v>
      </c>
      <c r="M902" t="s">
        <v>37</v>
      </c>
      <c r="N902" t="s">
        <v>5565</v>
      </c>
      <c r="O902" t="s">
        <v>104</v>
      </c>
      <c r="P902" t="s">
        <v>5564</v>
      </c>
      <c r="Q902" t="s">
        <v>5564</v>
      </c>
      <c r="R902" t="s">
        <v>5564</v>
      </c>
      <c r="S902" t="s">
        <v>5564</v>
      </c>
      <c r="T902" t="s">
        <v>50</v>
      </c>
      <c r="U902" t="s">
        <v>5566</v>
      </c>
      <c r="V902" t="s">
        <v>87</v>
      </c>
      <c r="W902" t="s">
        <v>104</v>
      </c>
      <c r="X902" t="s">
        <v>1060</v>
      </c>
      <c r="Y902" t="s">
        <v>5567</v>
      </c>
      <c r="Z902" t="s">
        <v>87</v>
      </c>
      <c r="AA902" t="s">
        <v>87</v>
      </c>
      <c r="AB902" t="s">
        <v>37</v>
      </c>
      <c r="AC902" t="s">
        <v>1013</v>
      </c>
      <c r="AD902" t="s">
        <v>37</v>
      </c>
      <c r="AE902" t="s">
        <v>1013</v>
      </c>
      <c r="AF902" t="s">
        <v>90</v>
      </c>
      <c r="AG902" t="s">
        <v>1270</v>
      </c>
      <c r="AH902" t="s">
        <v>551</v>
      </c>
      <c r="AI902" s="4">
        <f ca="1">data[[#This Row],[Expiry Date]]-TODAY()</f>
        <v>40</v>
      </c>
      <c r="AJ902" s="4">
        <f ca="1">data[[#This Row],[Maturity ( Days)]]/365</f>
        <v>0.1095890410958904</v>
      </c>
      <c r="AK902" s="4" t="str">
        <f>IF(data[[#This Row],[Option Type]]="put","p","c")</f>
        <v>p</v>
      </c>
      <c r="AL902" s="4" t="e">
        <f>(data[[#This Row],[Bid]]*data[[#This Row],[Bidsize]]+data[[#This Row],[Ask]]*data[[#This Row],[Asksize]])/(data[[#This Row],[Bidsize]]+data[[#This Row],[Asksize]])</f>
        <v>#DIV/0!</v>
      </c>
    </row>
    <row r="903" spans="1:38" x14ac:dyDescent="0.3">
      <c r="A903" t="s">
        <v>5568</v>
      </c>
      <c r="B903" t="s">
        <v>5569</v>
      </c>
      <c r="C903" t="s">
        <v>30</v>
      </c>
      <c r="D903" t="s">
        <v>2320</v>
      </c>
      <c r="E903" t="s">
        <v>5570</v>
      </c>
      <c r="F903" t="s">
        <v>5571</v>
      </c>
      <c r="G903" t="s">
        <v>5572</v>
      </c>
      <c r="H903" t="s">
        <v>87</v>
      </c>
      <c r="I903" t="s">
        <v>87</v>
      </c>
      <c r="J903" t="s">
        <v>1502</v>
      </c>
      <c r="K903" t="s">
        <v>137</v>
      </c>
      <c r="L903" t="s">
        <v>57</v>
      </c>
      <c r="M903" t="s">
        <v>37</v>
      </c>
      <c r="N903" t="s">
        <v>5565</v>
      </c>
      <c r="O903" t="s">
        <v>104</v>
      </c>
      <c r="P903" t="s">
        <v>5572</v>
      </c>
      <c r="Q903" t="s">
        <v>5572</v>
      </c>
      <c r="R903" t="s">
        <v>5572</v>
      </c>
      <c r="S903" t="s">
        <v>5572</v>
      </c>
      <c r="T903" t="s">
        <v>50</v>
      </c>
      <c r="U903" t="s">
        <v>5573</v>
      </c>
      <c r="V903" t="s">
        <v>87</v>
      </c>
      <c r="W903" t="s">
        <v>104</v>
      </c>
      <c r="X903" t="s">
        <v>1060</v>
      </c>
      <c r="Y903" t="s">
        <v>5574</v>
      </c>
      <c r="Z903" t="s">
        <v>87</v>
      </c>
      <c r="AA903" t="s">
        <v>87</v>
      </c>
      <c r="AB903" t="s">
        <v>37</v>
      </c>
      <c r="AC903" t="s">
        <v>1013</v>
      </c>
      <c r="AD903" t="s">
        <v>37</v>
      </c>
      <c r="AE903" t="s">
        <v>1013</v>
      </c>
      <c r="AF903" t="s">
        <v>90</v>
      </c>
      <c r="AG903" t="s">
        <v>1270</v>
      </c>
      <c r="AH903" t="s">
        <v>551</v>
      </c>
      <c r="AI903" s="4">
        <f ca="1">data[[#This Row],[Expiry Date]]-TODAY()</f>
        <v>40</v>
      </c>
      <c r="AJ903" s="4">
        <f ca="1">data[[#This Row],[Maturity ( Days)]]/365</f>
        <v>0.1095890410958904</v>
      </c>
      <c r="AK903" s="4" t="str">
        <f>IF(data[[#This Row],[Option Type]]="put","p","c")</f>
        <v>p</v>
      </c>
      <c r="AL903" s="4" t="e">
        <f>(data[[#This Row],[Bid]]*data[[#This Row],[Bidsize]]+data[[#This Row],[Ask]]*data[[#This Row],[Asksize]])/(data[[#This Row],[Bidsize]]+data[[#This Row],[Asksize]])</f>
        <v>#DIV/0!</v>
      </c>
    </row>
    <row r="904" spans="1:38" x14ac:dyDescent="0.3">
      <c r="A904" t="s">
        <v>5575</v>
      </c>
      <c r="B904" t="s">
        <v>5576</v>
      </c>
      <c r="C904" t="s">
        <v>58</v>
      </c>
      <c r="D904" t="s">
        <v>242</v>
      </c>
      <c r="E904" t="s">
        <v>5577</v>
      </c>
      <c r="F904" t="s">
        <v>5578</v>
      </c>
      <c r="G904" t="s">
        <v>5579</v>
      </c>
      <c r="H904" t="s">
        <v>161</v>
      </c>
      <c r="I904" t="s">
        <v>161</v>
      </c>
      <c r="J904" t="s">
        <v>1502</v>
      </c>
      <c r="K904" t="s">
        <v>5580</v>
      </c>
      <c r="L904" t="s">
        <v>57</v>
      </c>
      <c r="M904" t="s">
        <v>37</v>
      </c>
      <c r="N904" t="s">
        <v>5581</v>
      </c>
      <c r="O904" t="s">
        <v>112</v>
      </c>
      <c r="P904" t="s">
        <v>5579</v>
      </c>
      <c r="Q904" t="s">
        <v>5579</v>
      </c>
      <c r="R904" t="s">
        <v>5579</v>
      </c>
      <c r="S904" t="s">
        <v>5579</v>
      </c>
      <c r="T904" t="s">
        <v>50</v>
      </c>
      <c r="U904" t="s">
        <v>5582</v>
      </c>
      <c r="V904" t="s">
        <v>87</v>
      </c>
      <c r="W904" t="s">
        <v>112</v>
      </c>
      <c r="X904" t="s">
        <v>1055</v>
      </c>
      <c r="Y904" t="s">
        <v>5583</v>
      </c>
      <c r="Z904" t="s">
        <v>87</v>
      </c>
      <c r="AA904" t="s">
        <v>87</v>
      </c>
      <c r="AB904" t="s">
        <v>37</v>
      </c>
      <c r="AC904" t="s">
        <v>1013</v>
      </c>
      <c r="AD904" t="s">
        <v>37</v>
      </c>
      <c r="AE904" t="s">
        <v>1013</v>
      </c>
      <c r="AF904" t="s">
        <v>90</v>
      </c>
      <c r="AG904" t="s">
        <v>1270</v>
      </c>
      <c r="AH904" t="s">
        <v>50</v>
      </c>
      <c r="AI904" s="4">
        <f ca="1">data[[#This Row],[Expiry Date]]-TODAY()</f>
        <v>40</v>
      </c>
      <c r="AJ904" s="4">
        <f ca="1">data[[#This Row],[Maturity ( Days)]]/365</f>
        <v>0.1095890410958904</v>
      </c>
      <c r="AK904" s="4" t="str">
        <f>IF(data[[#This Row],[Option Type]]="put","p","c")</f>
        <v>c</v>
      </c>
      <c r="AL904" s="4">
        <f>(data[[#This Row],[Bid]]*data[[#This Row],[Bidsize]]+data[[#This Row],[Ask]]*data[[#This Row],[Asksize]])/(data[[#This Row],[Bidsize]]+data[[#This Row],[Asksize]])</f>
        <v>3107.05</v>
      </c>
    </row>
    <row r="905" spans="1:38" x14ac:dyDescent="0.3">
      <c r="A905" t="s">
        <v>5584</v>
      </c>
      <c r="B905" t="s">
        <v>5585</v>
      </c>
      <c r="C905" t="s">
        <v>30</v>
      </c>
      <c r="D905" t="s">
        <v>242</v>
      </c>
      <c r="E905" t="s">
        <v>87</v>
      </c>
      <c r="F905" t="s">
        <v>264</v>
      </c>
      <c r="G905" t="s">
        <v>431</v>
      </c>
      <c r="H905" t="s">
        <v>87</v>
      </c>
      <c r="I905" t="s">
        <v>269</v>
      </c>
      <c r="J905" t="s">
        <v>1502</v>
      </c>
      <c r="K905" t="s">
        <v>5586</v>
      </c>
      <c r="L905" t="s">
        <v>57</v>
      </c>
      <c r="M905" t="s">
        <v>37</v>
      </c>
      <c r="N905" t="s">
        <v>87</v>
      </c>
      <c r="O905" t="s">
        <v>112</v>
      </c>
      <c r="P905" t="s">
        <v>431</v>
      </c>
      <c r="Q905" t="s">
        <v>431</v>
      </c>
      <c r="R905" t="s">
        <v>431</v>
      </c>
      <c r="S905" t="s">
        <v>431</v>
      </c>
      <c r="T905" t="s">
        <v>50</v>
      </c>
      <c r="U905" t="s">
        <v>87</v>
      </c>
      <c r="V905" t="s">
        <v>87</v>
      </c>
      <c r="W905" t="s">
        <v>112</v>
      </c>
      <c r="X905" t="s">
        <v>1055</v>
      </c>
      <c r="Y905" t="s">
        <v>431</v>
      </c>
      <c r="Z905" t="s">
        <v>87</v>
      </c>
      <c r="AA905" t="s">
        <v>87</v>
      </c>
      <c r="AB905" t="s">
        <v>37</v>
      </c>
      <c r="AC905" t="s">
        <v>1013</v>
      </c>
      <c r="AD905" t="s">
        <v>37</v>
      </c>
      <c r="AE905" t="s">
        <v>1013</v>
      </c>
      <c r="AF905" t="s">
        <v>90</v>
      </c>
      <c r="AG905" t="s">
        <v>1270</v>
      </c>
      <c r="AH905" t="s">
        <v>50</v>
      </c>
      <c r="AI905" s="4">
        <f ca="1">data[[#This Row],[Expiry Date]]-TODAY()</f>
        <v>40</v>
      </c>
      <c r="AJ905" s="4">
        <f ca="1">data[[#This Row],[Maturity ( Days)]]/365</f>
        <v>0.1095890410958904</v>
      </c>
      <c r="AK905" s="4" t="str">
        <f>IF(data[[#This Row],[Option Type]]="put","p","c")</f>
        <v>p</v>
      </c>
      <c r="AL905" s="4">
        <f>(data[[#This Row],[Bid]]*data[[#This Row],[Bidsize]]+data[[#This Row],[Ask]]*data[[#This Row],[Asksize]])/(data[[#This Row],[Bidsize]]+data[[#This Row],[Asksize]])</f>
        <v>0.25</v>
      </c>
    </row>
    <row r="906" spans="1:38" x14ac:dyDescent="0.3">
      <c r="A906" t="s">
        <v>5587</v>
      </c>
      <c r="B906" t="s">
        <v>5588</v>
      </c>
      <c r="C906" t="s">
        <v>30</v>
      </c>
      <c r="D906" t="s">
        <v>248</v>
      </c>
      <c r="E906" t="s">
        <v>653</v>
      </c>
      <c r="F906" t="s">
        <v>652</v>
      </c>
      <c r="G906" t="s">
        <v>756</v>
      </c>
      <c r="H906" t="s">
        <v>2482</v>
      </c>
      <c r="I906" t="s">
        <v>5589</v>
      </c>
      <c r="J906" t="s">
        <v>1502</v>
      </c>
      <c r="K906" t="s">
        <v>5590</v>
      </c>
      <c r="L906" t="s">
        <v>57</v>
      </c>
      <c r="M906" t="s">
        <v>37</v>
      </c>
      <c r="N906" t="s">
        <v>5591</v>
      </c>
      <c r="O906" t="s">
        <v>5592</v>
      </c>
      <c r="P906" t="s">
        <v>756</v>
      </c>
      <c r="Q906" t="s">
        <v>756</v>
      </c>
      <c r="R906" t="s">
        <v>756</v>
      </c>
      <c r="S906" t="s">
        <v>756</v>
      </c>
      <c r="T906" t="s">
        <v>50</v>
      </c>
      <c r="U906" t="s">
        <v>5593</v>
      </c>
      <c r="V906" t="s">
        <v>87</v>
      </c>
      <c r="W906" t="s">
        <v>3018</v>
      </c>
      <c r="X906" t="s">
        <v>1055</v>
      </c>
      <c r="Y906" t="s">
        <v>5594</v>
      </c>
      <c r="Z906" t="s">
        <v>87</v>
      </c>
      <c r="AA906" t="s">
        <v>87</v>
      </c>
      <c r="AB906" t="s">
        <v>37</v>
      </c>
      <c r="AC906" t="s">
        <v>1013</v>
      </c>
      <c r="AD906" t="s">
        <v>37</v>
      </c>
      <c r="AE906" t="s">
        <v>1013</v>
      </c>
      <c r="AF906" t="s">
        <v>90</v>
      </c>
      <c r="AG906" t="s">
        <v>1270</v>
      </c>
      <c r="AH906" t="s">
        <v>50</v>
      </c>
      <c r="AI906" s="4">
        <f ca="1">data[[#This Row],[Expiry Date]]-TODAY()</f>
        <v>40</v>
      </c>
      <c r="AJ906" s="4">
        <f ca="1">data[[#This Row],[Maturity ( Days)]]/365</f>
        <v>0.1095890410958904</v>
      </c>
      <c r="AK906" s="4" t="str">
        <f>IF(data[[#This Row],[Option Type]]="put","p","c")</f>
        <v>p</v>
      </c>
      <c r="AL906" s="4">
        <f>(data[[#This Row],[Bid]]*data[[#This Row],[Bidsize]]+data[[#This Row],[Ask]]*data[[#This Row],[Asksize]])/(data[[#This Row],[Bidsize]]+data[[#This Row],[Asksize]])</f>
        <v>0.30175953079178885</v>
      </c>
    </row>
    <row r="907" spans="1:38" x14ac:dyDescent="0.3">
      <c r="A907" t="s">
        <v>5595</v>
      </c>
      <c r="B907" t="s">
        <v>5596</v>
      </c>
      <c r="C907" t="s">
        <v>30</v>
      </c>
      <c r="D907" t="s">
        <v>1274</v>
      </c>
      <c r="E907" t="s">
        <v>261</v>
      </c>
      <c r="F907" t="s">
        <v>755</v>
      </c>
      <c r="G907" t="s">
        <v>751</v>
      </c>
      <c r="H907" t="s">
        <v>5597</v>
      </c>
      <c r="I907" t="s">
        <v>2482</v>
      </c>
      <c r="J907" t="s">
        <v>1502</v>
      </c>
      <c r="K907" t="s">
        <v>5598</v>
      </c>
      <c r="L907" t="s">
        <v>57</v>
      </c>
      <c r="M907" t="s">
        <v>37</v>
      </c>
      <c r="N907" t="s">
        <v>257</v>
      </c>
      <c r="O907" t="s">
        <v>168</v>
      </c>
      <c r="P907" t="s">
        <v>751</v>
      </c>
      <c r="Q907" t="s">
        <v>751</v>
      </c>
      <c r="R907" t="s">
        <v>751</v>
      </c>
      <c r="S907" t="s">
        <v>751</v>
      </c>
      <c r="T907" t="s">
        <v>50</v>
      </c>
      <c r="U907" t="s">
        <v>5599</v>
      </c>
      <c r="V907" t="s">
        <v>87</v>
      </c>
      <c r="W907" t="s">
        <v>168</v>
      </c>
      <c r="X907" t="s">
        <v>1055</v>
      </c>
      <c r="Y907" t="s">
        <v>263</v>
      </c>
      <c r="Z907" t="s">
        <v>87</v>
      </c>
      <c r="AA907" t="s">
        <v>87</v>
      </c>
      <c r="AB907" t="s">
        <v>37</v>
      </c>
      <c r="AC907" t="s">
        <v>1013</v>
      </c>
      <c r="AD907" t="s">
        <v>37</v>
      </c>
      <c r="AE907" t="s">
        <v>1013</v>
      </c>
      <c r="AF907" t="s">
        <v>90</v>
      </c>
      <c r="AG907" t="s">
        <v>1270</v>
      </c>
      <c r="AH907" t="s">
        <v>50</v>
      </c>
      <c r="AI907" s="4">
        <f ca="1">data[[#This Row],[Expiry Date]]-TODAY()</f>
        <v>40</v>
      </c>
      <c r="AJ907" s="4">
        <f ca="1">data[[#This Row],[Maturity ( Days)]]/365</f>
        <v>0.1095890410958904</v>
      </c>
      <c r="AK907" s="4" t="str">
        <f>IF(data[[#This Row],[Option Type]]="put","p","c")</f>
        <v>p</v>
      </c>
      <c r="AL907" s="4">
        <f>(data[[#This Row],[Bid]]*data[[#This Row],[Bidsize]]+data[[#This Row],[Ask]]*data[[#This Row],[Asksize]])/(data[[#This Row],[Bidsize]]+data[[#This Row],[Asksize]])</f>
        <v>0.56995677233429398</v>
      </c>
    </row>
    <row r="908" spans="1:38" x14ac:dyDescent="0.3">
      <c r="A908" t="s">
        <v>5600</v>
      </c>
      <c r="B908" t="s">
        <v>5601</v>
      </c>
      <c r="C908" t="s">
        <v>30</v>
      </c>
      <c r="D908" t="s">
        <v>296</v>
      </c>
      <c r="E908" t="s">
        <v>344</v>
      </c>
      <c r="F908" t="s">
        <v>753</v>
      </c>
      <c r="G908" t="s">
        <v>419</v>
      </c>
      <c r="H908" t="s">
        <v>5602</v>
      </c>
      <c r="I908" t="s">
        <v>5603</v>
      </c>
      <c r="J908" t="s">
        <v>1502</v>
      </c>
      <c r="K908" t="s">
        <v>5604</v>
      </c>
      <c r="L908" t="s">
        <v>57</v>
      </c>
      <c r="M908" t="s">
        <v>37</v>
      </c>
      <c r="N908" t="s">
        <v>266</v>
      </c>
      <c r="O908" t="s">
        <v>1386</v>
      </c>
      <c r="P908" t="s">
        <v>335</v>
      </c>
      <c r="Q908" t="s">
        <v>335</v>
      </c>
      <c r="R908" t="s">
        <v>419</v>
      </c>
      <c r="S908" t="s">
        <v>419</v>
      </c>
      <c r="T908" t="s">
        <v>50</v>
      </c>
      <c r="U908" t="s">
        <v>151</v>
      </c>
      <c r="V908" t="s">
        <v>87</v>
      </c>
      <c r="W908" t="s">
        <v>144</v>
      </c>
      <c r="X908" t="s">
        <v>1055</v>
      </c>
      <c r="Y908" t="s">
        <v>88</v>
      </c>
      <c r="Z908" t="s">
        <v>87</v>
      </c>
      <c r="AA908" t="s">
        <v>87</v>
      </c>
      <c r="AB908" t="s">
        <v>37</v>
      </c>
      <c r="AC908" t="s">
        <v>1013</v>
      </c>
      <c r="AD908" t="s">
        <v>37</v>
      </c>
      <c r="AE908" t="s">
        <v>1013</v>
      </c>
      <c r="AF908" t="s">
        <v>90</v>
      </c>
      <c r="AG908" t="s">
        <v>1270</v>
      </c>
      <c r="AH908" t="s">
        <v>50</v>
      </c>
      <c r="AI908" s="4">
        <f ca="1">data[[#This Row],[Expiry Date]]-TODAY()</f>
        <v>40</v>
      </c>
      <c r="AJ908" s="4">
        <f ca="1">data[[#This Row],[Maturity ( Days)]]/365</f>
        <v>0.1095890410958904</v>
      </c>
      <c r="AK908" s="4" t="str">
        <f>IF(data[[#This Row],[Option Type]]="put","p","c")</f>
        <v>p</v>
      </c>
      <c r="AL908" s="4">
        <f>(data[[#This Row],[Bid]]*data[[#This Row],[Bidsize]]+data[[#This Row],[Ask]]*data[[#This Row],[Asksize]])/(data[[#This Row],[Bidsize]]+data[[#This Row],[Asksize]])</f>
        <v>0.73101562500000006</v>
      </c>
    </row>
    <row r="909" spans="1:38" x14ac:dyDescent="0.3">
      <c r="A909" t="s">
        <v>5605</v>
      </c>
      <c r="B909" t="s">
        <v>5606</v>
      </c>
      <c r="C909" t="s">
        <v>30</v>
      </c>
      <c r="D909" t="s">
        <v>3509</v>
      </c>
      <c r="E909" t="s">
        <v>254</v>
      </c>
      <c r="F909" t="s">
        <v>752</v>
      </c>
      <c r="G909" t="s">
        <v>976</v>
      </c>
      <c r="H909" t="s">
        <v>877</v>
      </c>
      <c r="I909" t="s">
        <v>5607</v>
      </c>
      <c r="J909" t="s">
        <v>1502</v>
      </c>
      <c r="K909" t="s">
        <v>5608</v>
      </c>
      <c r="L909" t="s">
        <v>57</v>
      </c>
      <c r="M909" t="s">
        <v>37</v>
      </c>
      <c r="N909" t="s">
        <v>1151</v>
      </c>
      <c r="O909" t="s">
        <v>3865</v>
      </c>
      <c r="P909" t="s">
        <v>976</v>
      </c>
      <c r="Q909" t="s">
        <v>976</v>
      </c>
      <c r="R909" t="s">
        <v>976</v>
      </c>
      <c r="S909" t="s">
        <v>976</v>
      </c>
      <c r="T909" t="s">
        <v>50</v>
      </c>
      <c r="U909" t="s">
        <v>5609</v>
      </c>
      <c r="V909" t="s">
        <v>87</v>
      </c>
      <c r="W909" t="s">
        <v>141</v>
      </c>
      <c r="X909" t="s">
        <v>1055</v>
      </c>
      <c r="Y909" t="s">
        <v>757</v>
      </c>
      <c r="Z909" t="s">
        <v>87</v>
      </c>
      <c r="AA909" t="s">
        <v>87</v>
      </c>
      <c r="AB909" t="s">
        <v>37</v>
      </c>
      <c r="AC909" t="s">
        <v>1013</v>
      </c>
      <c r="AD909" t="s">
        <v>37</v>
      </c>
      <c r="AE909" t="s">
        <v>1013</v>
      </c>
      <c r="AF909" t="s">
        <v>90</v>
      </c>
      <c r="AG909" t="s">
        <v>1270</v>
      </c>
      <c r="AH909" t="s">
        <v>50</v>
      </c>
      <c r="AI909" s="4">
        <f ca="1">data[[#This Row],[Expiry Date]]-TODAY()</f>
        <v>40</v>
      </c>
      <c r="AJ909" s="4">
        <f ca="1">data[[#This Row],[Maturity ( Days)]]/365</f>
        <v>0.1095890410958904</v>
      </c>
      <c r="AK909" s="4" t="str">
        <f>IF(data[[#This Row],[Option Type]]="put","p","c")</f>
        <v>p</v>
      </c>
      <c r="AL909" s="4">
        <f>(data[[#This Row],[Bid]]*data[[#This Row],[Bidsize]]+data[[#This Row],[Ask]]*data[[#This Row],[Asksize]])/(data[[#This Row],[Bidsize]]+data[[#This Row],[Asksize]])</f>
        <v>0.97049632352941184</v>
      </c>
    </row>
    <row r="910" spans="1:38" x14ac:dyDescent="0.3">
      <c r="A910" t="s">
        <v>5610</v>
      </c>
      <c r="B910" t="s">
        <v>5611</v>
      </c>
      <c r="C910" t="s">
        <v>58</v>
      </c>
      <c r="D910" t="s">
        <v>206</v>
      </c>
      <c r="E910" t="s">
        <v>5612</v>
      </c>
      <c r="F910" t="s">
        <v>5613</v>
      </c>
      <c r="G910" t="s">
        <v>5614</v>
      </c>
      <c r="H910" t="s">
        <v>161</v>
      </c>
      <c r="I910" t="s">
        <v>161</v>
      </c>
      <c r="J910" t="s">
        <v>1502</v>
      </c>
      <c r="K910" t="s">
        <v>5615</v>
      </c>
      <c r="L910" t="s">
        <v>57</v>
      </c>
      <c r="M910" t="s">
        <v>37</v>
      </c>
      <c r="N910" t="s">
        <v>5616</v>
      </c>
      <c r="O910" t="s">
        <v>112</v>
      </c>
      <c r="P910" t="s">
        <v>5614</v>
      </c>
      <c r="Q910" t="s">
        <v>5614</v>
      </c>
      <c r="R910" t="s">
        <v>5614</v>
      </c>
      <c r="S910" t="s">
        <v>5614</v>
      </c>
      <c r="T910" t="s">
        <v>50</v>
      </c>
      <c r="U910" t="s">
        <v>5617</v>
      </c>
      <c r="V910" t="s">
        <v>87</v>
      </c>
      <c r="W910" t="s">
        <v>112</v>
      </c>
      <c r="X910" t="s">
        <v>1055</v>
      </c>
      <c r="Y910" t="s">
        <v>5618</v>
      </c>
      <c r="Z910" t="s">
        <v>87</v>
      </c>
      <c r="AA910" t="s">
        <v>87</v>
      </c>
      <c r="AB910" t="s">
        <v>37</v>
      </c>
      <c r="AC910" t="s">
        <v>1013</v>
      </c>
      <c r="AD910" t="s">
        <v>37</v>
      </c>
      <c r="AE910" t="s">
        <v>1013</v>
      </c>
      <c r="AF910" t="s">
        <v>90</v>
      </c>
      <c r="AG910" t="s">
        <v>1270</v>
      </c>
      <c r="AH910" t="s">
        <v>50</v>
      </c>
      <c r="AI910" s="4">
        <f ca="1">data[[#This Row],[Expiry Date]]-TODAY()</f>
        <v>40</v>
      </c>
      <c r="AJ910" s="4">
        <f ca="1">data[[#This Row],[Maturity ( Days)]]/365</f>
        <v>0.1095890410958904</v>
      </c>
      <c r="AK910" s="4" t="str">
        <f>IF(data[[#This Row],[Option Type]]="put","p","c")</f>
        <v>c</v>
      </c>
      <c r="AL910" s="4">
        <f>(data[[#This Row],[Bid]]*data[[#This Row],[Bidsize]]+data[[#This Row],[Ask]]*data[[#This Row],[Asksize]])/(data[[#This Row],[Bidsize]]+data[[#This Row],[Asksize]])</f>
        <v>2109.4499999999998</v>
      </c>
    </row>
    <row r="911" spans="1:38" x14ac:dyDescent="0.3">
      <c r="A911" t="s">
        <v>5619</v>
      </c>
      <c r="B911" t="s">
        <v>5620</v>
      </c>
      <c r="C911" t="s">
        <v>30</v>
      </c>
      <c r="D911" t="s">
        <v>206</v>
      </c>
      <c r="E911" t="s">
        <v>753</v>
      </c>
      <c r="F911" t="s">
        <v>335</v>
      </c>
      <c r="G911" t="s">
        <v>658</v>
      </c>
      <c r="H911" t="s">
        <v>529</v>
      </c>
      <c r="I911" t="s">
        <v>2511</v>
      </c>
      <c r="J911" t="s">
        <v>1502</v>
      </c>
      <c r="K911" t="s">
        <v>5621</v>
      </c>
      <c r="L911" t="s">
        <v>57</v>
      </c>
      <c r="M911" t="s">
        <v>37</v>
      </c>
      <c r="N911" t="s">
        <v>87</v>
      </c>
      <c r="O911" t="s">
        <v>5622</v>
      </c>
      <c r="P911" t="s">
        <v>369</v>
      </c>
      <c r="Q911" t="s">
        <v>369</v>
      </c>
      <c r="R911" t="s">
        <v>658</v>
      </c>
      <c r="S911" t="s">
        <v>658</v>
      </c>
      <c r="T911" t="s">
        <v>50</v>
      </c>
      <c r="U911" t="s">
        <v>87</v>
      </c>
      <c r="V911" t="s">
        <v>87</v>
      </c>
      <c r="W911" t="s">
        <v>112</v>
      </c>
      <c r="X911" t="s">
        <v>1055</v>
      </c>
      <c r="Y911" t="s">
        <v>658</v>
      </c>
      <c r="Z911" t="s">
        <v>87</v>
      </c>
      <c r="AA911" t="s">
        <v>87</v>
      </c>
      <c r="AB911" t="s">
        <v>37</v>
      </c>
      <c r="AC911" t="s">
        <v>1013</v>
      </c>
      <c r="AD911" t="s">
        <v>37</v>
      </c>
      <c r="AE911" t="s">
        <v>1013</v>
      </c>
      <c r="AF911" t="s">
        <v>90</v>
      </c>
      <c r="AG911" t="s">
        <v>1270</v>
      </c>
      <c r="AH911" t="s">
        <v>50</v>
      </c>
      <c r="AI911" s="4">
        <f ca="1">data[[#This Row],[Expiry Date]]-TODAY()</f>
        <v>40</v>
      </c>
      <c r="AJ911" s="4">
        <f ca="1">data[[#This Row],[Maturity ( Days)]]/365</f>
        <v>0.1095890410958904</v>
      </c>
      <c r="AK911" s="4" t="str">
        <f>IF(data[[#This Row],[Option Type]]="put","p","c")</f>
        <v>p</v>
      </c>
      <c r="AL911" s="4">
        <f>(data[[#This Row],[Bid]]*data[[#This Row],[Bidsize]]+data[[#This Row],[Ask]]*data[[#This Row],[Asksize]])/(data[[#This Row],[Bidsize]]+data[[#This Row],[Asksize]])</f>
        <v>1.0647448015122873</v>
      </c>
    </row>
    <row r="912" spans="1:38" x14ac:dyDescent="0.3">
      <c r="A912" t="s">
        <v>5623</v>
      </c>
      <c r="B912" t="s">
        <v>5624</v>
      </c>
      <c r="C912" t="s">
        <v>30</v>
      </c>
      <c r="D912" t="s">
        <v>1277</v>
      </c>
      <c r="E912" t="s">
        <v>752</v>
      </c>
      <c r="F912" t="s">
        <v>658</v>
      </c>
      <c r="G912" t="s">
        <v>982</v>
      </c>
      <c r="H912" t="s">
        <v>90</v>
      </c>
      <c r="I912" t="s">
        <v>90</v>
      </c>
      <c r="J912" t="s">
        <v>1502</v>
      </c>
      <c r="K912" t="s">
        <v>5625</v>
      </c>
      <c r="L912" t="s">
        <v>57</v>
      </c>
      <c r="M912" t="s">
        <v>37</v>
      </c>
      <c r="N912" t="s">
        <v>656</v>
      </c>
      <c r="O912" t="s">
        <v>238</v>
      </c>
      <c r="P912" t="s">
        <v>982</v>
      </c>
      <c r="Q912" t="s">
        <v>982</v>
      </c>
      <c r="R912" t="s">
        <v>982</v>
      </c>
      <c r="S912" t="s">
        <v>982</v>
      </c>
      <c r="T912" t="s">
        <v>50</v>
      </c>
      <c r="U912" t="s">
        <v>5626</v>
      </c>
      <c r="V912" t="s">
        <v>87</v>
      </c>
      <c r="W912" t="s">
        <v>90</v>
      </c>
      <c r="X912" t="s">
        <v>1055</v>
      </c>
      <c r="Y912" t="s">
        <v>811</v>
      </c>
      <c r="Z912" t="s">
        <v>87</v>
      </c>
      <c r="AA912" t="s">
        <v>87</v>
      </c>
      <c r="AB912" t="s">
        <v>37</v>
      </c>
      <c r="AC912" t="s">
        <v>1013</v>
      </c>
      <c r="AD912" t="s">
        <v>37</v>
      </c>
      <c r="AE912" t="s">
        <v>1013</v>
      </c>
      <c r="AF912" t="s">
        <v>90</v>
      </c>
      <c r="AG912" t="s">
        <v>1270</v>
      </c>
      <c r="AH912" t="s">
        <v>50</v>
      </c>
      <c r="AI912" s="4">
        <f ca="1">data[[#This Row],[Expiry Date]]-TODAY()</f>
        <v>40</v>
      </c>
      <c r="AJ912" s="4">
        <f ca="1">data[[#This Row],[Maturity ( Days)]]/365</f>
        <v>0.1095890410958904</v>
      </c>
      <c r="AK912" s="4" t="str">
        <f>IF(data[[#This Row],[Option Type]]="put","p","c")</f>
        <v>p</v>
      </c>
      <c r="AL912" s="4">
        <f>(data[[#This Row],[Bid]]*data[[#This Row],[Bidsize]]+data[[#This Row],[Ask]]*data[[#This Row],[Asksize]])/(data[[#This Row],[Bidsize]]+data[[#This Row],[Asksize]])</f>
        <v>1.325</v>
      </c>
    </row>
    <row r="913" spans="1:38" x14ac:dyDescent="0.3">
      <c r="A913" t="s">
        <v>5627</v>
      </c>
      <c r="B913" t="s">
        <v>5628</v>
      </c>
      <c r="C913" t="s">
        <v>30</v>
      </c>
      <c r="D913" t="s">
        <v>91</v>
      </c>
      <c r="E913" t="s">
        <v>750</v>
      </c>
      <c r="F913" t="s">
        <v>494</v>
      </c>
      <c r="G913" t="s">
        <v>1437</v>
      </c>
      <c r="H913" t="s">
        <v>235</v>
      </c>
      <c r="I913" t="s">
        <v>424</v>
      </c>
      <c r="J913" t="s">
        <v>1502</v>
      </c>
      <c r="K913" t="s">
        <v>5629</v>
      </c>
      <c r="L913" t="s">
        <v>57</v>
      </c>
      <c r="M913" t="s">
        <v>37</v>
      </c>
      <c r="N913" t="s">
        <v>753</v>
      </c>
      <c r="O913" t="s">
        <v>890</v>
      </c>
      <c r="P913" t="s">
        <v>867</v>
      </c>
      <c r="Q913" t="s">
        <v>867</v>
      </c>
      <c r="R913" t="s">
        <v>1437</v>
      </c>
      <c r="S913" t="s">
        <v>1437</v>
      </c>
      <c r="T913" t="s">
        <v>50</v>
      </c>
      <c r="U913" t="s">
        <v>5630</v>
      </c>
      <c r="V913" t="s">
        <v>87</v>
      </c>
      <c r="W913" t="s">
        <v>322</v>
      </c>
      <c r="X913" t="s">
        <v>1055</v>
      </c>
      <c r="Y913" t="s">
        <v>982</v>
      </c>
      <c r="Z913" t="s">
        <v>87</v>
      </c>
      <c r="AA913" t="s">
        <v>87</v>
      </c>
      <c r="AB913" t="s">
        <v>37</v>
      </c>
      <c r="AC913" t="s">
        <v>1013</v>
      </c>
      <c r="AD913" t="s">
        <v>37</v>
      </c>
      <c r="AE913" t="s">
        <v>1013</v>
      </c>
      <c r="AF913" t="s">
        <v>90</v>
      </c>
      <c r="AG913" t="s">
        <v>1270</v>
      </c>
      <c r="AH913" t="s">
        <v>551</v>
      </c>
      <c r="AI913" s="4">
        <f ca="1">data[[#This Row],[Expiry Date]]-TODAY()</f>
        <v>40</v>
      </c>
      <c r="AJ913" s="4">
        <f ca="1">data[[#This Row],[Maturity ( Days)]]/365</f>
        <v>0.1095890410958904</v>
      </c>
      <c r="AK913" s="4" t="str">
        <f>IF(data[[#This Row],[Option Type]]="put","p","c")</f>
        <v>p</v>
      </c>
      <c r="AL913" s="4">
        <f>(data[[#This Row],[Bid]]*data[[#This Row],[Bidsize]]+data[[#This Row],[Ask]]*data[[#This Row],[Asksize]])/(data[[#This Row],[Bidsize]]+data[[#This Row],[Asksize]])</f>
        <v>2.4370192307692307</v>
      </c>
    </row>
    <row r="914" spans="1:38" x14ac:dyDescent="0.3">
      <c r="A914" t="s">
        <v>5631</v>
      </c>
      <c r="B914" t="s">
        <v>5632</v>
      </c>
      <c r="C914" t="s">
        <v>30</v>
      </c>
      <c r="D914" t="s">
        <v>207</v>
      </c>
      <c r="E914" t="s">
        <v>433</v>
      </c>
      <c r="F914" t="s">
        <v>770</v>
      </c>
      <c r="G914" t="s">
        <v>180</v>
      </c>
      <c r="H914" t="s">
        <v>90</v>
      </c>
      <c r="I914" t="s">
        <v>90</v>
      </c>
      <c r="J914" t="s">
        <v>1502</v>
      </c>
      <c r="K914" t="s">
        <v>5633</v>
      </c>
      <c r="L914" t="s">
        <v>57</v>
      </c>
      <c r="M914" t="s">
        <v>37</v>
      </c>
      <c r="N914" t="s">
        <v>418</v>
      </c>
      <c r="O914" t="s">
        <v>168</v>
      </c>
      <c r="P914" t="s">
        <v>180</v>
      </c>
      <c r="Q914" t="s">
        <v>180</v>
      </c>
      <c r="R914" t="s">
        <v>180</v>
      </c>
      <c r="S914" t="s">
        <v>180</v>
      </c>
      <c r="T914" t="s">
        <v>50</v>
      </c>
      <c r="U914" t="s">
        <v>5634</v>
      </c>
      <c r="V914" t="s">
        <v>87</v>
      </c>
      <c r="W914" t="s">
        <v>128</v>
      </c>
      <c r="X914" t="s">
        <v>1055</v>
      </c>
      <c r="Y914" t="s">
        <v>432</v>
      </c>
      <c r="Z914" t="s">
        <v>87</v>
      </c>
      <c r="AA914" t="s">
        <v>87</v>
      </c>
      <c r="AB914" t="s">
        <v>37</v>
      </c>
      <c r="AC914" t="s">
        <v>1013</v>
      </c>
      <c r="AD914" t="s">
        <v>37</v>
      </c>
      <c r="AE914" t="s">
        <v>1013</v>
      </c>
      <c r="AF914" t="s">
        <v>90</v>
      </c>
      <c r="AG914" t="s">
        <v>1270</v>
      </c>
      <c r="AH914" t="s">
        <v>50</v>
      </c>
      <c r="AI914" s="4">
        <f ca="1">data[[#This Row],[Expiry Date]]-TODAY()</f>
        <v>40</v>
      </c>
      <c r="AJ914" s="4">
        <f ca="1">data[[#This Row],[Maturity ( Days)]]/365</f>
        <v>0.1095890410958904</v>
      </c>
      <c r="AK914" s="4" t="str">
        <f>IF(data[[#This Row],[Option Type]]="put","p","c")</f>
        <v>p</v>
      </c>
      <c r="AL914" s="4">
        <f>(data[[#This Row],[Bid]]*data[[#This Row],[Bidsize]]+data[[#This Row],[Ask]]*data[[#This Row],[Asksize]])/(data[[#This Row],[Bidsize]]+data[[#This Row],[Asksize]])</f>
        <v>3.4</v>
      </c>
    </row>
    <row r="915" spans="1:38" x14ac:dyDescent="0.3">
      <c r="A915" t="s">
        <v>5635</v>
      </c>
      <c r="B915" t="s">
        <v>5636</v>
      </c>
      <c r="C915" t="s">
        <v>30</v>
      </c>
      <c r="D915" t="s">
        <v>300</v>
      </c>
      <c r="E915" t="s">
        <v>488</v>
      </c>
      <c r="F915" t="s">
        <v>660</v>
      </c>
      <c r="G915" t="s">
        <v>973</v>
      </c>
      <c r="H915" t="s">
        <v>5637</v>
      </c>
      <c r="I915" t="s">
        <v>481</v>
      </c>
      <c r="J915" t="s">
        <v>1502</v>
      </c>
      <c r="K915" t="s">
        <v>5638</v>
      </c>
      <c r="L915" t="s">
        <v>57</v>
      </c>
      <c r="M915" t="s">
        <v>37</v>
      </c>
      <c r="N915" t="s">
        <v>368</v>
      </c>
      <c r="O915" t="s">
        <v>146</v>
      </c>
      <c r="P915" t="s">
        <v>666</v>
      </c>
      <c r="Q915" t="s">
        <v>5639</v>
      </c>
      <c r="R915" t="s">
        <v>666</v>
      </c>
      <c r="S915" t="s">
        <v>973</v>
      </c>
      <c r="T915" t="s">
        <v>50</v>
      </c>
      <c r="U915" t="s">
        <v>112</v>
      </c>
      <c r="V915" t="s">
        <v>87</v>
      </c>
      <c r="W915" t="s">
        <v>144</v>
      </c>
      <c r="X915" t="s">
        <v>1055</v>
      </c>
      <c r="Y915" t="s">
        <v>867</v>
      </c>
      <c r="Z915" t="s">
        <v>87</v>
      </c>
      <c r="AA915" t="s">
        <v>87</v>
      </c>
      <c r="AB915" t="s">
        <v>37</v>
      </c>
      <c r="AC915" t="s">
        <v>1013</v>
      </c>
      <c r="AD915" t="s">
        <v>37</v>
      </c>
      <c r="AE915" t="s">
        <v>1013</v>
      </c>
      <c r="AF915" t="s">
        <v>90</v>
      </c>
      <c r="AG915" t="s">
        <v>1270</v>
      </c>
      <c r="AH915" t="s">
        <v>50</v>
      </c>
      <c r="AI915" s="4">
        <f ca="1">data[[#This Row],[Expiry Date]]-TODAY()</f>
        <v>40</v>
      </c>
      <c r="AJ915" s="4">
        <f ca="1">data[[#This Row],[Maturity ( Days)]]/365</f>
        <v>0.1095890410958904</v>
      </c>
      <c r="AK915" s="4" t="str">
        <f>IF(data[[#This Row],[Option Type]]="put","p","c")</f>
        <v>p</v>
      </c>
      <c r="AL915" s="4">
        <f>(data[[#This Row],[Bid]]*data[[#This Row],[Bidsize]]+data[[#This Row],[Ask]]*data[[#This Row],[Asksize]])/(data[[#This Row],[Bidsize]]+data[[#This Row],[Asksize]])</f>
        <v>4.0407024793388429</v>
      </c>
    </row>
    <row r="916" spans="1:38" x14ac:dyDescent="0.3">
      <c r="A916" t="s">
        <v>5640</v>
      </c>
      <c r="B916" t="s">
        <v>5641</v>
      </c>
      <c r="C916" t="s">
        <v>30</v>
      </c>
      <c r="D916" t="s">
        <v>1292</v>
      </c>
      <c r="E916" t="s">
        <v>864</v>
      </c>
      <c r="F916" t="s">
        <v>171</v>
      </c>
      <c r="G916" t="s">
        <v>166</v>
      </c>
      <c r="H916" t="s">
        <v>123</v>
      </c>
      <c r="I916" t="s">
        <v>274</v>
      </c>
      <c r="J916" t="s">
        <v>1502</v>
      </c>
      <c r="K916" t="s">
        <v>5642</v>
      </c>
      <c r="L916" t="s">
        <v>57</v>
      </c>
      <c r="M916" t="s">
        <v>37</v>
      </c>
      <c r="N916" t="s">
        <v>935</v>
      </c>
      <c r="O916" t="s">
        <v>232</v>
      </c>
      <c r="P916" t="s">
        <v>166</v>
      </c>
      <c r="Q916" t="s">
        <v>166</v>
      </c>
      <c r="R916" t="s">
        <v>166</v>
      </c>
      <c r="S916" t="s">
        <v>166</v>
      </c>
      <c r="T916" t="s">
        <v>50</v>
      </c>
      <c r="U916" t="s">
        <v>5643</v>
      </c>
      <c r="V916" t="s">
        <v>87</v>
      </c>
      <c r="W916" t="s">
        <v>232</v>
      </c>
      <c r="X916" t="s">
        <v>1055</v>
      </c>
      <c r="Y916" t="s">
        <v>1435</v>
      </c>
      <c r="Z916" t="s">
        <v>87</v>
      </c>
      <c r="AA916" t="s">
        <v>87</v>
      </c>
      <c r="AB916" t="s">
        <v>37</v>
      </c>
      <c r="AC916" t="s">
        <v>1013</v>
      </c>
      <c r="AD916" t="s">
        <v>37</v>
      </c>
      <c r="AE916" t="s">
        <v>1013</v>
      </c>
      <c r="AF916" t="s">
        <v>90</v>
      </c>
      <c r="AG916" t="s">
        <v>1270</v>
      </c>
      <c r="AH916" t="s">
        <v>551</v>
      </c>
      <c r="AI916" s="4">
        <f ca="1">data[[#This Row],[Expiry Date]]-TODAY()</f>
        <v>40</v>
      </c>
      <c r="AJ916" s="4">
        <f ca="1">data[[#This Row],[Maturity ( Days)]]/365</f>
        <v>0.1095890410958904</v>
      </c>
      <c r="AK916" s="4" t="str">
        <f>IF(data[[#This Row],[Option Type]]="put","p","c")</f>
        <v>p</v>
      </c>
      <c r="AL916" s="4">
        <f>(data[[#This Row],[Bid]]*data[[#This Row],[Bidsize]]+data[[#This Row],[Ask]]*data[[#This Row],[Asksize]])/(data[[#This Row],[Bidsize]]+data[[#This Row],[Asksize]])</f>
        <v>6.8344827586206902</v>
      </c>
    </row>
    <row r="917" spans="1:38" x14ac:dyDescent="0.3">
      <c r="A917" t="s">
        <v>5644</v>
      </c>
      <c r="B917" t="s">
        <v>5645</v>
      </c>
      <c r="C917" t="s">
        <v>58</v>
      </c>
      <c r="D917" t="s">
        <v>96</v>
      </c>
      <c r="E917" t="s">
        <v>2298</v>
      </c>
      <c r="F917" t="s">
        <v>5646</v>
      </c>
      <c r="G917" t="s">
        <v>5647</v>
      </c>
      <c r="H917" t="s">
        <v>161</v>
      </c>
      <c r="I917" t="s">
        <v>161</v>
      </c>
      <c r="J917" t="s">
        <v>1502</v>
      </c>
      <c r="K917" t="s">
        <v>5648</v>
      </c>
      <c r="L917" t="s">
        <v>57</v>
      </c>
      <c r="M917" t="s">
        <v>37</v>
      </c>
      <c r="N917" t="s">
        <v>5649</v>
      </c>
      <c r="O917" t="s">
        <v>278</v>
      </c>
      <c r="P917" t="s">
        <v>5650</v>
      </c>
      <c r="Q917" t="s">
        <v>5647</v>
      </c>
      <c r="R917" t="s">
        <v>5650</v>
      </c>
      <c r="S917" t="s">
        <v>5647</v>
      </c>
      <c r="T917" t="s">
        <v>50</v>
      </c>
      <c r="U917" t="s">
        <v>5651</v>
      </c>
      <c r="V917" t="s">
        <v>87</v>
      </c>
      <c r="W917" t="s">
        <v>90</v>
      </c>
      <c r="X917" t="s">
        <v>1055</v>
      </c>
      <c r="Y917" t="s">
        <v>5652</v>
      </c>
      <c r="Z917" t="s">
        <v>87</v>
      </c>
      <c r="AA917" t="s">
        <v>87</v>
      </c>
      <c r="AB917" t="s">
        <v>37</v>
      </c>
      <c r="AC917" t="s">
        <v>1013</v>
      </c>
      <c r="AD917" t="s">
        <v>37</v>
      </c>
      <c r="AE917" t="s">
        <v>1013</v>
      </c>
      <c r="AF917" t="s">
        <v>90</v>
      </c>
      <c r="AG917" t="s">
        <v>1270</v>
      </c>
      <c r="AH917" t="s">
        <v>50</v>
      </c>
      <c r="AI917" s="4">
        <f ca="1">data[[#This Row],[Expiry Date]]-TODAY()</f>
        <v>40</v>
      </c>
      <c r="AJ917" s="4">
        <f ca="1">data[[#This Row],[Maturity ( Days)]]/365</f>
        <v>0.1095890410958904</v>
      </c>
      <c r="AK917" s="4" t="str">
        <f>IF(data[[#This Row],[Option Type]]="put","p","c")</f>
        <v>c</v>
      </c>
      <c r="AL917" s="4">
        <f>(data[[#This Row],[Bid]]*data[[#This Row],[Bidsize]]+data[[#This Row],[Ask]]*data[[#This Row],[Asksize]])/(data[[#This Row],[Bidsize]]+data[[#This Row],[Asksize]])</f>
        <v>1116.5</v>
      </c>
    </row>
    <row r="918" spans="1:38" x14ac:dyDescent="0.3">
      <c r="A918" t="s">
        <v>5653</v>
      </c>
      <c r="B918" t="s">
        <v>5654</v>
      </c>
      <c r="C918" t="s">
        <v>30</v>
      </c>
      <c r="D918" t="s">
        <v>1293</v>
      </c>
      <c r="E918" t="s">
        <v>665</v>
      </c>
      <c r="F918" t="s">
        <v>903</v>
      </c>
      <c r="G918" t="s">
        <v>5655</v>
      </c>
      <c r="H918" t="s">
        <v>175</v>
      </c>
      <c r="I918" t="s">
        <v>258</v>
      </c>
      <c r="J918" t="s">
        <v>1502</v>
      </c>
      <c r="K918" t="s">
        <v>5656</v>
      </c>
      <c r="L918" t="s">
        <v>57</v>
      </c>
      <c r="M918" t="s">
        <v>37</v>
      </c>
      <c r="N918" t="s">
        <v>751</v>
      </c>
      <c r="O918" t="s">
        <v>128</v>
      </c>
      <c r="P918" t="s">
        <v>5655</v>
      </c>
      <c r="Q918" t="s">
        <v>5655</v>
      </c>
      <c r="R918" t="s">
        <v>5655</v>
      </c>
      <c r="S918" t="s">
        <v>5655</v>
      </c>
      <c r="T918" t="s">
        <v>50</v>
      </c>
      <c r="U918" t="s">
        <v>5657</v>
      </c>
      <c r="V918" t="s">
        <v>87</v>
      </c>
      <c r="W918" t="s">
        <v>128</v>
      </c>
      <c r="X918" t="s">
        <v>1055</v>
      </c>
      <c r="Y918" t="s">
        <v>138</v>
      </c>
      <c r="Z918" t="s">
        <v>87</v>
      </c>
      <c r="AA918" t="s">
        <v>87</v>
      </c>
      <c r="AB918" t="s">
        <v>37</v>
      </c>
      <c r="AC918" t="s">
        <v>1013</v>
      </c>
      <c r="AD918" t="s">
        <v>37</v>
      </c>
      <c r="AE918" t="s">
        <v>1013</v>
      </c>
      <c r="AF918" t="s">
        <v>90</v>
      </c>
      <c r="AG918" t="s">
        <v>1270</v>
      </c>
      <c r="AH918" t="s">
        <v>551</v>
      </c>
      <c r="AI918" s="4">
        <f ca="1">data[[#This Row],[Expiry Date]]-TODAY()</f>
        <v>40</v>
      </c>
      <c r="AJ918" s="4">
        <f ca="1">data[[#This Row],[Maturity ( Days)]]/365</f>
        <v>0.1095890410958904</v>
      </c>
      <c r="AK918" s="4" t="str">
        <f>IF(data[[#This Row],[Option Type]]="put","p","c")</f>
        <v>p</v>
      </c>
      <c r="AL918" s="4">
        <f>(data[[#This Row],[Bid]]*data[[#This Row],[Bidsize]]+data[[#This Row],[Ask]]*data[[#This Row],[Asksize]])/(data[[#This Row],[Bidsize]]+data[[#This Row],[Asksize]])</f>
        <v>7.5465116279069768</v>
      </c>
    </row>
    <row r="919" spans="1:38" x14ac:dyDescent="0.3">
      <c r="A919" t="s">
        <v>5658</v>
      </c>
      <c r="B919" t="s">
        <v>5659</v>
      </c>
      <c r="C919" t="s">
        <v>30</v>
      </c>
      <c r="D919" t="s">
        <v>1301</v>
      </c>
      <c r="E919" t="s">
        <v>819</v>
      </c>
      <c r="F919" t="s">
        <v>5660</v>
      </c>
      <c r="G919" t="s">
        <v>5661</v>
      </c>
      <c r="H919" t="s">
        <v>192</v>
      </c>
      <c r="I919" t="s">
        <v>122</v>
      </c>
      <c r="J919" t="s">
        <v>1502</v>
      </c>
      <c r="K919" t="s">
        <v>5662</v>
      </c>
      <c r="L919" t="s">
        <v>57</v>
      </c>
      <c r="M919" t="s">
        <v>37</v>
      </c>
      <c r="N919" t="s">
        <v>5663</v>
      </c>
      <c r="O919" t="s">
        <v>142</v>
      </c>
      <c r="P919" t="s">
        <v>5661</v>
      </c>
      <c r="Q919" t="s">
        <v>5661</v>
      </c>
      <c r="R919" t="s">
        <v>5661</v>
      </c>
      <c r="S919" t="s">
        <v>5661</v>
      </c>
      <c r="T919" t="s">
        <v>50</v>
      </c>
      <c r="U919" t="s">
        <v>5664</v>
      </c>
      <c r="V919" t="s">
        <v>87</v>
      </c>
      <c r="W919" t="s">
        <v>128</v>
      </c>
      <c r="X919" t="s">
        <v>1055</v>
      </c>
      <c r="Y919" t="s">
        <v>485</v>
      </c>
      <c r="Z919" t="s">
        <v>87</v>
      </c>
      <c r="AA919" t="s">
        <v>87</v>
      </c>
      <c r="AB919" t="s">
        <v>37</v>
      </c>
      <c r="AC919" t="s">
        <v>1013</v>
      </c>
      <c r="AD919" t="s">
        <v>37</v>
      </c>
      <c r="AE919" t="s">
        <v>1013</v>
      </c>
      <c r="AF919" t="s">
        <v>90</v>
      </c>
      <c r="AG919" t="s">
        <v>1270</v>
      </c>
      <c r="AH919" t="s">
        <v>551</v>
      </c>
      <c r="AI919" s="4">
        <f ca="1">data[[#This Row],[Expiry Date]]-TODAY()</f>
        <v>40</v>
      </c>
      <c r="AJ919" s="4">
        <f ca="1">data[[#This Row],[Maturity ( Days)]]/365</f>
        <v>0.1095890410958904</v>
      </c>
      <c r="AK919" s="4" t="str">
        <f>IF(data[[#This Row],[Option Type]]="put","p","c")</f>
        <v>p</v>
      </c>
      <c r="AL919" s="4">
        <f>(data[[#This Row],[Bid]]*data[[#This Row],[Bidsize]]+data[[#This Row],[Ask]]*data[[#This Row],[Asksize]])/(data[[#This Row],[Bidsize]]+data[[#This Row],[Asksize]])</f>
        <v>11.460563380281689</v>
      </c>
    </row>
    <row r="920" spans="1:38" x14ac:dyDescent="0.3">
      <c r="A920" t="s">
        <v>5665</v>
      </c>
      <c r="B920" t="s">
        <v>5666</v>
      </c>
      <c r="C920" t="s">
        <v>30</v>
      </c>
      <c r="D920" t="s">
        <v>4822</v>
      </c>
      <c r="E920" t="s">
        <v>160</v>
      </c>
      <c r="F920" t="s">
        <v>273</v>
      </c>
      <c r="G920" t="s">
        <v>5667</v>
      </c>
      <c r="H920" t="s">
        <v>5668</v>
      </c>
      <c r="I920" t="s">
        <v>518</v>
      </c>
      <c r="J920" t="s">
        <v>1502</v>
      </c>
      <c r="K920" t="s">
        <v>180</v>
      </c>
      <c r="L920" t="s">
        <v>57</v>
      </c>
      <c r="M920" t="s">
        <v>37</v>
      </c>
      <c r="N920" t="s">
        <v>388</v>
      </c>
      <c r="O920" t="s">
        <v>106</v>
      </c>
      <c r="P920" t="s">
        <v>5667</v>
      </c>
      <c r="Q920" t="s">
        <v>5667</v>
      </c>
      <c r="R920" t="s">
        <v>5667</v>
      </c>
      <c r="S920" t="s">
        <v>5667</v>
      </c>
      <c r="T920" t="s">
        <v>50</v>
      </c>
      <c r="U920" t="s">
        <v>5669</v>
      </c>
      <c r="V920" t="s">
        <v>87</v>
      </c>
      <c r="W920" t="s">
        <v>106</v>
      </c>
      <c r="X920" t="s">
        <v>1055</v>
      </c>
      <c r="Y920" t="s">
        <v>5670</v>
      </c>
      <c r="Z920" t="s">
        <v>87</v>
      </c>
      <c r="AA920" t="s">
        <v>87</v>
      </c>
      <c r="AB920" t="s">
        <v>37</v>
      </c>
      <c r="AC920" t="s">
        <v>1013</v>
      </c>
      <c r="AD920" t="s">
        <v>37</v>
      </c>
      <c r="AE920" t="s">
        <v>1013</v>
      </c>
      <c r="AF920" t="s">
        <v>90</v>
      </c>
      <c r="AG920" t="s">
        <v>1270</v>
      </c>
      <c r="AH920" t="s">
        <v>50</v>
      </c>
      <c r="AI920" s="4">
        <f ca="1">data[[#This Row],[Expiry Date]]-TODAY()</f>
        <v>40</v>
      </c>
      <c r="AJ920" s="4">
        <f ca="1">data[[#This Row],[Maturity ( Days)]]/365</f>
        <v>0.1095890410958904</v>
      </c>
      <c r="AK920" s="4" t="str">
        <f>IF(data[[#This Row],[Option Type]]="put","p","c")</f>
        <v>p</v>
      </c>
      <c r="AL920" s="4">
        <f>(data[[#This Row],[Bid]]*data[[#This Row],[Bidsize]]+data[[#This Row],[Ask]]*data[[#This Row],[Asksize]])/(data[[#This Row],[Bidsize]]+data[[#This Row],[Asksize]])</f>
        <v>14.326375711574952</v>
      </c>
    </row>
    <row r="921" spans="1:38" x14ac:dyDescent="0.3">
      <c r="A921" t="s">
        <v>5671</v>
      </c>
      <c r="B921" t="s">
        <v>5672</v>
      </c>
      <c r="C921" t="s">
        <v>30</v>
      </c>
      <c r="D921" t="s">
        <v>4822</v>
      </c>
      <c r="E921" t="s">
        <v>3360</v>
      </c>
      <c r="F921" t="s">
        <v>161</v>
      </c>
      <c r="G921" t="s">
        <v>5673</v>
      </c>
      <c r="H921" t="s">
        <v>129</v>
      </c>
      <c r="I921" t="s">
        <v>187</v>
      </c>
      <c r="J921" t="s">
        <v>1502</v>
      </c>
      <c r="K921" t="s">
        <v>88</v>
      </c>
      <c r="L921" t="s">
        <v>57</v>
      </c>
      <c r="M921" t="s">
        <v>37</v>
      </c>
      <c r="N921" t="s">
        <v>5674</v>
      </c>
      <c r="O921" t="s">
        <v>439</v>
      </c>
      <c r="P921" t="s">
        <v>153</v>
      </c>
      <c r="Q921" t="s">
        <v>153</v>
      </c>
      <c r="R921" t="s">
        <v>674</v>
      </c>
      <c r="S921" t="s">
        <v>5673</v>
      </c>
      <c r="T921" t="s">
        <v>50</v>
      </c>
      <c r="U921" t="s">
        <v>5675</v>
      </c>
      <c r="V921" t="s">
        <v>87</v>
      </c>
      <c r="W921" t="s">
        <v>158</v>
      </c>
      <c r="X921" t="s">
        <v>1055</v>
      </c>
      <c r="Y921" t="s">
        <v>5676</v>
      </c>
      <c r="Z921" t="s">
        <v>87</v>
      </c>
      <c r="AA921" t="s">
        <v>87</v>
      </c>
      <c r="AB921" t="s">
        <v>37</v>
      </c>
      <c r="AC921" t="s">
        <v>1013</v>
      </c>
      <c r="AD921" t="s">
        <v>37</v>
      </c>
      <c r="AE921" t="s">
        <v>1013</v>
      </c>
      <c r="AF921" t="s">
        <v>90</v>
      </c>
      <c r="AG921" t="s">
        <v>1270</v>
      </c>
      <c r="AH921" t="s">
        <v>551</v>
      </c>
      <c r="AI921" s="4">
        <f ca="1">data[[#This Row],[Expiry Date]]-TODAY()</f>
        <v>40</v>
      </c>
      <c r="AJ921" s="4">
        <f ca="1">data[[#This Row],[Maturity ( Days)]]/365</f>
        <v>0.1095890410958904</v>
      </c>
      <c r="AK921" s="4" t="str">
        <f>IF(data[[#This Row],[Option Type]]="put","p","c")</f>
        <v>p</v>
      </c>
      <c r="AL921" s="4">
        <f>(data[[#This Row],[Bid]]*data[[#This Row],[Bidsize]]+data[[#This Row],[Ask]]*data[[#This Row],[Asksize]])/(data[[#This Row],[Bidsize]]+data[[#This Row],[Asksize]])</f>
        <v>14.776785714285714</v>
      </c>
    </row>
    <row r="922" spans="1:38" x14ac:dyDescent="0.3">
      <c r="A922" t="s">
        <v>5677</v>
      </c>
      <c r="B922" t="s">
        <v>5678</v>
      </c>
      <c r="C922" t="s">
        <v>30</v>
      </c>
      <c r="D922" t="s">
        <v>1310</v>
      </c>
      <c r="E922" t="s">
        <v>674</v>
      </c>
      <c r="F922" t="s">
        <v>820</v>
      </c>
      <c r="G922" t="s">
        <v>5679</v>
      </c>
      <c r="H922" t="s">
        <v>104</v>
      </c>
      <c r="I922" t="s">
        <v>104</v>
      </c>
      <c r="J922" t="s">
        <v>1502</v>
      </c>
      <c r="K922" t="s">
        <v>5680</v>
      </c>
      <c r="L922" t="s">
        <v>57</v>
      </c>
      <c r="M922" t="s">
        <v>37</v>
      </c>
      <c r="N922" t="s">
        <v>1194</v>
      </c>
      <c r="O922" t="s">
        <v>168</v>
      </c>
      <c r="P922" t="s">
        <v>1176</v>
      </c>
      <c r="Q922" t="s">
        <v>1176</v>
      </c>
      <c r="R922" t="s">
        <v>5679</v>
      </c>
      <c r="S922" t="s">
        <v>5679</v>
      </c>
      <c r="T922" t="s">
        <v>50</v>
      </c>
      <c r="U922" t="s">
        <v>5681</v>
      </c>
      <c r="V922" t="s">
        <v>87</v>
      </c>
      <c r="W922" t="s">
        <v>180</v>
      </c>
      <c r="X922" t="s">
        <v>1055</v>
      </c>
      <c r="Y922" t="s">
        <v>5682</v>
      </c>
      <c r="Z922" t="s">
        <v>87</v>
      </c>
      <c r="AA922" t="s">
        <v>87</v>
      </c>
      <c r="AB922" t="s">
        <v>37</v>
      </c>
      <c r="AC922" t="s">
        <v>1013</v>
      </c>
      <c r="AD922" t="s">
        <v>37</v>
      </c>
      <c r="AE922" t="s">
        <v>1013</v>
      </c>
      <c r="AF922" t="s">
        <v>90</v>
      </c>
      <c r="AG922" t="s">
        <v>1270</v>
      </c>
      <c r="AH922" t="s">
        <v>551</v>
      </c>
      <c r="AI922" s="4">
        <f ca="1">data[[#This Row],[Expiry Date]]-TODAY()</f>
        <v>40</v>
      </c>
      <c r="AJ922" s="4">
        <f ca="1">data[[#This Row],[Maturity ( Days)]]/365</f>
        <v>0.1095890410958904</v>
      </c>
      <c r="AK922" s="4" t="str">
        <f>IF(data[[#This Row],[Option Type]]="put","p","c")</f>
        <v>p</v>
      </c>
      <c r="AL922" s="4">
        <f>(data[[#This Row],[Bid]]*data[[#This Row],[Bidsize]]+data[[#This Row],[Ask]]*data[[#This Row],[Asksize]])/(data[[#This Row],[Bidsize]]+data[[#This Row],[Asksize]])</f>
        <v>16.5</v>
      </c>
    </row>
    <row r="923" spans="1:38" x14ac:dyDescent="0.3">
      <c r="A923" t="s">
        <v>5683</v>
      </c>
      <c r="B923" t="s">
        <v>5684</v>
      </c>
      <c r="C923" t="s">
        <v>30</v>
      </c>
      <c r="D923" t="s">
        <v>4847</v>
      </c>
      <c r="E923" t="s">
        <v>1179</v>
      </c>
      <c r="F923" t="s">
        <v>5682</v>
      </c>
      <c r="G923" t="s">
        <v>860</v>
      </c>
      <c r="H923" t="s">
        <v>89</v>
      </c>
      <c r="I923" t="s">
        <v>252</v>
      </c>
      <c r="J923" t="s">
        <v>1502</v>
      </c>
      <c r="K923" t="s">
        <v>136</v>
      </c>
      <c r="L923" t="s">
        <v>57</v>
      </c>
      <c r="M923" t="s">
        <v>37</v>
      </c>
      <c r="N923" t="s">
        <v>5685</v>
      </c>
      <c r="O923" t="s">
        <v>153</v>
      </c>
      <c r="P923" t="s">
        <v>686</v>
      </c>
      <c r="Q923" t="s">
        <v>686</v>
      </c>
      <c r="R923" t="s">
        <v>860</v>
      </c>
      <c r="S923" t="s">
        <v>860</v>
      </c>
      <c r="T923" t="s">
        <v>50</v>
      </c>
      <c r="U923" t="s">
        <v>5686</v>
      </c>
      <c r="V923" t="s">
        <v>87</v>
      </c>
      <c r="W923" t="s">
        <v>144</v>
      </c>
      <c r="X923" t="s">
        <v>1055</v>
      </c>
      <c r="Y923" t="s">
        <v>5687</v>
      </c>
      <c r="Z923" t="s">
        <v>87</v>
      </c>
      <c r="AA923" t="s">
        <v>87</v>
      </c>
      <c r="AB923" t="s">
        <v>37</v>
      </c>
      <c r="AC923" t="s">
        <v>1013</v>
      </c>
      <c r="AD923" t="s">
        <v>37</v>
      </c>
      <c r="AE923" t="s">
        <v>1013</v>
      </c>
      <c r="AF923" t="s">
        <v>90</v>
      </c>
      <c r="AG923" t="s">
        <v>1270</v>
      </c>
      <c r="AH923" t="s">
        <v>50</v>
      </c>
      <c r="AI923" s="4">
        <f ca="1">data[[#This Row],[Expiry Date]]-TODAY()</f>
        <v>40</v>
      </c>
      <c r="AJ923" s="4">
        <f ca="1">data[[#This Row],[Maturity ( Days)]]/365</f>
        <v>0.1095890410958904</v>
      </c>
      <c r="AK923" s="4" t="str">
        <f>IF(data[[#This Row],[Option Type]]="put","p","c")</f>
        <v>p</v>
      </c>
      <c r="AL923" s="4">
        <f>(data[[#This Row],[Bid]]*data[[#This Row],[Bidsize]]+data[[#This Row],[Ask]]*data[[#This Row],[Asksize]])/(data[[#This Row],[Bidsize]]+data[[#This Row],[Asksize]])</f>
        <v>18.059593679458239</v>
      </c>
    </row>
    <row r="924" spans="1:38" x14ac:dyDescent="0.3">
      <c r="A924" t="s">
        <v>5688</v>
      </c>
      <c r="B924" t="s">
        <v>5689</v>
      </c>
      <c r="C924" t="s">
        <v>30</v>
      </c>
      <c r="D924" t="s">
        <v>1311</v>
      </c>
      <c r="E924" t="s">
        <v>176</v>
      </c>
      <c r="F924" t="s">
        <v>3356</v>
      </c>
      <c r="G924" t="s">
        <v>5690</v>
      </c>
      <c r="H924" t="s">
        <v>3018</v>
      </c>
      <c r="I924" t="s">
        <v>1384</v>
      </c>
      <c r="J924" t="s">
        <v>1502</v>
      </c>
      <c r="K924" t="s">
        <v>5691</v>
      </c>
      <c r="L924" t="s">
        <v>57</v>
      </c>
      <c r="M924" t="s">
        <v>37</v>
      </c>
      <c r="N924" t="s">
        <v>5692</v>
      </c>
      <c r="O924" t="s">
        <v>160</v>
      </c>
      <c r="P924" t="s">
        <v>5690</v>
      </c>
      <c r="Q924" t="s">
        <v>5690</v>
      </c>
      <c r="R924" t="s">
        <v>5690</v>
      </c>
      <c r="S924" t="s">
        <v>5690</v>
      </c>
      <c r="T924" t="s">
        <v>50</v>
      </c>
      <c r="U924" t="s">
        <v>5693</v>
      </c>
      <c r="V924" t="s">
        <v>87</v>
      </c>
      <c r="W924" t="s">
        <v>160</v>
      </c>
      <c r="X924" t="s">
        <v>1055</v>
      </c>
      <c r="Y924" t="s">
        <v>5694</v>
      </c>
      <c r="Z924" t="s">
        <v>87</v>
      </c>
      <c r="AA924" t="s">
        <v>87</v>
      </c>
      <c r="AB924" t="s">
        <v>37</v>
      </c>
      <c r="AC924" t="s">
        <v>1013</v>
      </c>
      <c r="AD924" t="s">
        <v>37</v>
      </c>
      <c r="AE924" t="s">
        <v>1013</v>
      </c>
      <c r="AF924" t="s">
        <v>90</v>
      </c>
      <c r="AG924" t="s">
        <v>1270</v>
      </c>
      <c r="AH924" t="s">
        <v>50</v>
      </c>
      <c r="AI924" s="4">
        <f ca="1">data[[#This Row],[Expiry Date]]-TODAY()</f>
        <v>40</v>
      </c>
      <c r="AJ924" s="4">
        <f ca="1">data[[#This Row],[Maturity ( Days)]]/365</f>
        <v>0.1095890410958904</v>
      </c>
      <c r="AK924" s="4" t="str">
        <f>IF(data[[#This Row],[Option Type]]="put","p","c")</f>
        <v>p</v>
      </c>
      <c r="AL924" s="4">
        <f>(data[[#This Row],[Bid]]*data[[#This Row],[Bidsize]]+data[[#This Row],[Ask]]*data[[#This Row],[Asksize]])/(data[[#This Row],[Bidsize]]+data[[#This Row],[Asksize]])</f>
        <v>18.329411764705881</v>
      </c>
    </row>
    <row r="925" spans="1:38" x14ac:dyDescent="0.3">
      <c r="A925" t="s">
        <v>5695</v>
      </c>
      <c r="B925" t="s">
        <v>5696</v>
      </c>
      <c r="C925" t="s">
        <v>30</v>
      </c>
      <c r="D925" t="s">
        <v>3339</v>
      </c>
      <c r="E925" t="s">
        <v>3356</v>
      </c>
      <c r="F925" t="s">
        <v>5697</v>
      </c>
      <c r="G925" t="s">
        <v>5698</v>
      </c>
      <c r="H925" t="s">
        <v>86</v>
      </c>
      <c r="I925" t="s">
        <v>127</v>
      </c>
      <c r="J925" t="s">
        <v>1502</v>
      </c>
      <c r="K925" t="s">
        <v>497</v>
      </c>
      <c r="L925" t="s">
        <v>57</v>
      </c>
      <c r="M925" t="s">
        <v>37</v>
      </c>
      <c r="N925" t="s">
        <v>1154</v>
      </c>
      <c r="O925" t="s">
        <v>137</v>
      </c>
      <c r="P925" t="s">
        <v>5698</v>
      </c>
      <c r="Q925" t="s">
        <v>5698</v>
      </c>
      <c r="R925" t="s">
        <v>5698</v>
      </c>
      <c r="S925" t="s">
        <v>5698</v>
      </c>
      <c r="T925" t="s">
        <v>50</v>
      </c>
      <c r="U925" t="s">
        <v>5699</v>
      </c>
      <c r="V925" t="s">
        <v>87</v>
      </c>
      <c r="W925" t="s">
        <v>137</v>
      </c>
      <c r="X925" t="s">
        <v>1055</v>
      </c>
      <c r="Y925" t="s">
        <v>736</v>
      </c>
      <c r="Z925" t="s">
        <v>87</v>
      </c>
      <c r="AA925" t="s">
        <v>87</v>
      </c>
      <c r="AB925" t="s">
        <v>37</v>
      </c>
      <c r="AC925" t="s">
        <v>1013</v>
      </c>
      <c r="AD925" t="s">
        <v>37</v>
      </c>
      <c r="AE925" t="s">
        <v>1013</v>
      </c>
      <c r="AF925" t="s">
        <v>90</v>
      </c>
      <c r="AG925" t="s">
        <v>1270</v>
      </c>
      <c r="AH925" t="s">
        <v>551</v>
      </c>
      <c r="AI925" s="4">
        <f ca="1">data[[#This Row],[Expiry Date]]-TODAY()</f>
        <v>40</v>
      </c>
      <c r="AJ925" s="4">
        <f ca="1">data[[#This Row],[Maturity ( Days)]]/365</f>
        <v>0.1095890410958904</v>
      </c>
      <c r="AK925" s="4" t="str">
        <f>IF(data[[#This Row],[Option Type]]="put","p","c")</f>
        <v>p</v>
      </c>
      <c r="AL925" s="4">
        <f>(data[[#This Row],[Bid]]*data[[#This Row],[Bidsize]]+data[[#This Row],[Ask]]*data[[#This Row],[Asksize]])/(data[[#This Row],[Bidsize]]+data[[#This Row],[Asksize]])</f>
        <v>19.210526315789473</v>
      </c>
    </row>
    <row r="926" spans="1:38" x14ac:dyDescent="0.3">
      <c r="A926" t="s">
        <v>5700</v>
      </c>
      <c r="B926" t="s">
        <v>5701</v>
      </c>
      <c r="C926" t="s">
        <v>30</v>
      </c>
      <c r="D926" t="s">
        <v>1717</v>
      </c>
      <c r="E926" t="s">
        <v>680</v>
      </c>
      <c r="F926" t="s">
        <v>5702</v>
      </c>
      <c r="G926" t="s">
        <v>5703</v>
      </c>
      <c r="H926" t="s">
        <v>5704</v>
      </c>
      <c r="I926" t="s">
        <v>1387</v>
      </c>
      <c r="J926" t="s">
        <v>1502</v>
      </c>
      <c r="K926" t="s">
        <v>3592</v>
      </c>
      <c r="L926" t="s">
        <v>57</v>
      </c>
      <c r="M926" t="s">
        <v>37</v>
      </c>
      <c r="N926" t="s">
        <v>869</v>
      </c>
      <c r="O926" t="s">
        <v>144</v>
      </c>
      <c r="P926" t="s">
        <v>5703</v>
      </c>
      <c r="Q926" t="s">
        <v>5703</v>
      </c>
      <c r="R926" t="s">
        <v>5703</v>
      </c>
      <c r="S926" t="s">
        <v>5703</v>
      </c>
      <c r="T926" t="s">
        <v>50</v>
      </c>
      <c r="U926" t="s">
        <v>5705</v>
      </c>
      <c r="V926" t="s">
        <v>87</v>
      </c>
      <c r="W926" t="s">
        <v>144</v>
      </c>
      <c r="X926" t="s">
        <v>1055</v>
      </c>
      <c r="Y926" t="s">
        <v>885</v>
      </c>
      <c r="Z926" t="s">
        <v>87</v>
      </c>
      <c r="AA926" t="s">
        <v>87</v>
      </c>
      <c r="AB926" t="s">
        <v>37</v>
      </c>
      <c r="AC926" t="s">
        <v>1013</v>
      </c>
      <c r="AD926" t="s">
        <v>37</v>
      </c>
      <c r="AE926" t="s">
        <v>1013</v>
      </c>
      <c r="AF926" t="s">
        <v>90</v>
      </c>
      <c r="AG926" t="s">
        <v>1270</v>
      </c>
      <c r="AH926" t="s">
        <v>50</v>
      </c>
      <c r="AI926" s="4">
        <f ca="1">data[[#This Row],[Expiry Date]]-TODAY()</f>
        <v>40</v>
      </c>
      <c r="AJ926" s="4">
        <f ca="1">data[[#This Row],[Maturity ( Days)]]/365</f>
        <v>0.1095890410958904</v>
      </c>
      <c r="AK926" s="4" t="str">
        <f>IF(data[[#This Row],[Option Type]]="put","p","c")</f>
        <v>p</v>
      </c>
      <c r="AL926" s="4">
        <f>(data[[#This Row],[Bid]]*data[[#This Row],[Bidsize]]+data[[#This Row],[Ask]]*data[[#This Row],[Asksize]])/(data[[#This Row],[Bidsize]]+data[[#This Row],[Asksize]])</f>
        <v>20.858823529411765</v>
      </c>
    </row>
    <row r="927" spans="1:38" x14ac:dyDescent="0.3">
      <c r="A927" t="s">
        <v>5706</v>
      </c>
      <c r="B927" t="s">
        <v>5707</v>
      </c>
      <c r="C927" t="s">
        <v>30</v>
      </c>
      <c r="D927" t="s">
        <v>4860</v>
      </c>
      <c r="E927" t="s">
        <v>5708</v>
      </c>
      <c r="F927" t="s">
        <v>735</v>
      </c>
      <c r="G927" t="s">
        <v>1469</v>
      </c>
      <c r="H927" t="s">
        <v>149</v>
      </c>
      <c r="I927" t="s">
        <v>129</v>
      </c>
      <c r="J927" t="s">
        <v>1502</v>
      </c>
      <c r="K927" t="s">
        <v>5709</v>
      </c>
      <c r="L927" t="s">
        <v>57</v>
      </c>
      <c r="M927" t="s">
        <v>37</v>
      </c>
      <c r="N927" t="s">
        <v>982</v>
      </c>
      <c r="O927" t="s">
        <v>235</v>
      </c>
      <c r="P927" t="s">
        <v>5710</v>
      </c>
      <c r="Q927" t="s">
        <v>5711</v>
      </c>
      <c r="R927" t="s">
        <v>1469</v>
      </c>
      <c r="S927" t="s">
        <v>1469</v>
      </c>
      <c r="T927" t="s">
        <v>50</v>
      </c>
      <c r="U927" t="s">
        <v>5712</v>
      </c>
      <c r="V927" t="s">
        <v>87</v>
      </c>
      <c r="W927" t="s">
        <v>137</v>
      </c>
      <c r="X927" t="s">
        <v>1055</v>
      </c>
      <c r="Y927" t="s">
        <v>824</v>
      </c>
      <c r="Z927" t="s">
        <v>87</v>
      </c>
      <c r="AA927" t="s">
        <v>87</v>
      </c>
      <c r="AB927" t="s">
        <v>37</v>
      </c>
      <c r="AC927" t="s">
        <v>1013</v>
      </c>
      <c r="AD927" t="s">
        <v>37</v>
      </c>
      <c r="AE927" t="s">
        <v>1013</v>
      </c>
      <c r="AF927" t="s">
        <v>90</v>
      </c>
      <c r="AG927" t="s">
        <v>1270</v>
      </c>
      <c r="AH927" t="s">
        <v>551</v>
      </c>
      <c r="AI927" s="4">
        <f ca="1">data[[#This Row],[Expiry Date]]-TODAY()</f>
        <v>40</v>
      </c>
      <c r="AJ927" s="4">
        <f ca="1">data[[#This Row],[Maturity ( Days)]]/365</f>
        <v>0.1095890410958904</v>
      </c>
      <c r="AK927" s="4" t="str">
        <f>IF(data[[#This Row],[Option Type]]="put","p","c")</f>
        <v>p</v>
      </c>
      <c r="AL927" s="4">
        <f>(data[[#This Row],[Bid]]*data[[#This Row],[Bidsize]]+data[[#This Row],[Ask]]*data[[#This Row],[Asksize]])/(data[[#This Row],[Bidsize]]+data[[#This Row],[Asksize]])</f>
        <v>21.92608695652174</v>
      </c>
    </row>
    <row r="928" spans="1:38" x14ac:dyDescent="0.3">
      <c r="A928" t="s">
        <v>5713</v>
      </c>
      <c r="B928" t="s">
        <v>5714</v>
      </c>
      <c r="C928" t="s">
        <v>30</v>
      </c>
      <c r="D928" t="s">
        <v>4903</v>
      </c>
      <c r="E928" t="s">
        <v>854</v>
      </c>
      <c r="F928" t="s">
        <v>828</v>
      </c>
      <c r="G928" t="s">
        <v>3582</v>
      </c>
      <c r="H928" t="s">
        <v>289</v>
      </c>
      <c r="I928" t="s">
        <v>289</v>
      </c>
      <c r="J928" t="s">
        <v>1502</v>
      </c>
      <c r="K928" t="s">
        <v>304</v>
      </c>
      <c r="L928" t="s">
        <v>57</v>
      </c>
      <c r="M928" t="s">
        <v>37</v>
      </c>
      <c r="N928" t="s">
        <v>663</v>
      </c>
      <c r="O928" t="s">
        <v>225</v>
      </c>
      <c r="P928" t="s">
        <v>5715</v>
      </c>
      <c r="Q928" t="s">
        <v>3582</v>
      </c>
      <c r="R928" t="s">
        <v>5715</v>
      </c>
      <c r="S928" t="s">
        <v>3582</v>
      </c>
      <c r="T928" t="s">
        <v>50</v>
      </c>
      <c r="U928" t="s">
        <v>5716</v>
      </c>
      <c r="V928" t="s">
        <v>87</v>
      </c>
      <c r="W928" t="s">
        <v>160</v>
      </c>
      <c r="X928" t="s">
        <v>1055</v>
      </c>
      <c r="Y928" t="s">
        <v>3578</v>
      </c>
      <c r="Z928" t="s">
        <v>87</v>
      </c>
      <c r="AA928" t="s">
        <v>87</v>
      </c>
      <c r="AB928" t="s">
        <v>37</v>
      </c>
      <c r="AC928" t="s">
        <v>1013</v>
      </c>
      <c r="AD928" t="s">
        <v>37</v>
      </c>
      <c r="AE928" t="s">
        <v>1013</v>
      </c>
      <c r="AF928" t="s">
        <v>90</v>
      </c>
      <c r="AG928" t="s">
        <v>1270</v>
      </c>
      <c r="AH928" t="s">
        <v>50</v>
      </c>
      <c r="AI928" s="4">
        <f ca="1">data[[#This Row],[Expiry Date]]-TODAY()</f>
        <v>40</v>
      </c>
      <c r="AJ928" s="4">
        <f ca="1">data[[#This Row],[Maturity ( Days)]]/365</f>
        <v>0.1095890410958904</v>
      </c>
      <c r="AK928" s="4" t="str">
        <f>IF(data[[#This Row],[Option Type]]="put","p","c")</f>
        <v>p</v>
      </c>
      <c r="AL928" s="4">
        <f>(data[[#This Row],[Bid]]*data[[#This Row],[Bidsize]]+data[[#This Row],[Ask]]*data[[#This Row],[Asksize]])/(data[[#This Row],[Bidsize]]+data[[#This Row],[Asksize]])</f>
        <v>29.5</v>
      </c>
    </row>
    <row r="929" spans="1:38" x14ac:dyDescent="0.3">
      <c r="A929" t="s">
        <v>5717</v>
      </c>
      <c r="B929" t="s">
        <v>5718</v>
      </c>
      <c r="C929" t="s">
        <v>58</v>
      </c>
      <c r="D929" t="s">
        <v>147</v>
      </c>
      <c r="E929" t="s">
        <v>1186</v>
      </c>
      <c r="F929" t="s">
        <v>5719</v>
      </c>
      <c r="G929" t="s">
        <v>5720</v>
      </c>
      <c r="H929" t="s">
        <v>161</v>
      </c>
      <c r="I929" t="s">
        <v>161</v>
      </c>
      <c r="J929" t="s">
        <v>1502</v>
      </c>
      <c r="K929" t="s">
        <v>5721</v>
      </c>
      <c r="L929" t="s">
        <v>57</v>
      </c>
      <c r="M929" t="s">
        <v>37</v>
      </c>
      <c r="N929" t="s">
        <v>5722</v>
      </c>
      <c r="O929" t="s">
        <v>144</v>
      </c>
      <c r="P929" t="s">
        <v>5720</v>
      </c>
      <c r="Q929" t="s">
        <v>5720</v>
      </c>
      <c r="R929" t="s">
        <v>5720</v>
      </c>
      <c r="S929" t="s">
        <v>5720</v>
      </c>
      <c r="T929" t="s">
        <v>50</v>
      </c>
      <c r="U929" t="s">
        <v>5723</v>
      </c>
      <c r="V929" t="s">
        <v>87</v>
      </c>
      <c r="W929" t="s">
        <v>128</v>
      </c>
      <c r="X929" t="s">
        <v>1055</v>
      </c>
      <c r="Y929" t="s">
        <v>5724</v>
      </c>
      <c r="Z929" t="s">
        <v>87</v>
      </c>
      <c r="AA929" t="s">
        <v>87</v>
      </c>
      <c r="AB929" t="s">
        <v>37</v>
      </c>
      <c r="AC929" t="s">
        <v>1013</v>
      </c>
      <c r="AD929" t="s">
        <v>37</v>
      </c>
      <c r="AE929" t="s">
        <v>1013</v>
      </c>
      <c r="AF929" t="s">
        <v>90</v>
      </c>
      <c r="AG929" t="s">
        <v>1270</v>
      </c>
      <c r="AH929" t="s">
        <v>50</v>
      </c>
      <c r="AI929" s="4">
        <f ca="1">data[[#This Row],[Expiry Date]]-TODAY()</f>
        <v>40</v>
      </c>
      <c r="AJ929" s="4">
        <f ca="1">data[[#This Row],[Maturity ( Days)]]/365</f>
        <v>0.1095890410958904</v>
      </c>
      <c r="AK929" s="4" t="str">
        <f>IF(data[[#This Row],[Option Type]]="put","p","c")</f>
        <v>c</v>
      </c>
      <c r="AL929" s="4">
        <f>(data[[#This Row],[Bid]]*data[[#This Row],[Bidsize]]+data[[#This Row],[Ask]]*data[[#This Row],[Asksize]])/(data[[#This Row],[Bidsize]]+data[[#This Row],[Asksize]])</f>
        <v>540.45000000000005</v>
      </c>
    </row>
    <row r="930" spans="1:38" x14ac:dyDescent="0.3">
      <c r="A930" t="s">
        <v>5725</v>
      </c>
      <c r="B930" t="s">
        <v>5726</v>
      </c>
      <c r="C930" t="s">
        <v>30</v>
      </c>
      <c r="D930" t="s">
        <v>4908</v>
      </c>
      <c r="E930" t="s">
        <v>540</v>
      </c>
      <c r="F930" t="s">
        <v>5727</v>
      </c>
      <c r="G930" t="s">
        <v>1212</v>
      </c>
      <c r="H930" t="s">
        <v>129</v>
      </c>
      <c r="I930" t="s">
        <v>153</v>
      </c>
      <c r="J930" t="s">
        <v>1502</v>
      </c>
      <c r="K930" t="s">
        <v>5728</v>
      </c>
      <c r="L930" t="s">
        <v>57</v>
      </c>
      <c r="M930" t="s">
        <v>37</v>
      </c>
      <c r="N930" t="s">
        <v>5729</v>
      </c>
      <c r="O930" t="s">
        <v>95</v>
      </c>
      <c r="P930" t="s">
        <v>231</v>
      </c>
      <c r="Q930" t="s">
        <v>231</v>
      </c>
      <c r="R930" t="s">
        <v>1212</v>
      </c>
      <c r="S930" t="s">
        <v>1212</v>
      </c>
      <c r="T930" t="s">
        <v>50</v>
      </c>
      <c r="U930" t="s">
        <v>5730</v>
      </c>
      <c r="V930" t="s">
        <v>87</v>
      </c>
      <c r="W930" t="s">
        <v>176</v>
      </c>
      <c r="X930" t="s">
        <v>1055</v>
      </c>
      <c r="Y930" t="s">
        <v>5731</v>
      </c>
      <c r="Z930" t="s">
        <v>87</v>
      </c>
      <c r="AA930" t="s">
        <v>87</v>
      </c>
      <c r="AB930" t="s">
        <v>37</v>
      </c>
      <c r="AC930" t="s">
        <v>1013</v>
      </c>
      <c r="AD930" t="s">
        <v>37</v>
      </c>
      <c r="AE930" t="s">
        <v>1013</v>
      </c>
      <c r="AF930" t="s">
        <v>90</v>
      </c>
      <c r="AG930" t="s">
        <v>1270</v>
      </c>
      <c r="AH930" t="s">
        <v>551</v>
      </c>
      <c r="AI930" s="4">
        <f ca="1">data[[#This Row],[Expiry Date]]-TODAY()</f>
        <v>40</v>
      </c>
      <c r="AJ930" s="4">
        <f ca="1">data[[#This Row],[Maturity ( Days)]]/365</f>
        <v>0.1095890410958904</v>
      </c>
      <c r="AK930" s="4" t="str">
        <f>IF(data[[#This Row],[Option Type]]="put","p","c")</f>
        <v>p</v>
      </c>
      <c r="AL930" s="4">
        <f>(data[[#This Row],[Bid]]*data[[#This Row],[Bidsize]]+data[[#This Row],[Ask]]*data[[#This Row],[Asksize]])/(data[[#This Row],[Bidsize]]+data[[#This Row],[Asksize]])</f>
        <v>31.84545454545454</v>
      </c>
    </row>
    <row r="931" spans="1:38" x14ac:dyDescent="0.3">
      <c r="A931" t="s">
        <v>5732</v>
      </c>
      <c r="B931" t="s">
        <v>5733</v>
      </c>
      <c r="C931" t="s">
        <v>30</v>
      </c>
      <c r="D931" t="s">
        <v>4921</v>
      </c>
      <c r="E931" t="s">
        <v>778</v>
      </c>
      <c r="F931" t="s">
        <v>125</v>
      </c>
      <c r="G931" t="s">
        <v>5734</v>
      </c>
      <c r="H931" t="s">
        <v>289</v>
      </c>
      <c r="I931" t="s">
        <v>289</v>
      </c>
      <c r="J931" t="s">
        <v>1502</v>
      </c>
      <c r="K931" t="s">
        <v>284</v>
      </c>
      <c r="L931" t="s">
        <v>57</v>
      </c>
      <c r="M931" t="s">
        <v>37</v>
      </c>
      <c r="N931" t="s">
        <v>5735</v>
      </c>
      <c r="O931" t="s">
        <v>135</v>
      </c>
      <c r="P931" t="s">
        <v>451</v>
      </c>
      <c r="Q931" t="s">
        <v>451</v>
      </c>
      <c r="R931" t="s">
        <v>5734</v>
      </c>
      <c r="S931" t="s">
        <v>5734</v>
      </c>
      <c r="T931" t="s">
        <v>50</v>
      </c>
      <c r="U931" t="s">
        <v>5736</v>
      </c>
      <c r="V931" t="s">
        <v>87</v>
      </c>
      <c r="W931" t="s">
        <v>128</v>
      </c>
      <c r="X931" t="s">
        <v>1055</v>
      </c>
      <c r="Y931" t="s">
        <v>5737</v>
      </c>
      <c r="Z931" t="s">
        <v>87</v>
      </c>
      <c r="AA931" t="s">
        <v>87</v>
      </c>
      <c r="AB931" t="s">
        <v>37</v>
      </c>
      <c r="AC931" t="s">
        <v>1013</v>
      </c>
      <c r="AD931" t="s">
        <v>37</v>
      </c>
      <c r="AE931" t="s">
        <v>1013</v>
      </c>
      <c r="AF931" t="s">
        <v>90</v>
      </c>
      <c r="AG931" t="s">
        <v>1270</v>
      </c>
      <c r="AH931" t="s">
        <v>50</v>
      </c>
      <c r="AI931" s="4">
        <f ca="1">data[[#This Row],[Expiry Date]]-TODAY()</f>
        <v>40</v>
      </c>
      <c r="AJ931" s="4">
        <f ca="1">data[[#This Row],[Maturity ( Days)]]/365</f>
        <v>0.1095890410958904</v>
      </c>
      <c r="AK931" s="4" t="str">
        <f>IF(data[[#This Row],[Option Type]]="put","p","c")</f>
        <v>p</v>
      </c>
      <c r="AL931" s="4">
        <f>(data[[#This Row],[Bid]]*data[[#This Row],[Bidsize]]+data[[#This Row],[Ask]]*data[[#This Row],[Asksize]])/(data[[#This Row],[Bidsize]]+data[[#This Row],[Asksize]])</f>
        <v>34.35</v>
      </c>
    </row>
    <row r="932" spans="1:38" x14ac:dyDescent="0.3">
      <c r="A932" t="s">
        <v>5738</v>
      </c>
      <c r="B932" t="s">
        <v>5739</v>
      </c>
      <c r="C932" t="s">
        <v>30</v>
      </c>
      <c r="D932" t="s">
        <v>4925</v>
      </c>
      <c r="E932" t="s">
        <v>949</v>
      </c>
      <c r="F932" t="s">
        <v>5740</v>
      </c>
      <c r="G932" t="s">
        <v>5741</v>
      </c>
      <c r="H932" t="s">
        <v>289</v>
      </c>
      <c r="I932" t="s">
        <v>289</v>
      </c>
      <c r="J932" t="s">
        <v>1502</v>
      </c>
      <c r="K932" t="s">
        <v>258</v>
      </c>
      <c r="L932" t="s">
        <v>57</v>
      </c>
      <c r="M932" t="s">
        <v>37</v>
      </c>
      <c r="N932" t="s">
        <v>769</v>
      </c>
      <c r="O932" t="s">
        <v>144</v>
      </c>
      <c r="P932" t="s">
        <v>5741</v>
      </c>
      <c r="Q932" t="s">
        <v>5741</v>
      </c>
      <c r="R932" t="s">
        <v>5741</v>
      </c>
      <c r="S932" t="s">
        <v>5741</v>
      </c>
      <c r="T932" t="s">
        <v>50</v>
      </c>
      <c r="U932" t="s">
        <v>5742</v>
      </c>
      <c r="V932" t="s">
        <v>87</v>
      </c>
      <c r="W932" t="s">
        <v>144</v>
      </c>
      <c r="X932" t="s">
        <v>1055</v>
      </c>
      <c r="Y932" t="s">
        <v>692</v>
      </c>
      <c r="Z932" t="s">
        <v>87</v>
      </c>
      <c r="AA932" t="s">
        <v>87</v>
      </c>
      <c r="AB932" t="s">
        <v>37</v>
      </c>
      <c r="AC932" t="s">
        <v>1013</v>
      </c>
      <c r="AD932" t="s">
        <v>37</v>
      </c>
      <c r="AE932" t="s">
        <v>1013</v>
      </c>
      <c r="AF932" t="s">
        <v>90</v>
      </c>
      <c r="AG932" t="s">
        <v>1270</v>
      </c>
      <c r="AH932" t="s">
        <v>50</v>
      </c>
      <c r="AI932" s="4">
        <f ca="1">data[[#This Row],[Expiry Date]]-TODAY()</f>
        <v>40</v>
      </c>
      <c r="AJ932" s="4">
        <f ca="1">data[[#This Row],[Maturity ( Days)]]/365</f>
        <v>0.1095890410958904</v>
      </c>
      <c r="AK932" s="4" t="str">
        <f>IF(data[[#This Row],[Option Type]]="put","p","c")</f>
        <v>p</v>
      </c>
      <c r="AL932" s="4">
        <f>(data[[#This Row],[Bid]]*data[[#This Row],[Bidsize]]+data[[#This Row],[Ask]]*data[[#This Row],[Asksize]])/(data[[#This Row],[Bidsize]]+data[[#This Row],[Asksize]])</f>
        <v>34.85</v>
      </c>
    </row>
    <row r="933" spans="1:38" x14ac:dyDescent="0.3">
      <c r="A933" t="s">
        <v>5743</v>
      </c>
      <c r="B933" t="s">
        <v>5744</v>
      </c>
      <c r="C933" t="s">
        <v>30</v>
      </c>
      <c r="D933" t="s">
        <v>4935</v>
      </c>
      <c r="E933" t="s">
        <v>888</v>
      </c>
      <c r="F933" t="s">
        <v>5745</v>
      </c>
      <c r="G933" t="s">
        <v>5746</v>
      </c>
      <c r="H933" t="s">
        <v>289</v>
      </c>
      <c r="I933" t="s">
        <v>289</v>
      </c>
      <c r="J933" t="s">
        <v>1502</v>
      </c>
      <c r="K933" t="s">
        <v>143</v>
      </c>
      <c r="L933" t="s">
        <v>57</v>
      </c>
      <c r="M933" t="s">
        <v>37</v>
      </c>
      <c r="N933" t="s">
        <v>5747</v>
      </c>
      <c r="O933" t="s">
        <v>227</v>
      </c>
      <c r="P933" t="s">
        <v>5746</v>
      </c>
      <c r="Q933" t="s">
        <v>5746</v>
      </c>
      <c r="R933" t="s">
        <v>5746</v>
      </c>
      <c r="S933" t="s">
        <v>5746</v>
      </c>
      <c r="T933" t="s">
        <v>50</v>
      </c>
      <c r="U933" t="s">
        <v>5748</v>
      </c>
      <c r="V933" t="s">
        <v>87</v>
      </c>
      <c r="W933" t="s">
        <v>184</v>
      </c>
      <c r="X933" t="s">
        <v>1055</v>
      </c>
      <c r="Y933" t="s">
        <v>5749</v>
      </c>
      <c r="Z933" t="s">
        <v>87</v>
      </c>
      <c r="AA933" t="s">
        <v>87</v>
      </c>
      <c r="AB933" t="s">
        <v>37</v>
      </c>
      <c r="AC933" t="s">
        <v>1013</v>
      </c>
      <c r="AD933" t="s">
        <v>37</v>
      </c>
      <c r="AE933" t="s">
        <v>1013</v>
      </c>
      <c r="AF933" t="s">
        <v>90</v>
      </c>
      <c r="AG933" t="s">
        <v>1270</v>
      </c>
      <c r="AH933" t="s">
        <v>50</v>
      </c>
      <c r="AI933" s="4">
        <f ca="1">data[[#This Row],[Expiry Date]]-TODAY()</f>
        <v>40</v>
      </c>
      <c r="AJ933" s="4">
        <f ca="1">data[[#This Row],[Maturity ( Days)]]/365</f>
        <v>0.1095890410958904</v>
      </c>
      <c r="AK933" s="4" t="str">
        <f>IF(data[[#This Row],[Option Type]]="put","p","c")</f>
        <v>p</v>
      </c>
      <c r="AL933" s="4">
        <f>(data[[#This Row],[Bid]]*data[[#This Row],[Bidsize]]+data[[#This Row],[Ask]]*data[[#This Row],[Asksize]])/(data[[#This Row],[Bidsize]]+data[[#This Row],[Asksize]])</f>
        <v>37.049999999999997</v>
      </c>
    </row>
    <row r="934" spans="1:38" x14ac:dyDescent="0.3">
      <c r="A934" t="s">
        <v>5750</v>
      </c>
      <c r="B934" t="s">
        <v>5751</v>
      </c>
      <c r="C934" t="s">
        <v>30</v>
      </c>
      <c r="D934" t="s">
        <v>4935</v>
      </c>
      <c r="E934" t="s">
        <v>5752</v>
      </c>
      <c r="F934" t="s">
        <v>939</v>
      </c>
      <c r="G934" t="s">
        <v>445</v>
      </c>
      <c r="H934" t="s">
        <v>423</v>
      </c>
      <c r="I934" t="s">
        <v>423</v>
      </c>
      <c r="J934" t="s">
        <v>1502</v>
      </c>
      <c r="K934" t="s">
        <v>171</v>
      </c>
      <c r="L934" t="s">
        <v>57</v>
      </c>
      <c r="M934" t="s">
        <v>37</v>
      </c>
      <c r="N934" t="s">
        <v>492</v>
      </c>
      <c r="O934" t="s">
        <v>137</v>
      </c>
      <c r="P934" t="s">
        <v>445</v>
      </c>
      <c r="Q934" t="s">
        <v>445</v>
      </c>
      <c r="R934" t="s">
        <v>445</v>
      </c>
      <c r="S934" t="s">
        <v>445</v>
      </c>
      <c r="T934" t="s">
        <v>50</v>
      </c>
      <c r="U934" t="s">
        <v>5753</v>
      </c>
      <c r="V934" t="s">
        <v>87</v>
      </c>
      <c r="W934" t="s">
        <v>137</v>
      </c>
      <c r="X934" t="s">
        <v>1055</v>
      </c>
      <c r="Y934" t="s">
        <v>5754</v>
      </c>
      <c r="Z934" t="s">
        <v>87</v>
      </c>
      <c r="AA934" t="s">
        <v>87</v>
      </c>
      <c r="AB934" t="s">
        <v>37</v>
      </c>
      <c r="AC934" t="s">
        <v>1013</v>
      </c>
      <c r="AD934" t="s">
        <v>37</v>
      </c>
      <c r="AE934" t="s">
        <v>1013</v>
      </c>
      <c r="AF934" t="s">
        <v>90</v>
      </c>
      <c r="AG934" t="s">
        <v>1270</v>
      </c>
      <c r="AH934" t="s">
        <v>551</v>
      </c>
      <c r="AI934" s="4">
        <f ca="1">data[[#This Row],[Expiry Date]]-TODAY()</f>
        <v>40</v>
      </c>
      <c r="AJ934" s="4">
        <f ca="1">data[[#This Row],[Maturity ( Days)]]/365</f>
        <v>0.1095890410958904</v>
      </c>
      <c r="AK934" s="4" t="str">
        <f>IF(data[[#This Row],[Option Type]]="put","p","c")</f>
        <v>p</v>
      </c>
      <c r="AL934" s="4">
        <f>(data[[#This Row],[Bid]]*data[[#This Row],[Bidsize]]+data[[#This Row],[Ask]]*data[[#This Row],[Asksize]])/(data[[#This Row],[Bidsize]]+data[[#This Row],[Asksize]])</f>
        <v>37.699999999999996</v>
      </c>
    </row>
    <row r="935" spans="1:38" x14ac:dyDescent="0.3">
      <c r="A935" t="s">
        <v>5755</v>
      </c>
      <c r="B935" t="s">
        <v>5756</v>
      </c>
      <c r="C935" t="s">
        <v>30</v>
      </c>
      <c r="D935" t="s">
        <v>567</v>
      </c>
      <c r="E935" t="s">
        <v>445</v>
      </c>
      <c r="F935" t="s">
        <v>940</v>
      </c>
      <c r="G935" t="s">
        <v>5757</v>
      </c>
      <c r="H935" t="s">
        <v>129</v>
      </c>
      <c r="I935" t="s">
        <v>423</v>
      </c>
      <c r="J935" t="s">
        <v>1502</v>
      </c>
      <c r="K935" t="s">
        <v>620</v>
      </c>
      <c r="L935" t="s">
        <v>57</v>
      </c>
      <c r="M935" t="s">
        <v>37</v>
      </c>
      <c r="N935" t="s">
        <v>5758</v>
      </c>
      <c r="O935" t="s">
        <v>144</v>
      </c>
      <c r="P935" t="s">
        <v>5757</v>
      </c>
      <c r="Q935" t="s">
        <v>5757</v>
      </c>
      <c r="R935" t="s">
        <v>5757</v>
      </c>
      <c r="S935" t="s">
        <v>5757</v>
      </c>
      <c r="T935" t="s">
        <v>50</v>
      </c>
      <c r="U935" t="s">
        <v>5759</v>
      </c>
      <c r="V935" t="s">
        <v>87</v>
      </c>
      <c r="W935" t="s">
        <v>144</v>
      </c>
      <c r="X935" t="s">
        <v>1055</v>
      </c>
      <c r="Y935" t="s">
        <v>5760</v>
      </c>
      <c r="Z935" t="s">
        <v>87</v>
      </c>
      <c r="AA935" t="s">
        <v>87</v>
      </c>
      <c r="AB935" t="s">
        <v>37</v>
      </c>
      <c r="AC935" t="s">
        <v>1013</v>
      </c>
      <c r="AD935" t="s">
        <v>37</v>
      </c>
      <c r="AE935" t="s">
        <v>1013</v>
      </c>
      <c r="AF935" t="s">
        <v>90</v>
      </c>
      <c r="AG935" t="s">
        <v>1270</v>
      </c>
      <c r="AH935" t="s">
        <v>551</v>
      </c>
      <c r="AI935" s="4">
        <f ca="1">data[[#This Row],[Expiry Date]]-TODAY()</f>
        <v>40</v>
      </c>
      <c r="AJ935" s="4">
        <f ca="1">data[[#This Row],[Maturity ( Days)]]/365</f>
        <v>0.1095890410958904</v>
      </c>
      <c r="AK935" s="4" t="str">
        <f>IF(data[[#This Row],[Option Type]]="put","p","c")</f>
        <v>p</v>
      </c>
      <c r="AL935" s="4">
        <f>(data[[#This Row],[Bid]]*data[[#This Row],[Bidsize]]+data[[#This Row],[Ask]]*data[[#This Row],[Asksize]])/(data[[#This Row],[Bidsize]]+data[[#This Row],[Asksize]])</f>
        <v>38.164285714285718</v>
      </c>
    </row>
    <row r="936" spans="1:38" x14ac:dyDescent="0.3">
      <c r="A936" t="s">
        <v>5761</v>
      </c>
      <c r="B936" t="s">
        <v>5762</v>
      </c>
      <c r="C936" t="s">
        <v>30</v>
      </c>
      <c r="D936" t="s">
        <v>557</v>
      </c>
      <c r="E936" t="s">
        <v>5494</v>
      </c>
      <c r="F936" t="s">
        <v>449</v>
      </c>
      <c r="G936" t="s">
        <v>850</v>
      </c>
      <c r="H936" t="s">
        <v>160</v>
      </c>
      <c r="I936" t="s">
        <v>160</v>
      </c>
      <c r="J936" t="s">
        <v>1502</v>
      </c>
      <c r="K936" t="s">
        <v>359</v>
      </c>
      <c r="L936" t="s">
        <v>57</v>
      </c>
      <c r="M936" t="s">
        <v>37</v>
      </c>
      <c r="N936" t="s">
        <v>5763</v>
      </c>
      <c r="O936" t="s">
        <v>142</v>
      </c>
      <c r="P936" t="s">
        <v>783</v>
      </c>
      <c r="Q936" t="s">
        <v>783</v>
      </c>
      <c r="R936" t="s">
        <v>850</v>
      </c>
      <c r="S936" t="s">
        <v>850</v>
      </c>
      <c r="T936" t="s">
        <v>50</v>
      </c>
      <c r="U936" t="s">
        <v>5764</v>
      </c>
      <c r="V936" t="s">
        <v>87</v>
      </c>
      <c r="W936" t="s">
        <v>144</v>
      </c>
      <c r="X936" t="s">
        <v>1055</v>
      </c>
      <c r="Y936" t="s">
        <v>5765</v>
      </c>
      <c r="Z936" t="s">
        <v>87</v>
      </c>
      <c r="AA936" t="s">
        <v>87</v>
      </c>
      <c r="AB936" t="s">
        <v>37</v>
      </c>
      <c r="AC936" t="s">
        <v>1013</v>
      </c>
      <c r="AD936" t="s">
        <v>37</v>
      </c>
      <c r="AE936" t="s">
        <v>1013</v>
      </c>
      <c r="AF936" t="s">
        <v>90</v>
      </c>
      <c r="AG936" t="s">
        <v>1270</v>
      </c>
      <c r="AH936" t="s">
        <v>551</v>
      </c>
      <c r="AI936" s="4">
        <f ca="1">data[[#This Row],[Expiry Date]]-TODAY()</f>
        <v>40</v>
      </c>
      <c r="AJ936" s="4">
        <f ca="1">data[[#This Row],[Maturity ( Days)]]/365</f>
        <v>0.1095890410958904</v>
      </c>
      <c r="AK936" s="4" t="str">
        <f>IF(data[[#This Row],[Option Type]]="put","p","c")</f>
        <v>p</v>
      </c>
      <c r="AL936" s="4">
        <f>(data[[#This Row],[Bid]]*data[[#This Row],[Bidsize]]+data[[#This Row],[Ask]]*data[[#This Row],[Asksize]])/(data[[#This Row],[Bidsize]]+data[[#This Row],[Asksize]])</f>
        <v>53.85</v>
      </c>
    </row>
    <row r="937" spans="1:38" x14ac:dyDescent="0.3">
      <c r="A937" t="s">
        <v>5766</v>
      </c>
      <c r="B937" t="s">
        <v>5767</v>
      </c>
      <c r="C937" t="s">
        <v>30</v>
      </c>
      <c r="D937" t="s">
        <v>2681</v>
      </c>
      <c r="E937" t="s">
        <v>5768</v>
      </c>
      <c r="F937" t="s">
        <v>5769</v>
      </c>
      <c r="G937" t="s">
        <v>5770</v>
      </c>
      <c r="H937" t="s">
        <v>231</v>
      </c>
      <c r="I937" t="s">
        <v>231</v>
      </c>
      <c r="J937" t="s">
        <v>1502</v>
      </c>
      <c r="K937" t="s">
        <v>469</v>
      </c>
      <c r="L937" t="s">
        <v>57</v>
      </c>
      <c r="M937" t="s">
        <v>37</v>
      </c>
      <c r="N937" t="s">
        <v>5771</v>
      </c>
      <c r="O937" t="s">
        <v>444</v>
      </c>
      <c r="P937" t="s">
        <v>5772</v>
      </c>
      <c r="Q937" t="s">
        <v>5773</v>
      </c>
      <c r="R937" t="s">
        <v>5774</v>
      </c>
      <c r="S937" t="s">
        <v>5770</v>
      </c>
      <c r="T937" t="s">
        <v>50</v>
      </c>
      <c r="U937" t="s">
        <v>5775</v>
      </c>
      <c r="V937" t="s">
        <v>87</v>
      </c>
      <c r="W937" t="s">
        <v>128</v>
      </c>
      <c r="X937" t="s">
        <v>1055</v>
      </c>
      <c r="Y937" t="s">
        <v>5776</v>
      </c>
      <c r="Z937" t="s">
        <v>87</v>
      </c>
      <c r="AA937" t="s">
        <v>87</v>
      </c>
      <c r="AB937" t="s">
        <v>37</v>
      </c>
      <c r="AC937" t="s">
        <v>1013</v>
      </c>
      <c r="AD937" t="s">
        <v>37</v>
      </c>
      <c r="AE937" t="s">
        <v>1013</v>
      </c>
      <c r="AF937" t="s">
        <v>90</v>
      </c>
      <c r="AG937" t="s">
        <v>1270</v>
      </c>
      <c r="AH937" t="s">
        <v>50</v>
      </c>
      <c r="AI937" s="4">
        <f ca="1">data[[#This Row],[Expiry Date]]-TODAY()</f>
        <v>40</v>
      </c>
      <c r="AJ937" s="4">
        <f ca="1">data[[#This Row],[Maturity ( Days)]]/365</f>
        <v>0.1095890410958904</v>
      </c>
      <c r="AK937" s="4" t="str">
        <f>IF(data[[#This Row],[Option Type]]="put","p","c")</f>
        <v>p</v>
      </c>
      <c r="AL937" s="4">
        <f>(data[[#This Row],[Bid]]*data[[#This Row],[Bidsize]]+data[[#This Row],[Ask]]*data[[#This Row],[Asksize]])/(data[[#This Row],[Bidsize]]+data[[#This Row],[Asksize]])</f>
        <v>55.75</v>
      </c>
    </row>
    <row r="938" spans="1:38" x14ac:dyDescent="0.3">
      <c r="A938" t="s">
        <v>5777</v>
      </c>
      <c r="B938" t="s">
        <v>5778</v>
      </c>
      <c r="C938" t="s">
        <v>58</v>
      </c>
      <c r="D938" t="s">
        <v>157</v>
      </c>
      <c r="E938" t="s">
        <v>5779</v>
      </c>
      <c r="F938" t="s">
        <v>5780</v>
      </c>
      <c r="G938" t="s">
        <v>5781</v>
      </c>
      <c r="H938" t="s">
        <v>161</v>
      </c>
      <c r="I938" t="s">
        <v>161</v>
      </c>
      <c r="J938" t="s">
        <v>1502</v>
      </c>
      <c r="K938" t="s">
        <v>5782</v>
      </c>
      <c r="L938" t="s">
        <v>57</v>
      </c>
      <c r="M938" t="s">
        <v>37</v>
      </c>
      <c r="N938" t="s">
        <v>5783</v>
      </c>
      <c r="O938" t="s">
        <v>86</v>
      </c>
      <c r="P938" t="s">
        <v>5781</v>
      </c>
      <c r="Q938" t="s">
        <v>5781</v>
      </c>
      <c r="R938" t="s">
        <v>5781</v>
      </c>
      <c r="S938" t="s">
        <v>5781</v>
      </c>
      <c r="T938" t="s">
        <v>50</v>
      </c>
      <c r="U938" t="s">
        <v>5784</v>
      </c>
      <c r="V938" t="s">
        <v>87</v>
      </c>
      <c r="W938" t="s">
        <v>86</v>
      </c>
      <c r="X938" t="s">
        <v>1055</v>
      </c>
      <c r="Y938" t="s">
        <v>5785</v>
      </c>
      <c r="Z938" t="s">
        <v>87</v>
      </c>
      <c r="AA938" t="s">
        <v>87</v>
      </c>
      <c r="AB938" t="s">
        <v>37</v>
      </c>
      <c r="AC938" t="s">
        <v>1013</v>
      </c>
      <c r="AD938" t="s">
        <v>37</v>
      </c>
      <c r="AE938" t="s">
        <v>1013</v>
      </c>
      <c r="AF938" t="s">
        <v>90</v>
      </c>
      <c r="AG938" t="s">
        <v>1270</v>
      </c>
      <c r="AH938" t="s">
        <v>50</v>
      </c>
      <c r="AI938" s="4">
        <f ca="1">data[[#This Row],[Expiry Date]]-TODAY()</f>
        <v>40</v>
      </c>
      <c r="AJ938" s="4">
        <f ca="1">data[[#This Row],[Maturity ( Days)]]/365</f>
        <v>0.1095890410958904</v>
      </c>
      <c r="AK938" s="4" t="str">
        <f>IF(data[[#This Row],[Option Type]]="put","p","c")</f>
        <v>c</v>
      </c>
      <c r="AL938" s="4">
        <f>(data[[#This Row],[Bid]]*data[[#This Row],[Bidsize]]+data[[#This Row],[Ask]]*data[[#This Row],[Asksize]])/(data[[#This Row],[Bidsize]]+data[[#This Row],[Asksize]])</f>
        <v>367.25</v>
      </c>
    </row>
    <row r="939" spans="1:38" x14ac:dyDescent="0.3">
      <c r="A939" t="s">
        <v>5786</v>
      </c>
      <c r="B939" t="s">
        <v>5787</v>
      </c>
      <c r="C939" t="s">
        <v>30</v>
      </c>
      <c r="D939" t="s">
        <v>2693</v>
      </c>
      <c r="E939" t="s">
        <v>5788</v>
      </c>
      <c r="F939" t="s">
        <v>5789</v>
      </c>
      <c r="G939" t="s">
        <v>5790</v>
      </c>
      <c r="H939" t="s">
        <v>231</v>
      </c>
      <c r="I939" t="s">
        <v>231</v>
      </c>
      <c r="J939" t="s">
        <v>1502</v>
      </c>
      <c r="K939" t="s">
        <v>5791</v>
      </c>
      <c r="L939" t="s">
        <v>57</v>
      </c>
      <c r="M939" t="s">
        <v>37</v>
      </c>
      <c r="N939" t="s">
        <v>5792</v>
      </c>
      <c r="O939" t="s">
        <v>86</v>
      </c>
      <c r="P939" t="s">
        <v>5790</v>
      </c>
      <c r="Q939" t="s">
        <v>5790</v>
      </c>
      <c r="R939" t="s">
        <v>5790</v>
      </c>
      <c r="S939" t="s">
        <v>5790</v>
      </c>
      <c r="T939" t="s">
        <v>50</v>
      </c>
      <c r="U939" t="s">
        <v>5793</v>
      </c>
      <c r="V939" t="s">
        <v>87</v>
      </c>
      <c r="W939" t="s">
        <v>86</v>
      </c>
      <c r="X939" t="s">
        <v>1055</v>
      </c>
      <c r="Y939" t="s">
        <v>5794</v>
      </c>
      <c r="Z939" t="s">
        <v>87</v>
      </c>
      <c r="AA939" t="s">
        <v>87</v>
      </c>
      <c r="AB939" t="s">
        <v>37</v>
      </c>
      <c r="AC939" t="s">
        <v>1013</v>
      </c>
      <c r="AD939" t="s">
        <v>37</v>
      </c>
      <c r="AE939" t="s">
        <v>1013</v>
      </c>
      <c r="AF939" t="s">
        <v>90</v>
      </c>
      <c r="AG939" t="s">
        <v>1270</v>
      </c>
      <c r="AH939" t="s">
        <v>50</v>
      </c>
      <c r="AI939" s="4">
        <f ca="1">data[[#This Row],[Expiry Date]]-TODAY()</f>
        <v>40</v>
      </c>
      <c r="AJ939" s="4">
        <f ca="1">data[[#This Row],[Maturity ( Days)]]/365</f>
        <v>0.1095890410958904</v>
      </c>
      <c r="AK939" s="4" t="str">
        <f>IF(data[[#This Row],[Option Type]]="put","p","c")</f>
        <v>p</v>
      </c>
      <c r="AL939" s="4">
        <f>(data[[#This Row],[Bid]]*data[[#This Row],[Bidsize]]+data[[#This Row],[Ask]]*data[[#This Row],[Asksize]])/(data[[#This Row],[Bidsize]]+data[[#This Row],[Asksize]])</f>
        <v>57.55</v>
      </c>
    </row>
    <row r="940" spans="1:38" x14ac:dyDescent="0.3">
      <c r="A940" t="s">
        <v>5795</v>
      </c>
      <c r="B940" t="s">
        <v>5796</v>
      </c>
      <c r="C940" t="s">
        <v>30</v>
      </c>
      <c r="D940" t="s">
        <v>573</v>
      </c>
      <c r="E940" t="s">
        <v>535</v>
      </c>
      <c r="F940" t="s">
        <v>5797</v>
      </c>
      <c r="G940" t="s">
        <v>5798</v>
      </c>
      <c r="H940" t="s">
        <v>231</v>
      </c>
      <c r="I940" t="s">
        <v>231</v>
      </c>
      <c r="J940" t="s">
        <v>1502</v>
      </c>
      <c r="K940" t="s">
        <v>5799</v>
      </c>
      <c r="L940" t="s">
        <v>57</v>
      </c>
      <c r="M940" t="s">
        <v>37</v>
      </c>
      <c r="N940" t="s">
        <v>5800</v>
      </c>
      <c r="O940" t="s">
        <v>128</v>
      </c>
      <c r="P940" t="s">
        <v>5798</v>
      </c>
      <c r="Q940" t="s">
        <v>5798</v>
      </c>
      <c r="R940" t="s">
        <v>5798</v>
      </c>
      <c r="S940" t="s">
        <v>5798</v>
      </c>
      <c r="T940" t="s">
        <v>50</v>
      </c>
      <c r="U940" t="s">
        <v>5801</v>
      </c>
      <c r="V940" t="s">
        <v>87</v>
      </c>
      <c r="W940" t="s">
        <v>128</v>
      </c>
      <c r="X940" t="s">
        <v>1055</v>
      </c>
      <c r="Y940" t="s">
        <v>5802</v>
      </c>
      <c r="Z940" t="s">
        <v>87</v>
      </c>
      <c r="AA940" t="s">
        <v>87</v>
      </c>
      <c r="AB940" t="s">
        <v>37</v>
      </c>
      <c r="AC940" t="s">
        <v>1013</v>
      </c>
      <c r="AD940" t="s">
        <v>37</v>
      </c>
      <c r="AE940" t="s">
        <v>1013</v>
      </c>
      <c r="AF940" t="s">
        <v>90</v>
      </c>
      <c r="AG940" t="s">
        <v>1270</v>
      </c>
      <c r="AH940" t="s">
        <v>50</v>
      </c>
      <c r="AI940" s="4">
        <f ca="1">data[[#This Row],[Expiry Date]]-TODAY()</f>
        <v>40</v>
      </c>
      <c r="AJ940" s="4">
        <f ca="1">data[[#This Row],[Maturity ( Days)]]/365</f>
        <v>0.1095890410958904</v>
      </c>
      <c r="AK940" s="4" t="str">
        <f>IF(data[[#This Row],[Option Type]]="put","p","c")</f>
        <v>p</v>
      </c>
      <c r="AL940" s="4">
        <f>(data[[#This Row],[Bid]]*data[[#This Row],[Bidsize]]+data[[#This Row],[Ask]]*data[[#This Row],[Asksize]])/(data[[#This Row],[Bidsize]]+data[[#This Row],[Asksize]])</f>
        <v>58.45</v>
      </c>
    </row>
    <row r="941" spans="1:38" x14ac:dyDescent="0.3">
      <c r="A941" t="s">
        <v>5803</v>
      </c>
      <c r="B941" t="s">
        <v>5804</v>
      </c>
      <c r="C941" t="s">
        <v>30</v>
      </c>
      <c r="D941" t="s">
        <v>310</v>
      </c>
      <c r="E941" t="s">
        <v>5805</v>
      </c>
      <c r="F941" t="s">
        <v>5806</v>
      </c>
      <c r="G941" t="s">
        <v>5807</v>
      </c>
      <c r="H941" t="s">
        <v>86</v>
      </c>
      <c r="I941" t="s">
        <v>86</v>
      </c>
      <c r="J941" t="s">
        <v>1502</v>
      </c>
      <c r="K941" t="s">
        <v>534</v>
      </c>
      <c r="L941" t="s">
        <v>57</v>
      </c>
      <c r="M941" t="s">
        <v>37</v>
      </c>
      <c r="N941" t="s">
        <v>5808</v>
      </c>
      <c r="O941" t="s">
        <v>144</v>
      </c>
      <c r="P941" t="s">
        <v>5809</v>
      </c>
      <c r="Q941" t="s">
        <v>5809</v>
      </c>
      <c r="R941" t="s">
        <v>5807</v>
      </c>
      <c r="S941" t="s">
        <v>5807</v>
      </c>
      <c r="T941" t="s">
        <v>50</v>
      </c>
      <c r="U941" t="s">
        <v>1248</v>
      </c>
      <c r="V941" t="s">
        <v>87</v>
      </c>
      <c r="W941" t="s">
        <v>128</v>
      </c>
      <c r="X941" t="s">
        <v>1055</v>
      </c>
      <c r="Y941" t="s">
        <v>5810</v>
      </c>
      <c r="Z941" t="s">
        <v>87</v>
      </c>
      <c r="AA941" t="s">
        <v>87</v>
      </c>
      <c r="AB941" t="s">
        <v>37</v>
      </c>
      <c r="AC941" t="s">
        <v>1013</v>
      </c>
      <c r="AD941" t="s">
        <v>37</v>
      </c>
      <c r="AE941" t="s">
        <v>1013</v>
      </c>
      <c r="AF941" t="s">
        <v>90</v>
      </c>
      <c r="AG941" t="s">
        <v>1270</v>
      </c>
      <c r="AH941" t="s">
        <v>551</v>
      </c>
      <c r="AI941" s="4">
        <f ca="1">data[[#This Row],[Expiry Date]]-TODAY()</f>
        <v>40</v>
      </c>
      <c r="AJ941" s="4">
        <f ca="1">data[[#This Row],[Maturity ( Days)]]/365</f>
        <v>0.1095890410958904</v>
      </c>
      <c r="AK941" s="4" t="str">
        <f>IF(data[[#This Row],[Option Type]]="put","p","c")</f>
        <v>p</v>
      </c>
      <c r="AL941" s="4">
        <f>(data[[#This Row],[Bid]]*data[[#This Row],[Bidsize]]+data[[#This Row],[Ask]]*data[[#This Row],[Asksize]])/(data[[#This Row],[Bidsize]]+data[[#This Row],[Asksize]])</f>
        <v>62.050000000000004</v>
      </c>
    </row>
    <row r="942" spans="1:38" x14ac:dyDescent="0.3">
      <c r="A942" t="s">
        <v>5811</v>
      </c>
      <c r="B942" t="s">
        <v>5812</v>
      </c>
      <c r="C942" t="s">
        <v>30</v>
      </c>
      <c r="D942" t="s">
        <v>1801</v>
      </c>
      <c r="E942" t="s">
        <v>5813</v>
      </c>
      <c r="F942" t="s">
        <v>5486</v>
      </c>
      <c r="G942" t="s">
        <v>5814</v>
      </c>
      <c r="H942" t="s">
        <v>231</v>
      </c>
      <c r="I942" t="s">
        <v>231</v>
      </c>
      <c r="J942" t="s">
        <v>1502</v>
      </c>
      <c r="K942" t="s">
        <v>4931</v>
      </c>
      <c r="L942" t="s">
        <v>57</v>
      </c>
      <c r="M942" t="s">
        <v>37</v>
      </c>
      <c r="N942" t="s">
        <v>5815</v>
      </c>
      <c r="O942" t="s">
        <v>86</v>
      </c>
      <c r="P942" t="s">
        <v>5814</v>
      </c>
      <c r="Q942" t="s">
        <v>5814</v>
      </c>
      <c r="R942" t="s">
        <v>5814</v>
      </c>
      <c r="S942" t="s">
        <v>5814</v>
      </c>
      <c r="T942" t="s">
        <v>50</v>
      </c>
      <c r="U942" t="s">
        <v>5816</v>
      </c>
      <c r="V942" t="s">
        <v>87</v>
      </c>
      <c r="W942" t="s">
        <v>86</v>
      </c>
      <c r="X942" t="s">
        <v>1055</v>
      </c>
      <c r="Y942" t="s">
        <v>830</v>
      </c>
      <c r="Z942" t="s">
        <v>87</v>
      </c>
      <c r="AA942" t="s">
        <v>87</v>
      </c>
      <c r="AB942" t="s">
        <v>37</v>
      </c>
      <c r="AC942" t="s">
        <v>1013</v>
      </c>
      <c r="AD942" t="s">
        <v>37</v>
      </c>
      <c r="AE942" t="s">
        <v>1013</v>
      </c>
      <c r="AF942" t="s">
        <v>90</v>
      </c>
      <c r="AG942" t="s">
        <v>1270</v>
      </c>
      <c r="AH942" t="s">
        <v>50</v>
      </c>
      <c r="AI942" s="4">
        <f ca="1">data[[#This Row],[Expiry Date]]-TODAY()</f>
        <v>40</v>
      </c>
      <c r="AJ942" s="4">
        <f ca="1">data[[#This Row],[Maturity ( Days)]]/365</f>
        <v>0.1095890410958904</v>
      </c>
      <c r="AK942" s="4" t="str">
        <f>IF(data[[#This Row],[Option Type]]="put","p","c")</f>
        <v>p</v>
      </c>
      <c r="AL942" s="4">
        <f>(data[[#This Row],[Bid]]*data[[#This Row],[Bidsize]]+data[[#This Row],[Ask]]*data[[#This Row],[Asksize]])/(data[[#This Row],[Bidsize]]+data[[#This Row],[Asksize]])</f>
        <v>67.45</v>
      </c>
    </row>
    <row r="943" spans="1:38" x14ac:dyDescent="0.3">
      <c r="A943" t="s">
        <v>5817</v>
      </c>
      <c r="B943" t="s">
        <v>5818</v>
      </c>
      <c r="C943" t="s">
        <v>58</v>
      </c>
      <c r="D943" t="s">
        <v>213</v>
      </c>
      <c r="E943" t="s">
        <v>5819</v>
      </c>
      <c r="F943" t="s">
        <v>2779</v>
      </c>
      <c r="G943" t="s">
        <v>5820</v>
      </c>
      <c r="H943" t="s">
        <v>161</v>
      </c>
      <c r="I943" t="s">
        <v>161</v>
      </c>
      <c r="J943" t="s">
        <v>1502</v>
      </c>
      <c r="K943" t="s">
        <v>523</v>
      </c>
      <c r="L943" t="s">
        <v>57</v>
      </c>
      <c r="M943" t="s">
        <v>37</v>
      </c>
      <c r="N943" t="s">
        <v>5821</v>
      </c>
      <c r="O943" t="s">
        <v>86</v>
      </c>
      <c r="P943" t="s">
        <v>5820</v>
      </c>
      <c r="Q943" t="s">
        <v>5820</v>
      </c>
      <c r="R943" t="s">
        <v>5820</v>
      </c>
      <c r="S943" t="s">
        <v>5820</v>
      </c>
      <c r="T943" t="s">
        <v>50</v>
      </c>
      <c r="U943" t="s">
        <v>5822</v>
      </c>
      <c r="V943" t="s">
        <v>87</v>
      </c>
      <c r="W943" t="s">
        <v>86</v>
      </c>
      <c r="X943" t="s">
        <v>1055</v>
      </c>
      <c r="Y943" t="s">
        <v>5823</v>
      </c>
      <c r="Z943" t="s">
        <v>87</v>
      </c>
      <c r="AA943" t="s">
        <v>87</v>
      </c>
      <c r="AB943" t="s">
        <v>37</v>
      </c>
      <c r="AC943" t="s">
        <v>1013</v>
      </c>
      <c r="AD943" t="s">
        <v>37</v>
      </c>
      <c r="AE943" t="s">
        <v>1013</v>
      </c>
      <c r="AF943" t="s">
        <v>90</v>
      </c>
      <c r="AG943" t="s">
        <v>1270</v>
      </c>
      <c r="AH943" t="s">
        <v>50</v>
      </c>
      <c r="AI943" s="4">
        <f ca="1">data[[#This Row],[Expiry Date]]-TODAY()</f>
        <v>40</v>
      </c>
      <c r="AJ943" s="4">
        <f ca="1">data[[#This Row],[Maturity ( Days)]]/365</f>
        <v>0.1095890410958904</v>
      </c>
      <c r="AK943" s="4" t="str">
        <f>IF(data[[#This Row],[Option Type]]="put","p","c")</f>
        <v>c</v>
      </c>
      <c r="AL943" s="4">
        <f>(data[[#This Row],[Bid]]*data[[#This Row],[Bidsize]]+data[[#This Row],[Ask]]*data[[#This Row],[Asksize]])/(data[[#This Row],[Bidsize]]+data[[#This Row],[Asksize]])</f>
        <v>307.5</v>
      </c>
    </row>
    <row r="944" spans="1:38" x14ac:dyDescent="0.3">
      <c r="A944" t="s">
        <v>5824</v>
      </c>
      <c r="B944" t="s">
        <v>5825</v>
      </c>
      <c r="C944" t="s">
        <v>58</v>
      </c>
      <c r="D944" t="s">
        <v>162</v>
      </c>
      <c r="E944" t="s">
        <v>5826</v>
      </c>
      <c r="F944" t="s">
        <v>5827</v>
      </c>
      <c r="G944" t="s">
        <v>5828</v>
      </c>
      <c r="H944" t="s">
        <v>161</v>
      </c>
      <c r="I944" t="s">
        <v>161</v>
      </c>
      <c r="J944" t="s">
        <v>1502</v>
      </c>
      <c r="K944" t="s">
        <v>5829</v>
      </c>
      <c r="L944" t="s">
        <v>57</v>
      </c>
      <c r="M944" t="s">
        <v>37</v>
      </c>
      <c r="N944" t="s">
        <v>5830</v>
      </c>
      <c r="O944" t="s">
        <v>180</v>
      </c>
      <c r="P944" t="s">
        <v>5831</v>
      </c>
      <c r="Q944" t="s">
        <v>5828</v>
      </c>
      <c r="R944" t="s">
        <v>5831</v>
      </c>
      <c r="S944" t="s">
        <v>5828</v>
      </c>
      <c r="T944" t="s">
        <v>50</v>
      </c>
      <c r="U944" t="s">
        <v>5832</v>
      </c>
      <c r="V944" t="s">
        <v>87</v>
      </c>
      <c r="W944" t="s">
        <v>128</v>
      </c>
      <c r="X944" t="s">
        <v>1055</v>
      </c>
      <c r="Y944" t="s">
        <v>5833</v>
      </c>
      <c r="Z944" t="s">
        <v>87</v>
      </c>
      <c r="AA944" t="s">
        <v>87</v>
      </c>
      <c r="AB944" t="s">
        <v>37</v>
      </c>
      <c r="AC944" t="s">
        <v>1013</v>
      </c>
      <c r="AD944" t="s">
        <v>37</v>
      </c>
      <c r="AE944" t="s">
        <v>1013</v>
      </c>
      <c r="AF944" t="s">
        <v>90</v>
      </c>
      <c r="AG944" t="s">
        <v>1270</v>
      </c>
      <c r="AH944" t="s">
        <v>50</v>
      </c>
      <c r="AI944" s="4">
        <f ca="1">data[[#This Row],[Expiry Date]]-TODAY()</f>
        <v>40</v>
      </c>
      <c r="AJ944" s="4">
        <f ca="1">data[[#This Row],[Maturity ( Days)]]/365</f>
        <v>0.1095890410958904</v>
      </c>
      <c r="AK944" s="4" t="str">
        <f>IF(data[[#This Row],[Option Type]]="put","p","c")</f>
        <v>c</v>
      </c>
      <c r="AL944" s="4">
        <f>(data[[#This Row],[Bid]]*data[[#This Row],[Bidsize]]+data[[#This Row],[Ask]]*data[[#This Row],[Asksize]])/(data[[#This Row],[Bidsize]]+data[[#This Row],[Asksize]])</f>
        <v>288.39999999999998</v>
      </c>
    </row>
    <row r="945" spans="1:38" x14ac:dyDescent="0.3">
      <c r="A945" t="s">
        <v>5834</v>
      </c>
      <c r="B945" t="s">
        <v>5835</v>
      </c>
      <c r="C945" t="s">
        <v>30</v>
      </c>
      <c r="D945" t="s">
        <v>785</v>
      </c>
      <c r="E945" t="s">
        <v>290</v>
      </c>
      <c r="F945" t="s">
        <v>5836</v>
      </c>
      <c r="G945" t="s">
        <v>1488</v>
      </c>
      <c r="H945" t="s">
        <v>106</v>
      </c>
      <c r="I945" t="s">
        <v>106</v>
      </c>
      <c r="J945" t="s">
        <v>1502</v>
      </c>
      <c r="K945" t="s">
        <v>5837</v>
      </c>
      <c r="L945" t="s">
        <v>57</v>
      </c>
      <c r="M945" t="s">
        <v>37</v>
      </c>
      <c r="N945" t="s">
        <v>736</v>
      </c>
      <c r="O945" t="s">
        <v>292</v>
      </c>
      <c r="P945" t="s">
        <v>5838</v>
      </c>
      <c r="Q945" t="s">
        <v>5838</v>
      </c>
      <c r="R945" t="s">
        <v>1488</v>
      </c>
      <c r="S945" t="s">
        <v>1488</v>
      </c>
      <c r="T945" t="s">
        <v>50</v>
      </c>
      <c r="U945" t="s">
        <v>5839</v>
      </c>
      <c r="V945" t="s">
        <v>87</v>
      </c>
      <c r="W945" t="s">
        <v>125</v>
      </c>
      <c r="X945" t="s">
        <v>1055</v>
      </c>
      <c r="Y945" t="s">
        <v>5840</v>
      </c>
      <c r="Z945" t="s">
        <v>87</v>
      </c>
      <c r="AA945" t="s">
        <v>87</v>
      </c>
      <c r="AB945" t="s">
        <v>37</v>
      </c>
      <c r="AC945" t="s">
        <v>1013</v>
      </c>
      <c r="AD945" t="s">
        <v>37</v>
      </c>
      <c r="AE945" t="s">
        <v>1013</v>
      </c>
      <c r="AF945" t="s">
        <v>90</v>
      </c>
      <c r="AG945" t="s">
        <v>1270</v>
      </c>
      <c r="AH945" t="s">
        <v>50</v>
      </c>
      <c r="AI945" s="4">
        <f ca="1">data[[#This Row],[Expiry Date]]-TODAY()</f>
        <v>40</v>
      </c>
      <c r="AJ945" s="4">
        <f ca="1">data[[#This Row],[Maturity ( Days)]]/365</f>
        <v>0.1095890410958904</v>
      </c>
      <c r="AK945" s="4" t="str">
        <f>IF(data[[#This Row],[Option Type]]="put","p","c")</f>
        <v>p</v>
      </c>
      <c r="AL945" s="4">
        <f>(data[[#This Row],[Bid]]*data[[#This Row],[Bidsize]]+data[[#This Row],[Ask]]*data[[#This Row],[Asksize]])/(data[[#This Row],[Bidsize]]+data[[#This Row],[Asksize]])</f>
        <v>99.45</v>
      </c>
    </row>
    <row r="946" spans="1:38" x14ac:dyDescent="0.3">
      <c r="A946" t="s">
        <v>5841</v>
      </c>
      <c r="B946" t="s">
        <v>5842</v>
      </c>
      <c r="C946" t="s">
        <v>58</v>
      </c>
      <c r="D946" t="s">
        <v>218</v>
      </c>
      <c r="E946" t="s">
        <v>265</v>
      </c>
      <c r="F946" t="s">
        <v>5526</v>
      </c>
      <c r="G946" t="s">
        <v>1105</v>
      </c>
      <c r="H946" t="s">
        <v>137</v>
      </c>
      <c r="I946" t="s">
        <v>137</v>
      </c>
      <c r="J946" t="s">
        <v>1502</v>
      </c>
      <c r="K946" t="s">
        <v>512</v>
      </c>
      <c r="L946" t="s">
        <v>57</v>
      </c>
      <c r="M946" t="s">
        <v>37</v>
      </c>
      <c r="N946" t="s">
        <v>5843</v>
      </c>
      <c r="O946" t="s">
        <v>151</v>
      </c>
      <c r="P946" t="s">
        <v>5844</v>
      </c>
      <c r="Q946" t="s">
        <v>5844</v>
      </c>
      <c r="R946" t="s">
        <v>1105</v>
      </c>
      <c r="S946" t="s">
        <v>1105</v>
      </c>
      <c r="T946" t="s">
        <v>50</v>
      </c>
      <c r="U946" t="s">
        <v>5845</v>
      </c>
      <c r="V946" t="s">
        <v>87</v>
      </c>
      <c r="W946" t="s">
        <v>137</v>
      </c>
      <c r="X946" t="s">
        <v>1055</v>
      </c>
      <c r="Y946" t="s">
        <v>5846</v>
      </c>
      <c r="Z946" t="s">
        <v>87</v>
      </c>
      <c r="AA946" t="s">
        <v>87</v>
      </c>
      <c r="AB946" t="s">
        <v>37</v>
      </c>
      <c r="AC946" t="s">
        <v>1013</v>
      </c>
      <c r="AD946" t="s">
        <v>37</v>
      </c>
      <c r="AE946" t="s">
        <v>1013</v>
      </c>
      <c r="AF946" t="s">
        <v>90</v>
      </c>
      <c r="AG946" t="s">
        <v>1270</v>
      </c>
      <c r="AH946" t="s">
        <v>551</v>
      </c>
      <c r="AI946" s="4">
        <f ca="1">data[[#This Row],[Expiry Date]]-TODAY()</f>
        <v>40</v>
      </c>
      <c r="AJ946" s="4">
        <f ca="1">data[[#This Row],[Maturity ( Days)]]/365</f>
        <v>0.1095890410958904</v>
      </c>
      <c r="AK946" s="4" t="str">
        <f>IF(data[[#This Row],[Option Type]]="put","p","c")</f>
        <v>c</v>
      </c>
      <c r="AL946" s="4">
        <f>(data[[#This Row],[Bid]]*data[[#This Row],[Bidsize]]+data[[#This Row],[Ask]]*data[[#This Row],[Asksize]])/(data[[#This Row],[Bidsize]]+data[[#This Row],[Asksize]])</f>
        <v>217.70000000000002</v>
      </c>
    </row>
    <row r="947" spans="1:38" x14ac:dyDescent="0.3">
      <c r="A947" t="s">
        <v>5847</v>
      </c>
      <c r="B947" t="s">
        <v>5848</v>
      </c>
      <c r="C947" t="s">
        <v>58</v>
      </c>
      <c r="D947" t="s">
        <v>696</v>
      </c>
      <c r="E947" t="s">
        <v>5849</v>
      </c>
      <c r="F947" t="s">
        <v>5850</v>
      </c>
      <c r="G947" t="s">
        <v>1069</v>
      </c>
      <c r="H947" t="s">
        <v>137</v>
      </c>
      <c r="I947" t="s">
        <v>137</v>
      </c>
      <c r="J947" t="s">
        <v>1502</v>
      </c>
      <c r="K947" t="s">
        <v>134</v>
      </c>
      <c r="L947" t="s">
        <v>57</v>
      </c>
      <c r="M947" t="s">
        <v>37</v>
      </c>
      <c r="N947" t="s">
        <v>5851</v>
      </c>
      <c r="O947" t="s">
        <v>163</v>
      </c>
      <c r="P947" t="s">
        <v>1069</v>
      </c>
      <c r="Q947" t="s">
        <v>1069</v>
      </c>
      <c r="R947" t="s">
        <v>1069</v>
      </c>
      <c r="S947" t="s">
        <v>1069</v>
      </c>
      <c r="T947" t="s">
        <v>50</v>
      </c>
      <c r="U947" t="s">
        <v>5852</v>
      </c>
      <c r="V947" t="s">
        <v>87</v>
      </c>
      <c r="W947" t="s">
        <v>171</v>
      </c>
      <c r="X947" t="s">
        <v>1055</v>
      </c>
      <c r="Y947" t="s">
        <v>5853</v>
      </c>
      <c r="Z947" t="s">
        <v>87</v>
      </c>
      <c r="AA947" t="s">
        <v>87</v>
      </c>
      <c r="AB947" t="s">
        <v>37</v>
      </c>
      <c r="AC947" t="s">
        <v>1013</v>
      </c>
      <c r="AD947" t="s">
        <v>37</v>
      </c>
      <c r="AE947" t="s">
        <v>1013</v>
      </c>
      <c r="AF947" t="s">
        <v>90</v>
      </c>
      <c r="AG947" t="s">
        <v>1270</v>
      </c>
      <c r="AH947" t="s">
        <v>551</v>
      </c>
      <c r="AI947" s="4">
        <f ca="1">data[[#This Row],[Expiry Date]]-TODAY()</f>
        <v>40</v>
      </c>
      <c r="AJ947" s="4">
        <f ca="1">data[[#This Row],[Maturity ( Days)]]/365</f>
        <v>0.1095890410958904</v>
      </c>
      <c r="AK947" s="4" t="str">
        <f>IF(data[[#This Row],[Option Type]]="put","p","c")</f>
        <v>c</v>
      </c>
      <c r="AL947" s="4">
        <f>(data[[#This Row],[Bid]]*data[[#This Row],[Bidsize]]+data[[#This Row],[Ask]]*data[[#This Row],[Asksize]])/(data[[#This Row],[Bidsize]]+data[[#This Row],[Asksize]])</f>
        <v>211</v>
      </c>
    </row>
    <row r="948" spans="1:38" x14ac:dyDescent="0.3">
      <c r="A948" t="s">
        <v>5854</v>
      </c>
      <c r="B948" t="s">
        <v>5855</v>
      </c>
      <c r="C948" t="s">
        <v>58</v>
      </c>
      <c r="D948" t="s">
        <v>649</v>
      </c>
      <c r="E948" t="s">
        <v>178</v>
      </c>
      <c r="F948" t="s">
        <v>5849</v>
      </c>
      <c r="G948" t="s">
        <v>5856</v>
      </c>
      <c r="H948" t="s">
        <v>137</v>
      </c>
      <c r="I948" t="s">
        <v>137</v>
      </c>
      <c r="J948" t="s">
        <v>1502</v>
      </c>
      <c r="K948" t="s">
        <v>108</v>
      </c>
      <c r="L948" t="s">
        <v>57</v>
      </c>
      <c r="M948" t="s">
        <v>37</v>
      </c>
      <c r="N948" t="s">
        <v>5857</v>
      </c>
      <c r="O948" t="s">
        <v>158</v>
      </c>
      <c r="P948" t="s">
        <v>5856</v>
      </c>
      <c r="Q948" t="s">
        <v>5856</v>
      </c>
      <c r="R948" t="s">
        <v>5856</v>
      </c>
      <c r="S948" t="s">
        <v>5856</v>
      </c>
      <c r="T948" t="s">
        <v>50</v>
      </c>
      <c r="U948" t="s">
        <v>3109</v>
      </c>
      <c r="V948" t="s">
        <v>87</v>
      </c>
      <c r="W948" t="s">
        <v>158</v>
      </c>
      <c r="X948" t="s">
        <v>1055</v>
      </c>
      <c r="Y948" t="s">
        <v>2580</v>
      </c>
      <c r="Z948" t="s">
        <v>87</v>
      </c>
      <c r="AA948" t="s">
        <v>87</v>
      </c>
      <c r="AB948" t="s">
        <v>37</v>
      </c>
      <c r="AC948" t="s">
        <v>1013</v>
      </c>
      <c r="AD948" t="s">
        <v>37</v>
      </c>
      <c r="AE948" t="s">
        <v>1013</v>
      </c>
      <c r="AF948" t="s">
        <v>90</v>
      </c>
      <c r="AG948" t="s">
        <v>1270</v>
      </c>
      <c r="AH948" t="s">
        <v>551</v>
      </c>
      <c r="AI948" s="4">
        <f ca="1">data[[#This Row],[Expiry Date]]-TODAY()</f>
        <v>40</v>
      </c>
      <c r="AJ948" s="4">
        <f ca="1">data[[#This Row],[Maturity ( Days)]]/365</f>
        <v>0.1095890410958904</v>
      </c>
      <c r="AK948" s="4" t="str">
        <f>IF(data[[#This Row],[Option Type]]="put","p","c")</f>
        <v>c</v>
      </c>
      <c r="AL948" s="4">
        <f>(data[[#This Row],[Bid]]*data[[#This Row],[Bidsize]]+data[[#This Row],[Ask]]*data[[#This Row],[Asksize]])/(data[[#This Row],[Bidsize]]+data[[#This Row],[Asksize]])</f>
        <v>207.65</v>
      </c>
    </row>
    <row r="949" spans="1:38" x14ac:dyDescent="0.3">
      <c r="A949" t="s">
        <v>5858</v>
      </c>
      <c r="B949" t="s">
        <v>5859</v>
      </c>
      <c r="C949" t="s">
        <v>58</v>
      </c>
      <c r="D949" t="s">
        <v>705</v>
      </c>
      <c r="E949" t="s">
        <v>5860</v>
      </c>
      <c r="F949" t="s">
        <v>5861</v>
      </c>
      <c r="G949" t="s">
        <v>5862</v>
      </c>
      <c r="H949" t="s">
        <v>137</v>
      </c>
      <c r="I949" t="s">
        <v>137</v>
      </c>
      <c r="J949" t="s">
        <v>1502</v>
      </c>
      <c r="K949" t="s">
        <v>151</v>
      </c>
      <c r="L949" t="s">
        <v>57</v>
      </c>
      <c r="M949" t="s">
        <v>37</v>
      </c>
      <c r="N949" t="s">
        <v>5863</v>
      </c>
      <c r="O949" t="s">
        <v>141</v>
      </c>
      <c r="P949" t="s">
        <v>5864</v>
      </c>
      <c r="Q949" t="s">
        <v>5864</v>
      </c>
      <c r="R949" t="s">
        <v>5862</v>
      </c>
      <c r="S949" t="s">
        <v>5862</v>
      </c>
      <c r="T949" t="s">
        <v>50</v>
      </c>
      <c r="U949" t="s">
        <v>5865</v>
      </c>
      <c r="V949" t="s">
        <v>87</v>
      </c>
      <c r="W949" t="s">
        <v>142</v>
      </c>
      <c r="X949" t="s">
        <v>1055</v>
      </c>
      <c r="Y949" t="s">
        <v>5866</v>
      </c>
      <c r="Z949" t="s">
        <v>87</v>
      </c>
      <c r="AA949" t="s">
        <v>87</v>
      </c>
      <c r="AB949" t="s">
        <v>37</v>
      </c>
      <c r="AC949" t="s">
        <v>1013</v>
      </c>
      <c r="AD949" t="s">
        <v>37</v>
      </c>
      <c r="AE949" t="s">
        <v>1013</v>
      </c>
      <c r="AF949" t="s">
        <v>90</v>
      </c>
      <c r="AG949" t="s">
        <v>1270</v>
      </c>
      <c r="AH949" t="s">
        <v>551</v>
      </c>
      <c r="AI949" s="4">
        <f ca="1">data[[#This Row],[Expiry Date]]-TODAY()</f>
        <v>40</v>
      </c>
      <c r="AJ949" s="4">
        <f ca="1">data[[#This Row],[Maturity ( Days)]]/365</f>
        <v>0.1095890410958904</v>
      </c>
      <c r="AK949" s="4" t="str">
        <f>IF(data[[#This Row],[Option Type]]="put","p","c")</f>
        <v>c</v>
      </c>
      <c r="AL949" s="4">
        <f>(data[[#This Row],[Bid]]*data[[#This Row],[Bidsize]]+data[[#This Row],[Ask]]*data[[#This Row],[Asksize]])/(data[[#This Row],[Bidsize]]+data[[#This Row],[Asksize]])</f>
        <v>178.25</v>
      </c>
    </row>
    <row r="950" spans="1:38" x14ac:dyDescent="0.3">
      <c r="A950" t="s">
        <v>5867</v>
      </c>
      <c r="B950" t="s">
        <v>5868</v>
      </c>
      <c r="C950" t="s">
        <v>58</v>
      </c>
      <c r="D950" t="s">
        <v>706</v>
      </c>
      <c r="E950" t="s">
        <v>5869</v>
      </c>
      <c r="F950" t="s">
        <v>5870</v>
      </c>
      <c r="G950" t="s">
        <v>507</v>
      </c>
      <c r="H950" t="s">
        <v>125</v>
      </c>
      <c r="I950" t="s">
        <v>161</v>
      </c>
      <c r="J950" t="s">
        <v>1502</v>
      </c>
      <c r="K950" t="s">
        <v>3860</v>
      </c>
      <c r="L950" t="s">
        <v>57</v>
      </c>
      <c r="M950" t="s">
        <v>37</v>
      </c>
      <c r="N950" t="s">
        <v>87</v>
      </c>
      <c r="O950" t="s">
        <v>423</v>
      </c>
      <c r="P950" t="s">
        <v>507</v>
      </c>
      <c r="Q950" t="s">
        <v>507</v>
      </c>
      <c r="R950" t="s">
        <v>507</v>
      </c>
      <c r="S950" t="s">
        <v>507</v>
      </c>
      <c r="T950" t="s">
        <v>50</v>
      </c>
      <c r="U950" t="s">
        <v>87</v>
      </c>
      <c r="V950" t="s">
        <v>87</v>
      </c>
      <c r="W950" t="s">
        <v>423</v>
      </c>
      <c r="X950" t="s">
        <v>1055</v>
      </c>
      <c r="Y950" t="s">
        <v>507</v>
      </c>
      <c r="Z950" t="s">
        <v>87</v>
      </c>
      <c r="AA950" t="s">
        <v>87</v>
      </c>
      <c r="AB950" t="s">
        <v>37</v>
      </c>
      <c r="AC950" t="s">
        <v>1013</v>
      </c>
      <c r="AD950" t="s">
        <v>37</v>
      </c>
      <c r="AE950" t="s">
        <v>1013</v>
      </c>
      <c r="AF950" t="s">
        <v>90</v>
      </c>
      <c r="AG950" t="s">
        <v>1270</v>
      </c>
      <c r="AH950" t="s">
        <v>50</v>
      </c>
      <c r="AI950" s="4">
        <f ca="1">data[[#This Row],[Expiry Date]]-TODAY()</f>
        <v>40</v>
      </c>
      <c r="AJ950" s="4">
        <f ca="1">data[[#This Row],[Maturity ( Days)]]/365</f>
        <v>0.1095890410958904</v>
      </c>
      <c r="AK950" s="4" t="str">
        <f>IF(data[[#This Row],[Option Type]]="put","p","c")</f>
        <v>c</v>
      </c>
      <c r="AL950" s="4">
        <f>(data[[#This Row],[Bid]]*data[[#This Row],[Bidsize]]+data[[#This Row],[Ask]]*data[[#This Row],[Asksize]])/(data[[#This Row],[Bidsize]]+data[[#This Row],[Asksize]])</f>
        <v>173.59</v>
      </c>
    </row>
    <row r="951" spans="1:38" x14ac:dyDescent="0.3">
      <c r="A951" t="s">
        <v>5871</v>
      </c>
      <c r="B951" t="s">
        <v>5872</v>
      </c>
      <c r="C951" t="s">
        <v>58</v>
      </c>
      <c r="D951" t="s">
        <v>718</v>
      </c>
      <c r="E951" t="s">
        <v>1870</v>
      </c>
      <c r="F951" t="s">
        <v>5873</v>
      </c>
      <c r="G951" t="s">
        <v>508</v>
      </c>
      <c r="H951" t="s">
        <v>163</v>
      </c>
      <c r="I951" t="s">
        <v>171</v>
      </c>
      <c r="J951" t="s">
        <v>1502</v>
      </c>
      <c r="K951" t="s">
        <v>430</v>
      </c>
      <c r="L951" t="s">
        <v>57</v>
      </c>
      <c r="M951" t="s">
        <v>37</v>
      </c>
      <c r="N951" t="s">
        <v>5874</v>
      </c>
      <c r="O951" t="s">
        <v>166</v>
      </c>
      <c r="P951" t="s">
        <v>508</v>
      </c>
      <c r="Q951" t="s">
        <v>508</v>
      </c>
      <c r="R951" t="s">
        <v>508</v>
      </c>
      <c r="S951" t="s">
        <v>508</v>
      </c>
      <c r="T951" t="s">
        <v>50</v>
      </c>
      <c r="U951" t="s">
        <v>5875</v>
      </c>
      <c r="V951" t="s">
        <v>87</v>
      </c>
      <c r="W951" t="s">
        <v>166</v>
      </c>
      <c r="X951" t="s">
        <v>1055</v>
      </c>
      <c r="Y951" t="s">
        <v>5876</v>
      </c>
      <c r="Z951" t="s">
        <v>87</v>
      </c>
      <c r="AA951" t="s">
        <v>87</v>
      </c>
      <c r="AB951" t="s">
        <v>37</v>
      </c>
      <c r="AC951" t="s">
        <v>1013</v>
      </c>
      <c r="AD951" t="s">
        <v>37</v>
      </c>
      <c r="AE951" t="s">
        <v>1013</v>
      </c>
      <c r="AF951" t="s">
        <v>90</v>
      </c>
      <c r="AG951" t="s">
        <v>1270</v>
      </c>
      <c r="AH951" t="s">
        <v>551</v>
      </c>
      <c r="AI951" s="4">
        <f ca="1">data[[#This Row],[Expiry Date]]-TODAY()</f>
        <v>40</v>
      </c>
      <c r="AJ951" s="4">
        <f ca="1">data[[#This Row],[Maturity ( Days)]]/365</f>
        <v>0.1095890410958904</v>
      </c>
      <c r="AK951" s="4" t="str">
        <f>IF(data[[#This Row],[Option Type]]="put","p","c")</f>
        <v>c</v>
      </c>
      <c r="AL951" s="4">
        <f>(data[[#This Row],[Bid]]*data[[#This Row],[Bidsize]]+data[[#This Row],[Ask]]*data[[#This Row],[Asksize]])/(data[[#This Row],[Bidsize]]+data[[#This Row],[Asksize]])</f>
        <v>128.255</v>
      </c>
    </row>
    <row r="952" spans="1:38" x14ac:dyDescent="0.3">
      <c r="A952" t="s">
        <v>5877</v>
      </c>
      <c r="B952" t="s">
        <v>5878</v>
      </c>
      <c r="C952" t="s">
        <v>58</v>
      </c>
      <c r="D952" t="s">
        <v>642</v>
      </c>
      <c r="E952" t="s">
        <v>5879</v>
      </c>
      <c r="F952" t="s">
        <v>1367</v>
      </c>
      <c r="G952" t="s">
        <v>5880</v>
      </c>
      <c r="H952" t="s">
        <v>161</v>
      </c>
      <c r="I952" t="s">
        <v>161</v>
      </c>
      <c r="J952" t="s">
        <v>1502</v>
      </c>
      <c r="K952" t="s">
        <v>5881</v>
      </c>
      <c r="L952" t="s">
        <v>57</v>
      </c>
      <c r="M952" t="s">
        <v>37</v>
      </c>
      <c r="N952" t="s">
        <v>5882</v>
      </c>
      <c r="O952" t="s">
        <v>137</v>
      </c>
      <c r="P952" t="s">
        <v>1240</v>
      </c>
      <c r="Q952" t="s">
        <v>5880</v>
      </c>
      <c r="R952" t="s">
        <v>1240</v>
      </c>
      <c r="S952" t="s">
        <v>5880</v>
      </c>
      <c r="T952" t="s">
        <v>50</v>
      </c>
      <c r="U952" t="s">
        <v>5883</v>
      </c>
      <c r="V952" t="s">
        <v>87</v>
      </c>
      <c r="W952" t="s">
        <v>144</v>
      </c>
      <c r="X952" t="s">
        <v>1055</v>
      </c>
      <c r="Y952" t="s">
        <v>5884</v>
      </c>
      <c r="Z952" t="s">
        <v>87</v>
      </c>
      <c r="AA952" t="s">
        <v>87</v>
      </c>
      <c r="AB952" t="s">
        <v>37</v>
      </c>
      <c r="AC952" t="s">
        <v>1013</v>
      </c>
      <c r="AD952" t="s">
        <v>37</v>
      </c>
      <c r="AE952" t="s">
        <v>1013</v>
      </c>
      <c r="AF952" t="s">
        <v>90</v>
      </c>
      <c r="AG952" t="s">
        <v>1270</v>
      </c>
      <c r="AH952" t="s">
        <v>50</v>
      </c>
      <c r="AI952" s="4">
        <f ca="1">data[[#This Row],[Expiry Date]]-TODAY()</f>
        <v>40</v>
      </c>
      <c r="AJ952" s="4">
        <f ca="1">data[[#This Row],[Maturity ( Days)]]/365</f>
        <v>0.1095890410958904</v>
      </c>
      <c r="AK952" s="4" t="str">
        <f>IF(data[[#This Row],[Option Type]]="put","p","c")</f>
        <v>c</v>
      </c>
      <c r="AL952" s="4">
        <f>(data[[#This Row],[Bid]]*data[[#This Row],[Bidsize]]+data[[#This Row],[Ask]]*data[[#This Row],[Asksize]])/(data[[#This Row],[Bidsize]]+data[[#This Row],[Asksize]])</f>
        <v>104.35</v>
      </c>
    </row>
    <row r="953" spans="1:38" x14ac:dyDescent="0.3">
      <c r="A953" t="s">
        <v>5885</v>
      </c>
      <c r="B953" t="s">
        <v>5886</v>
      </c>
      <c r="C953" t="s">
        <v>58</v>
      </c>
      <c r="D953" t="s">
        <v>642</v>
      </c>
      <c r="E953" t="s">
        <v>5887</v>
      </c>
      <c r="F953" t="s">
        <v>5888</v>
      </c>
      <c r="G953" t="s">
        <v>3012</v>
      </c>
      <c r="H953" t="s">
        <v>137</v>
      </c>
      <c r="I953" t="s">
        <v>142</v>
      </c>
      <c r="J953" t="s">
        <v>1502</v>
      </c>
      <c r="K953" t="s">
        <v>152</v>
      </c>
      <c r="L953" t="s">
        <v>57</v>
      </c>
      <c r="M953" t="s">
        <v>37</v>
      </c>
      <c r="N953" t="s">
        <v>5889</v>
      </c>
      <c r="O953" t="s">
        <v>155</v>
      </c>
      <c r="P953" t="s">
        <v>3012</v>
      </c>
      <c r="Q953" t="s">
        <v>3012</v>
      </c>
      <c r="R953" t="s">
        <v>3012</v>
      </c>
      <c r="S953" t="s">
        <v>3012</v>
      </c>
      <c r="T953" t="s">
        <v>50</v>
      </c>
      <c r="U953" t="s">
        <v>5890</v>
      </c>
      <c r="V953" t="s">
        <v>87</v>
      </c>
      <c r="W953" t="s">
        <v>142</v>
      </c>
      <c r="X953" t="s">
        <v>1055</v>
      </c>
      <c r="Y953" t="s">
        <v>5891</v>
      </c>
      <c r="Z953" t="s">
        <v>87</v>
      </c>
      <c r="AA953" t="s">
        <v>87</v>
      </c>
      <c r="AB953" t="s">
        <v>37</v>
      </c>
      <c r="AC953" t="s">
        <v>1013</v>
      </c>
      <c r="AD953" t="s">
        <v>37</v>
      </c>
      <c r="AE953" t="s">
        <v>1013</v>
      </c>
      <c r="AF953" t="s">
        <v>90</v>
      </c>
      <c r="AG953" t="s">
        <v>1270</v>
      </c>
      <c r="AH953" t="s">
        <v>551</v>
      </c>
      <c r="AI953" s="4">
        <f ca="1">data[[#This Row],[Expiry Date]]-TODAY()</f>
        <v>40</v>
      </c>
      <c r="AJ953" s="4">
        <f ca="1">data[[#This Row],[Maturity ( Days)]]/365</f>
        <v>0.1095890410958904</v>
      </c>
      <c r="AK953" s="4" t="str">
        <f>IF(data[[#This Row],[Option Type]]="put","p","c")</f>
        <v>c</v>
      </c>
      <c r="AL953" s="4">
        <f>(data[[#This Row],[Bid]]*data[[#This Row],[Bidsize]]+data[[#This Row],[Ask]]*data[[#This Row],[Asksize]])/(data[[#This Row],[Bidsize]]+data[[#This Row],[Asksize]])</f>
        <v>105.32857142857142</v>
      </c>
    </row>
    <row r="954" spans="1:38" x14ac:dyDescent="0.3">
      <c r="A954" t="s">
        <v>5892</v>
      </c>
      <c r="B954" t="s">
        <v>5893</v>
      </c>
      <c r="C954" t="s">
        <v>30</v>
      </c>
      <c r="D954" t="s">
        <v>798</v>
      </c>
      <c r="E954" t="s">
        <v>5894</v>
      </c>
      <c r="F954" t="s">
        <v>5895</v>
      </c>
      <c r="G954" t="s">
        <v>5896</v>
      </c>
      <c r="H954" t="s">
        <v>137</v>
      </c>
      <c r="I954" t="s">
        <v>137</v>
      </c>
      <c r="J954" t="s">
        <v>1502</v>
      </c>
      <c r="K954" t="s">
        <v>472</v>
      </c>
      <c r="L954" t="s">
        <v>57</v>
      </c>
      <c r="M954" t="s">
        <v>37</v>
      </c>
      <c r="N954" t="s">
        <v>5897</v>
      </c>
      <c r="O954" t="s">
        <v>171</v>
      </c>
      <c r="P954" t="s">
        <v>5896</v>
      </c>
      <c r="Q954" t="s">
        <v>5896</v>
      </c>
      <c r="R954" t="s">
        <v>5896</v>
      </c>
      <c r="S954" t="s">
        <v>5896</v>
      </c>
      <c r="T954" t="s">
        <v>50</v>
      </c>
      <c r="U954" t="s">
        <v>5898</v>
      </c>
      <c r="V954" t="s">
        <v>87</v>
      </c>
      <c r="W954" t="s">
        <v>171</v>
      </c>
      <c r="X954" t="s">
        <v>1055</v>
      </c>
      <c r="Y954" t="s">
        <v>5899</v>
      </c>
      <c r="Z954" t="s">
        <v>87</v>
      </c>
      <c r="AA954" t="s">
        <v>87</v>
      </c>
      <c r="AB954" t="s">
        <v>37</v>
      </c>
      <c r="AC954" t="s">
        <v>1013</v>
      </c>
      <c r="AD954" t="s">
        <v>37</v>
      </c>
      <c r="AE954" t="s">
        <v>1013</v>
      </c>
      <c r="AF954" t="s">
        <v>90</v>
      </c>
      <c r="AG954" t="s">
        <v>1270</v>
      </c>
      <c r="AH954" t="s">
        <v>551</v>
      </c>
      <c r="AI954" s="4">
        <f ca="1">data[[#This Row],[Expiry Date]]-TODAY()</f>
        <v>40</v>
      </c>
      <c r="AJ954" s="4">
        <f ca="1">data[[#This Row],[Maturity ( Days)]]/365</f>
        <v>0.1095890410958904</v>
      </c>
      <c r="AK954" s="4" t="str">
        <f>IF(data[[#This Row],[Option Type]]="put","p","c")</f>
        <v>p</v>
      </c>
      <c r="AL954" s="4">
        <f>(data[[#This Row],[Bid]]*data[[#This Row],[Bidsize]]+data[[#This Row],[Ask]]*data[[#This Row],[Asksize]])/(data[[#This Row],[Bidsize]]+data[[#This Row],[Asksize]])</f>
        <v>192.5</v>
      </c>
    </row>
    <row r="955" spans="1:38" x14ac:dyDescent="0.3">
      <c r="A955" t="s">
        <v>5900</v>
      </c>
      <c r="B955" t="s">
        <v>5901</v>
      </c>
      <c r="C955" t="s">
        <v>58</v>
      </c>
      <c r="D955" t="s">
        <v>799</v>
      </c>
      <c r="E955" t="s">
        <v>5902</v>
      </c>
      <c r="F955" t="s">
        <v>5903</v>
      </c>
      <c r="G955" t="s">
        <v>5904</v>
      </c>
      <c r="H955" t="s">
        <v>137</v>
      </c>
      <c r="I955" t="s">
        <v>142</v>
      </c>
      <c r="J955" t="s">
        <v>1502</v>
      </c>
      <c r="K955" t="s">
        <v>325</v>
      </c>
      <c r="L955" t="s">
        <v>57</v>
      </c>
      <c r="M955" t="s">
        <v>37</v>
      </c>
      <c r="N955" t="s">
        <v>5905</v>
      </c>
      <c r="O955" t="s">
        <v>129</v>
      </c>
      <c r="P955" t="s">
        <v>963</v>
      </c>
      <c r="Q955" t="s">
        <v>963</v>
      </c>
      <c r="R955" t="s">
        <v>5904</v>
      </c>
      <c r="S955" t="s">
        <v>5904</v>
      </c>
      <c r="T955" t="s">
        <v>50</v>
      </c>
      <c r="U955" t="s">
        <v>5906</v>
      </c>
      <c r="V955" t="s">
        <v>87</v>
      </c>
      <c r="W955" t="s">
        <v>163</v>
      </c>
      <c r="X955" t="s">
        <v>1055</v>
      </c>
      <c r="Y955" t="s">
        <v>5907</v>
      </c>
      <c r="Z955" t="s">
        <v>87</v>
      </c>
      <c r="AA955" t="s">
        <v>87</v>
      </c>
      <c r="AB955" t="s">
        <v>37</v>
      </c>
      <c r="AC955" t="s">
        <v>1013</v>
      </c>
      <c r="AD955" t="s">
        <v>37</v>
      </c>
      <c r="AE955" t="s">
        <v>1013</v>
      </c>
      <c r="AF955" t="s">
        <v>90</v>
      </c>
      <c r="AG955" t="s">
        <v>1270</v>
      </c>
      <c r="AH955" t="s">
        <v>551</v>
      </c>
      <c r="AI955" s="4">
        <f ca="1">data[[#This Row],[Expiry Date]]-TODAY()</f>
        <v>40</v>
      </c>
      <c r="AJ955" s="4">
        <f ca="1">data[[#This Row],[Maturity ( Days)]]/365</f>
        <v>0.1095890410958904</v>
      </c>
      <c r="AK955" s="4" t="str">
        <f>IF(data[[#This Row],[Option Type]]="put","p","c")</f>
        <v>c</v>
      </c>
      <c r="AL955" s="4">
        <f>(data[[#This Row],[Bid]]*data[[#This Row],[Bidsize]]+data[[#This Row],[Ask]]*data[[#This Row],[Asksize]])/(data[[#This Row],[Bidsize]]+data[[#This Row],[Asksize]])</f>
        <v>95.771428571428586</v>
      </c>
    </row>
    <row r="956" spans="1:38" x14ac:dyDescent="0.3">
      <c r="A956" t="s">
        <v>5908</v>
      </c>
      <c r="B956" t="s">
        <v>5909</v>
      </c>
      <c r="C956" t="s">
        <v>58</v>
      </c>
      <c r="D956" t="s">
        <v>801</v>
      </c>
      <c r="E956" t="s">
        <v>1290</v>
      </c>
      <c r="F956" t="s">
        <v>1457</v>
      </c>
      <c r="G956" t="s">
        <v>5910</v>
      </c>
      <c r="H956" t="s">
        <v>137</v>
      </c>
      <c r="I956" t="s">
        <v>142</v>
      </c>
      <c r="J956" t="s">
        <v>1502</v>
      </c>
      <c r="K956" t="s">
        <v>5911</v>
      </c>
      <c r="L956" t="s">
        <v>57</v>
      </c>
      <c r="M956" t="s">
        <v>37</v>
      </c>
      <c r="N956" t="s">
        <v>5912</v>
      </c>
      <c r="O956" t="s">
        <v>168</v>
      </c>
      <c r="P956" t="s">
        <v>5910</v>
      </c>
      <c r="Q956" t="s">
        <v>5910</v>
      </c>
      <c r="R956" t="s">
        <v>5910</v>
      </c>
      <c r="S956" t="s">
        <v>5910</v>
      </c>
      <c r="T956" t="s">
        <v>50</v>
      </c>
      <c r="U956" t="s">
        <v>5913</v>
      </c>
      <c r="V956" t="s">
        <v>87</v>
      </c>
      <c r="W956" t="s">
        <v>168</v>
      </c>
      <c r="X956" t="s">
        <v>1055</v>
      </c>
      <c r="Y956" t="s">
        <v>5914</v>
      </c>
      <c r="Z956" t="s">
        <v>87</v>
      </c>
      <c r="AA956" t="s">
        <v>87</v>
      </c>
      <c r="AB956" t="s">
        <v>37</v>
      </c>
      <c r="AC956" t="s">
        <v>1013</v>
      </c>
      <c r="AD956" t="s">
        <v>37</v>
      </c>
      <c r="AE956" t="s">
        <v>1013</v>
      </c>
      <c r="AF956" t="s">
        <v>90</v>
      </c>
      <c r="AG956" t="s">
        <v>1270</v>
      </c>
      <c r="AH956" t="s">
        <v>551</v>
      </c>
      <c r="AI956" s="4">
        <f ca="1">data[[#This Row],[Expiry Date]]-TODAY()</f>
        <v>40</v>
      </c>
      <c r="AJ956" s="4">
        <f ca="1">data[[#This Row],[Maturity ( Days)]]/365</f>
        <v>0.1095890410958904</v>
      </c>
      <c r="AK956" s="4" t="str">
        <f>IF(data[[#This Row],[Option Type]]="put","p","c")</f>
        <v>c</v>
      </c>
      <c r="AL956" s="4">
        <f>(data[[#This Row],[Bid]]*data[[#This Row],[Bidsize]]+data[[#This Row],[Ask]]*data[[#This Row],[Asksize]])/(data[[#This Row],[Bidsize]]+data[[#This Row],[Asksize]])</f>
        <v>91.171428571428564</v>
      </c>
    </row>
    <row r="957" spans="1:38" x14ac:dyDescent="0.3">
      <c r="A957" t="s">
        <v>5915</v>
      </c>
      <c r="B957" t="s">
        <v>5916</v>
      </c>
      <c r="C957" t="s">
        <v>58</v>
      </c>
      <c r="D957" t="s">
        <v>723</v>
      </c>
      <c r="E957" t="s">
        <v>5917</v>
      </c>
      <c r="F957" t="s">
        <v>1459</v>
      </c>
      <c r="G957" t="s">
        <v>5918</v>
      </c>
      <c r="H957" t="s">
        <v>104</v>
      </c>
      <c r="I957" t="s">
        <v>104</v>
      </c>
      <c r="J957" t="s">
        <v>1502</v>
      </c>
      <c r="K957" t="s">
        <v>5919</v>
      </c>
      <c r="L957" t="s">
        <v>57</v>
      </c>
      <c r="M957" t="s">
        <v>37</v>
      </c>
      <c r="N957" t="s">
        <v>5920</v>
      </c>
      <c r="O957" t="s">
        <v>137</v>
      </c>
      <c r="P957" t="s">
        <v>5921</v>
      </c>
      <c r="Q957" t="s">
        <v>5918</v>
      </c>
      <c r="R957" t="s">
        <v>5921</v>
      </c>
      <c r="S957" t="s">
        <v>5918</v>
      </c>
      <c r="T957" t="s">
        <v>50</v>
      </c>
      <c r="U957" t="s">
        <v>5922</v>
      </c>
      <c r="V957" t="s">
        <v>87</v>
      </c>
      <c r="W957" t="s">
        <v>144</v>
      </c>
      <c r="X957" t="s">
        <v>1055</v>
      </c>
      <c r="Y957" t="s">
        <v>5923</v>
      </c>
      <c r="Z957" t="s">
        <v>87</v>
      </c>
      <c r="AA957" t="s">
        <v>87</v>
      </c>
      <c r="AB957" t="s">
        <v>37</v>
      </c>
      <c r="AC957" t="s">
        <v>1013</v>
      </c>
      <c r="AD957" t="s">
        <v>37</v>
      </c>
      <c r="AE957" t="s">
        <v>1013</v>
      </c>
      <c r="AF957" t="s">
        <v>90</v>
      </c>
      <c r="AG957" t="s">
        <v>1270</v>
      </c>
      <c r="AH957" t="s">
        <v>50</v>
      </c>
      <c r="AI957" s="4">
        <f ca="1">data[[#This Row],[Expiry Date]]-TODAY()</f>
        <v>40</v>
      </c>
      <c r="AJ957" s="4">
        <f ca="1">data[[#This Row],[Maturity ( Days)]]/365</f>
        <v>0.1095890410958904</v>
      </c>
      <c r="AK957" s="4" t="str">
        <f>IF(data[[#This Row],[Option Type]]="put","p","c")</f>
        <v>c</v>
      </c>
      <c r="AL957" s="4">
        <f>(data[[#This Row],[Bid]]*data[[#This Row],[Bidsize]]+data[[#This Row],[Ask]]*data[[#This Row],[Asksize]])/(data[[#This Row],[Bidsize]]+data[[#This Row],[Asksize]])</f>
        <v>85.6</v>
      </c>
    </row>
    <row r="958" spans="1:38" x14ac:dyDescent="0.3">
      <c r="A958" t="s">
        <v>5924</v>
      </c>
      <c r="B958" t="s">
        <v>5925</v>
      </c>
      <c r="C958" t="s">
        <v>58</v>
      </c>
      <c r="D958" t="s">
        <v>805</v>
      </c>
      <c r="E958" t="s">
        <v>5926</v>
      </c>
      <c r="F958" t="s">
        <v>453</v>
      </c>
      <c r="G958" t="s">
        <v>5927</v>
      </c>
      <c r="H958" t="s">
        <v>231</v>
      </c>
      <c r="I958" t="s">
        <v>231</v>
      </c>
      <c r="J958" t="s">
        <v>1502</v>
      </c>
      <c r="K958" t="s">
        <v>1272</v>
      </c>
      <c r="L958" t="s">
        <v>57</v>
      </c>
      <c r="M958" t="s">
        <v>37</v>
      </c>
      <c r="N958" t="s">
        <v>5928</v>
      </c>
      <c r="O958" t="s">
        <v>124</v>
      </c>
      <c r="P958" t="s">
        <v>5929</v>
      </c>
      <c r="Q958" t="s">
        <v>5927</v>
      </c>
      <c r="R958" t="s">
        <v>5929</v>
      </c>
      <c r="S958" t="s">
        <v>5927</v>
      </c>
      <c r="T958" t="s">
        <v>50</v>
      </c>
      <c r="U958" t="s">
        <v>5930</v>
      </c>
      <c r="V958" t="s">
        <v>87</v>
      </c>
      <c r="W958" t="s">
        <v>144</v>
      </c>
      <c r="X958" t="s">
        <v>1055</v>
      </c>
      <c r="Y958" t="s">
        <v>5931</v>
      </c>
      <c r="Z958" t="s">
        <v>87</v>
      </c>
      <c r="AA958" t="s">
        <v>87</v>
      </c>
      <c r="AB958" t="s">
        <v>37</v>
      </c>
      <c r="AC958" t="s">
        <v>1013</v>
      </c>
      <c r="AD958" t="s">
        <v>37</v>
      </c>
      <c r="AE958" t="s">
        <v>1013</v>
      </c>
      <c r="AF958" t="s">
        <v>90</v>
      </c>
      <c r="AG958" t="s">
        <v>1270</v>
      </c>
      <c r="AH958" t="s">
        <v>50</v>
      </c>
      <c r="AI958" s="4">
        <f ca="1">data[[#This Row],[Expiry Date]]-TODAY()</f>
        <v>40</v>
      </c>
      <c r="AJ958" s="4">
        <f ca="1">data[[#This Row],[Maturity ( Days)]]/365</f>
        <v>0.1095890410958904</v>
      </c>
      <c r="AK958" s="4" t="str">
        <f>IF(data[[#This Row],[Option Type]]="put","p","c")</f>
        <v>c</v>
      </c>
      <c r="AL958" s="4">
        <f>(data[[#This Row],[Bid]]*data[[#This Row],[Bidsize]]+data[[#This Row],[Ask]]*data[[#This Row],[Asksize]])/(data[[#This Row],[Bidsize]]+data[[#This Row],[Asksize]])</f>
        <v>75.05</v>
      </c>
    </row>
    <row r="959" spans="1:38" x14ac:dyDescent="0.3">
      <c r="A959" t="s">
        <v>5932</v>
      </c>
      <c r="B959" t="s">
        <v>5933</v>
      </c>
      <c r="C959" t="s">
        <v>58</v>
      </c>
      <c r="D959" t="s">
        <v>729</v>
      </c>
      <c r="E959" t="s">
        <v>1226</v>
      </c>
      <c r="F959" t="s">
        <v>526</v>
      </c>
      <c r="G959" t="s">
        <v>5934</v>
      </c>
      <c r="H959" t="s">
        <v>231</v>
      </c>
      <c r="I959" t="s">
        <v>231</v>
      </c>
      <c r="J959" t="s">
        <v>1502</v>
      </c>
      <c r="K959" t="s">
        <v>1250</v>
      </c>
      <c r="L959" t="s">
        <v>57</v>
      </c>
      <c r="M959" t="s">
        <v>37</v>
      </c>
      <c r="N959" t="s">
        <v>5935</v>
      </c>
      <c r="O959" t="s">
        <v>423</v>
      </c>
      <c r="P959" t="s">
        <v>5936</v>
      </c>
      <c r="Q959" t="s">
        <v>5937</v>
      </c>
      <c r="R959" t="s">
        <v>5936</v>
      </c>
      <c r="S959" t="s">
        <v>5934</v>
      </c>
      <c r="T959" t="s">
        <v>50</v>
      </c>
      <c r="U959" t="s">
        <v>1144</v>
      </c>
      <c r="V959" t="s">
        <v>87</v>
      </c>
      <c r="W959" t="s">
        <v>128</v>
      </c>
      <c r="X959" t="s">
        <v>1055</v>
      </c>
      <c r="Y959" t="s">
        <v>5938</v>
      </c>
      <c r="Z959" t="s">
        <v>87</v>
      </c>
      <c r="AA959" t="s">
        <v>87</v>
      </c>
      <c r="AB959" t="s">
        <v>37</v>
      </c>
      <c r="AC959" t="s">
        <v>1013</v>
      </c>
      <c r="AD959" t="s">
        <v>37</v>
      </c>
      <c r="AE959" t="s">
        <v>1013</v>
      </c>
      <c r="AF959" t="s">
        <v>90</v>
      </c>
      <c r="AG959" t="s">
        <v>1270</v>
      </c>
      <c r="AH959" t="s">
        <v>50</v>
      </c>
      <c r="AI959" s="4">
        <f ca="1">data[[#This Row],[Expiry Date]]-TODAY()</f>
        <v>40</v>
      </c>
      <c r="AJ959" s="4">
        <f ca="1">data[[#This Row],[Maturity ( Days)]]/365</f>
        <v>0.1095890410958904</v>
      </c>
      <c r="AK959" s="4" t="str">
        <f>IF(data[[#This Row],[Option Type]]="put","p","c")</f>
        <v>c</v>
      </c>
      <c r="AL959" s="4">
        <f>(data[[#This Row],[Bid]]*data[[#This Row],[Bidsize]]+data[[#This Row],[Ask]]*data[[#This Row],[Asksize]])/(data[[#This Row],[Bidsize]]+data[[#This Row],[Asksize]])</f>
        <v>69</v>
      </c>
    </row>
    <row r="960" spans="1:38" x14ac:dyDescent="0.3">
      <c r="A960" t="s">
        <v>5939</v>
      </c>
      <c r="B960" t="s">
        <v>5940</v>
      </c>
      <c r="C960" t="s">
        <v>58</v>
      </c>
      <c r="D960" t="s">
        <v>852</v>
      </c>
      <c r="E960" t="s">
        <v>962</v>
      </c>
      <c r="F960" t="s">
        <v>5494</v>
      </c>
      <c r="G960" t="s">
        <v>5941</v>
      </c>
      <c r="H960" t="s">
        <v>231</v>
      </c>
      <c r="I960" t="s">
        <v>231</v>
      </c>
      <c r="J960" t="s">
        <v>1502</v>
      </c>
      <c r="K960" t="s">
        <v>5158</v>
      </c>
      <c r="L960" t="s">
        <v>57</v>
      </c>
      <c r="M960" t="s">
        <v>37</v>
      </c>
      <c r="N960" t="s">
        <v>5942</v>
      </c>
      <c r="O960" t="s">
        <v>151</v>
      </c>
      <c r="P960" t="s">
        <v>5941</v>
      </c>
      <c r="Q960" t="s">
        <v>5941</v>
      </c>
      <c r="R960" t="s">
        <v>5941</v>
      </c>
      <c r="S960" t="s">
        <v>5941</v>
      </c>
      <c r="T960" t="s">
        <v>50</v>
      </c>
      <c r="U960" t="s">
        <v>5943</v>
      </c>
      <c r="V960" t="s">
        <v>87</v>
      </c>
      <c r="W960" t="s">
        <v>153</v>
      </c>
      <c r="X960" t="s">
        <v>1055</v>
      </c>
      <c r="Y960" t="s">
        <v>5944</v>
      </c>
      <c r="Z960" t="s">
        <v>87</v>
      </c>
      <c r="AA960" t="s">
        <v>87</v>
      </c>
      <c r="AB960" t="s">
        <v>37</v>
      </c>
      <c r="AC960" t="s">
        <v>1013</v>
      </c>
      <c r="AD960" t="s">
        <v>37</v>
      </c>
      <c r="AE960" t="s">
        <v>1013</v>
      </c>
      <c r="AF960" t="s">
        <v>90</v>
      </c>
      <c r="AG960" t="s">
        <v>1270</v>
      </c>
      <c r="AH960" t="s">
        <v>50</v>
      </c>
      <c r="AI960" s="4">
        <f ca="1">data[[#This Row],[Expiry Date]]-TODAY()</f>
        <v>40</v>
      </c>
      <c r="AJ960" s="4">
        <f ca="1">data[[#This Row],[Maturity ( Days)]]/365</f>
        <v>0.1095890410958904</v>
      </c>
      <c r="AK960" s="4" t="str">
        <f>IF(data[[#This Row],[Option Type]]="put","p","c")</f>
        <v>c</v>
      </c>
      <c r="AL960" s="4">
        <f>(data[[#This Row],[Bid]]*data[[#This Row],[Bidsize]]+data[[#This Row],[Ask]]*data[[#This Row],[Asksize]])/(data[[#This Row],[Bidsize]]+data[[#This Row],[Asksize]])</f>
        <v>52.6</v>
      </c>
    </row>
    <row r="961" spans="1:38" x14ac:dyDescent="0.3">
      <c r="A961" t="s">
        <v>5945</v>
      </c>
      <c r="B961" t="s">
        <v>5946</v>
      </c>
      <c r="C961" t="s">
        <v>58</v>
      </c>
      <c r="D961" t="s">
        <v>588</v>
      </c>
      <c r="E961" t="s">
        <v>5947</v>
      </c>
      <c r="F961" t="s">
        <v>5948</v>
      </c>
      <c r="G961" t="s">
        <v>5949</v>
      </c>
      <c r="H961" t="s">
        <v>231</v>
      </c>
      <c r="I961" t="s">
        <v>231</v>
      </c>
      <c r="J961" t="s">
        <v>1502</v>
      </c>
      <c r="K961" t="s">
        <v>5950</v>
      </c>
      <c r="L961" t="s">
        <v>57</v>
      </c>
      <c r="M961" t="s">
        <v>37</v>
      </c>
      <c r="N961" t="s">
        <v>5951</v>
      </c>
      <c r="O961" t="s">
        <v>2957</v>
      </c>
      <c r="P961" t="s">
        <v>5952</v>
      </c>
      <c r="Q961" t="s">
        <v>5952</v>
      </c>
      <c r="R961" t="s">
        <v>5949</v>
      </c>
      <c r="S961" t="s">
        <v>5949</v>
      </c>
      <c r="T961" t="s">
        <v>50</v>
      </c>
      <c r="U961" t="s">
        <v>5953</v>
      </c>
      <c r="V961" t="s">
        <v>87</v>
      </c>
      <c r="W961" t="s">
        <v>98</v>
      </c>
      <c r="X961" t="s">
        <v>1055</v>
      </c>
      <c r="Y961" t="s">
        <v>5954</v>
      </c>
      <c r="Z961" t="s">
        <v>87</v>
      </c>
      <c r="AA961" t="s">
        <v>87</v>
      </c>
      <c r="AB961" t="s">
        <v>37</v>
      </c>
      <c r="AC961" t="s">
        <v>1013</v>
      </c>
      <c r="AD961" t="s">
        <v>37</v>
      </c>
      <c r="AE961" t="s">
        <v>1013</v>
      </c>
      <c r="AF961" t="s">
        <v>90</v>
      </c>
      <c r="AG961" t="s">
        <v>1270</v>
      </c>
      <c r="AH961" t="s">
        <v>50</v>
      </c>
      <c r="AI961" s="4">
        <f ca="1">data[[#This Row],[Expiry Date]]-TODAY()</f>
        <v>40</v>
      </c>
      <c r="AJ961" s="4">
        <f ca="1">data[[#This Row],[Maturity ( Days)]]/365</f>
        <v>0.1095890410958904</v>
      </c>
      <c r="AK961" s="4" t="str">
        <f>IF(data[[#This Row],[Option Type]]="put","p","c")</f>
        <v>c</v>
      </c>
      <c r="AL961" s="4">
        <f>(data[[#This Row],[Bid]]*data[[#This Row],[Bidsize]]+data[[#This Row],[Ask]]*data[[#This Row],[Asksize]])/(data[[#This Row],[Bidsize]]+data[[#This Row],[Asksize]])</f>
        <v>46.15</v>
      </c>
    </row>
    <row r="962" spans="1:38" x14ac:dyDescent="0.3">
      <c r="A962" t="s">
        <v>5955</v>
      </c>
      <c r="B962" t="s">
        <v>5956</v>
      </c>
      <c r="C962" t="s">
        <v>58</v>
      </c>
      <c r="D962" t="s">
        <v>591</v>
      </c>
      <c r="E962" t="s">
        <v>5957</v>
      </c>
      <c r="F962" t="s">
        <v>1364</v>
      </c>
      <c r="G962" t="s">
        <v>5958</v>
      </c>
      <c r="H962" t="s">
        <v>160</v>
      </c>
      <c r="I962" t="s">
        <v>160</v>
      </c>
      <c r="J962" t="s">
        <v>1502</v>
      </c>
      <c r="K962" t="s">
        <v>5668</v>
      </c>
      <c r="L962" t="s">
        <v>57</v>
      </c>
      <c r="M962" t="s">
        <v>37</v>
      </c>
      <c r="N962" t="s">
        <v>355</v>
      </c>
      <c r="O962" t="s">
        <v>161</v>
      </c>
      <c r="P962" t="s">
        <v>5958</v>
      </c>
      <c r="Q962" t="s">
        <v>5958</v>
      </c>
      <c r="R962" t="s">
        <v>5958</v>
      </c>
      <c r="S962" t="s">
        <v>5958</v>
      </c>
      <c r="T962" t="s">
        <v>50</v>
      </c>
      <c r="U962" t="s">
        <v>5959</v>
      </c>
      <c r="V962" t="s">
        <v>87</v>
      </c>
      <c r="W962" t="s">
        <v>161</v>
      </c>
      <c r="X962" t="s">
        <v>1055</v>
      </c>
      <c r="Y962" t="s">
        <v>5960</v>
      </c>
      <c r="Z962" t="s">
        <v>87</v>
      </c>
      <c r="AA962" t="s">
        <v>87</v>
      </c>
      <c r="AB962" t="s">
        <v>37</v>
      </c>
      <c r="AC962" t="s">
        <v>1013</v>
      </c>
      <c r="AD962" t="s">
        <v>37</v>
      </c>
      <c r="AE962" t="s">
        <v>1013</v>
      </c>
      <c r="AF962" t="s">
        <v>90</v>
      </c>
      <c r="AG962" t="s">
        <v>1270</v>
      </c>
      <c r="AH962" t="s">
        <v>551</v>
      </c>
      <c r="AI962" s="4">
        <f ca="1">data[[#This Row],[Expiry Date]]-TODAY()</f>
        <v>40</v>
      </c>
      <c r="AJ962" s="4">
        <f ca="1">data[[#This Row],[Maturity ( Days)]]/365</f>
        <v>0.1095890410958904</v>
      </c>
      <c r="AK962" s="4" t="str">
        <f>IF(data[[#This Row],[Option Type]]="put","p","c")</f>
        <v>c</v>
      </c>
      <c r="AL962" s="4">
        <f>(data[[#This Row],[Bid]]*data[[#This Row],[Bidsize]]+data[[#This Row],[Ask]]*data[[#This Row],[Asksize]])/(data[[#This Row],[Bidsize]]+data[[#This Row],[Asksize]])</f>
        <v>43.8</v>
      </c>
    </row>
    <row r="963" spans="1:38" x14ac:dyDescent="0.3">
      <c r="A963" t="s">
        <v>5961</v>
      </c>
      <c r="B963" t="s">
        <v>5962</v>
      </c>
      <c r="C963" t="s">
        <v>58</v>
      </c>
      <c r="D963" t="s">
        <v>597</v>
      </c>
      <c r="E963" t="s">
        <v>5711</v>
      </c>
      <c r="F963" t="s">
        <v>412</v>
      </c>
      <c r="G963" t="s">
        <v>5963</v>
      </c>
      <c r="H963" t="s">
        <v>137</v>
      </c>
      <c r="I963" t="s">
        <v>155</v>
      </c>
      <c r="J963" t="s">
        <v>1502</v>
      </c>
      <c r="K963" t="s">
        <v>3020</v>
      </c>
      <c r="L963" t="s">
        <v>57</v>
      </c>
      <c r="M963" t="s">
        <v>37</v>
      </c>
      <c r="N963" t="s">
        <v>5964</v>
      </c>
      <c r="O963" t="s">
        <v>227</v>
      </c>
      <c r="P963" t="s">
        <v>951</v>
      </c>
      <c r="Q963" t="s">
        <v>951</v>
      </c>
      <c r="R963" t="s">
        <v>5963</v>
      </c>
      <c r="S963" t="s">
        <v>5963</v>
      </c>
      <c r="T963" t="s">
        <v>50</v>
      </c>
      <c r="U963" t="s">
        <v>5965</v>
      </c>
      <c r="V963" t="s">
        <v>87</v>
      </c>
      <c r="W963" t="s">
        <v>134</v>
      </c>
      <c r="X963" t="s">
        <v>1055</v>
      </c>
      <c r="Y963" t="s">
        <v>5966</v>
      </c>
      <c r="Z963" t="s">
        <v>87</v>
      </c>
      <c r="AA963" t="s">
        <v>87</v>
      </c>
      <c r="AB963" t="s">
        <v>37</v>
      </c>
      <c r="AC963" t="s">
        <v>1013</v>
      </c>
      <c r="AD963" t="s">
        <v>37</v>
      </c>
      <c r="AE963" t="s">
        <v>1013</v>
      </c>
      <c r="AF963" t="s">
        <v>90</v>
      </c>
      <c r="AG963" t="s">
        <v>1270</v>
      </c>
      <c r="AH963" t="s">
        <v>551</v>
      </c>
      <c r="AI963" s="4">
        <f ca="1">data[[#This Row],[Expiry Date]]-TODAY()</f>
        <v>40</v>
      </c>
      <c r="AJ963" s="4">
        <f ca="1">data[[#This Row],[Maturity ( Days)]]/365</f>
        <v>0.1095890410958904</v>
      </c>
      <c r="AK963" s="4" t="str">
        <f>IF(data[[#This Row],[Option Type]]="put","p","c")</f>
        <v>c</v>
      </c>
      <c r="AL963" s="4">
        <f>(data[[#This Row],[Bid]]*data[[#This Row],[Bidsize]]+data[[#This Row],[Ask]]*data[[#This Row],[Asksize]])/(data[[#This Row],[Bidsize]]+data[[#This Row],[Asksize]])</f>
        <v>34.536363636363639</v>
      </c>
    </row>
    <row r="964" spans="1:38" x14ac:dyDescent="0.3">
      <c r="A964" t="s">
        <v>5967</v>
      </c>
      <c r="B964" t="s">
        <v>5968</v>
      </c>
      <c r="C964" t="s">
        <v>58</v>
      </c>
      <c r="D964" t="s">
        <v>601</v>
      </c>
      <c r="E964" t="s">
        <v>5969</v>
      </c>
      <c r="F964" t="s">
        <v>933</v>
      </c>
      <c r="G964" t="s">
        <v>5970</v>
      </c>
      <c r="H964" t="s">
        <v>137</v>
      </c>
      <c r="I964" t="s">
        <v>423</v>
      </c>
      <c r="J964" t="s">
        <v>1502</v>
      </c>
      <c r="K964" t="s">
        <v>871</v>
      </c>
      <c r="L964" t="s">
        <v>57</v>
      </c>
      <c r="M964" t="s">
        <v>37</v>
      </c>
      <c r="N964" t="s">
        <v>1118</v>
      </c>
      <c r="O964" t="s">
        <v>146</v>
      </c>
      <c r="P964" t="s">
        <v>5710</v>
      </c>
      <c r="Q964" t="s">
        <v>5970</v>
      </c>
      <c r="R964" t="s">
        <v>5710</v>
      </c>
      <c r="S964" t="s">
        <v>5970</v>
      </c>
      <c r="T964" t="s">
        <v>50</v>
      </c>
      <c r="U964" t="s">
        <v>5971</v>
      </c>
      <c r="V964" t="s">
        <v>87</v>
      </c>
      <c r="W964" t="s">
        <v>423</v>
      </c>
      <c r="X964" t="s">
        <v>1055</v>
      </c>
      <c r="Y964" t="s">
        <v>5929</v>
      </c>
      <c r="Z964" t="s">
        <v>87</v>
      </c>
      <c r="AA964" t="s">
        <v>87</v>
      </c>
      <c r="AB964" t="s">
        <v>37</v>
      </c>
      <c r="AC964" t="s">
        <v>1013</v>
      </c>
      <c r="AD964" t="s">
        <v>37</v>
      </c>
      <c r="AE964" t="s">
        <v>1013</v>
      </c>
      <c r="AF964" t="s">
        <v>90</v>
      </c>
      <c r="AG964" t="s">
        <v>1270</v>
      </c>
      <c r="AH964" t="s">
        <v>551</v>
      </c>
      <c r="AI964" s="4">
        <f ca="1">data[[#This Row],[Expiry Date]]-TODAY()</f>
        <v>40</v>
      </c>
      <c r="AJ964" s="4">
        <f ca="1">data[[#This Row],[Maturity ( Days)]]/365</f>
        <v>0.1095890410958904</v>
      </c>
      <c r="AK964" s="4" t="str">
        <f>IF(data[[#This Row],[Option Type]]="put","p","c")</f>
        <v>c</v>
      </c>
      <c r="AL964" s="4">
        <f>(data[[#This Row],[Bid]]*data[[#This Row],[Bidsize]]+data[[#This Row],[Ask]]*data[[#This Row],[Asksize]])/(data[[#This Row],[Bidsize]]+data[[#This Row],[Asksize]])</f>
        <v>28.643478260869564</v>
      </c>
    </row>
    <row r="965" spans="1:38" x14ac:dyDescent="0.3">
      <c r="A965" t="s">
        <v>5972</v>
      </c>
      <c r="B965" t="s">
        <v>5973</v>
      </c>
      <c r="C965" t="s">
        <v>58</v>
      </c>
      <c r="D965" t="s">
        <v>603</v>
      </c>
      <c r="E965" t="s">
        <v>825</v>
      </c>
      <c r="F965" t="s">
        <v>855</v>
      </c>
      <c r="G965" t="s">
        <v>5974</v>
      </c>
      <c r="H965" t="s">
        <v>289</v>
      </c>
      <c r="I965" t="s">
        <v>289</v>
      </c>
      <c r="J965" t="s">
        <v>1502</v>
      </c>
      <c r="K965" t="s">
        <v>5975</v>
      </c>
      <c r="L965" t="s">
        <v>57</v>
      </c>
      <c r="M965" t="s">
        <v>37</v>
      </c>
      <c r="N965" t="s">
        <v>5976</v>
      </c>
      <c r="O965" t="s">
        <v>180</v>
      </c>
      <c r="P965" t="s">
        <v>5977</v>
      </c>
      <c r="Q965" t="s">
        <v>5974</v>
      </c>
      <c r="R965" t="s">
        <v>5977</v>
      </c>
      <c r="S965" t="s">
        <v>5974</v>
      </c>
      <c r="T965" t="s">
        <v>50</v>
      </c>
      <c r="U965" t="s">
        <v>5978</v>
      </c>
      <c r="V965" t="s">
        <v>87</v>
      </c>
      <c r="W965" t="s">
        <v>128</v>
      </c>
      <c r="X965" t="s">
        <v>1055</v>
      </c>
      <c r="Y965" t="s">
        <v>952</v>
      </c>
      <c r="Z965" t="s">
        <v>87</v>
      </c>
      <c r="AA965" t="s">
        <v>87</v>
      </c>
      <c r="AB965" t="s">
        <v>37</v>
      </c>
      <c r="AC965" t="s">
        <v>1013</v>
      </c>
      <c r="AD965" t="s">
        <v>37</v>
      </c>
      <c r="AE965" t="s">
        <v>1013</v>
      </c>
      <c r="AF965" t="s">
        <v>90</v>
      </c>
      <c r="AG965" t="s">
        <v>1270</v>
      </c>
      <c r="AH965" t="s">
        <v>50</v>
      </c>
      <c r="AI965" s="4">
        <f ca="1">data[[#This Row],[Expiry Date]]-TODAY()</f>
        <v>40</v>
      </c>
      <c r="AJ965" s="4">
        <f ca="1">data[[#This Row],[Maturity ( Days)]]/365</f>
        <v>0.1095890410958904</v>
      </c>
      <c r="AK965" s="4" t="str">
        <f>IF(data[[#This Row],[Option Type]]="put","p","c")</f>
        <v>c</v>
      </c>
      <c r="AL965" s="4">
        <f>(data[[#This Row],[Bid]]*data[[#This Row],[Bidsize]]+data[[#This Row],[Ask]]*data[[#This Row],[Asksize]])/(data[[#This Row],[Bidsize]]+data[[#This Row],[Asksize]])</f>
        <v>25.75</v>
      </c>
    </row>
    <row r="966" spans="1:38" x14ac:dyDescent="0.3">
      <c r="A966" t="s">
        <v>5979</v>
      </c>
      <c r="B966" t="s">
        <v>5980</v>
      </c>
      <c r="C966" t="s">
        <v>58</v>
      </c>
      <c r="D966" t="s">
        <v>606</v>
      </c>
      <c r="E966" t="s">
        <v>141</v>
      </c>
      <c r="F966" t="s">
        <v>5981</v>
      </c>
      <c r="G966" t="s">
        <v>824</v>
      </c>
      <c r="H966" t="s">
        <v>153</v>
      </c>
      <c r="I966" t="s">
        <v>151</v>
      </c>
      <c r="J966" t="s">
        <v>1502</v>
      </c>
      <c r="K966" t="s">
        <v>2527</v>
      </c>
      <c r="L966" t="s">
        <v>57</v>
      </c>
      <c r="M966" t="s">
        <v>37</v>
      </c>
      <c r="N966" t="s">
        <v>5982</v>
      </c>
      <c r="O966" t="s">
        <v>95</v>
      </c>
      <c r="P966" t="s">
        <v>5983</v>
      </c>
      <c r="Q966" t="s">
        <v>824</v>
      </c>
      <c r="R966" t="s">
        <v>5983</v>
      </c>
      <c r="S966" t="s">
        <v>824</v>
      </c>
      <c r="T966" t="s">
        <v>50</v>
      </c>
      <c r="U966" t="s">
        <v>5984</v>
      </c>
      <c r="V966" t="s">
        <v>87</v>
      </c>
      <c r="W966" t="s">
        <v>129</v>
      </c>
      <c r="X966" t="s">
        <v>1055</v>
      </c>
      <c r="Y966" t="s">
        <v>5985</v>
      </c>
      <c r="Z966" t="s">
        <v>87</v>
      </c>
      <c r="AA966" t="s">
        <v>87</v>
      </c>
      <c r="AB966" t="s">
        <v>37</v>
      </c>
      <c r="AC966" t="s">
        <v>1013</v>
      </c>
      <c r="AD966" t="s">
        <v>37</v>
      </c>
      <c r="AE966" t="s">
        <v>1013</v>
      </c>
      <c r="AF966" t="s">
        <v>90</v>
      </c>
      <c r="AG966" t="s">
        <v>1270</v>
      </c>
      <c r="AH966" t="s">
        <v>551</v>
      </c>
      <c r="AI966" s="4">
        <f ca="1">data[[#This Row],[Expiry Date]]-TODAY()</f>
        <v>40</v>
      </c>
      <c r="AJ966" s="4">
        <f ca="1">data[[#This Row],[Maturity ( Days)]]/365</f>
        <v>0.1095890410958904</v>
      </c>
      <c r="AK966" s="4" t="str">
        <f>IF(data[[#This Row],[Option Type]]="put","p","c")</f>
        <v>c</v>
      </c>
      <c r="AL966" s="4">
        <f>(data[[#This Row],[Bid]]*data[[#This Row],[Bidsize]]+data[[#This Row],[Ask]]*data[[#This Row],[Asksize]])/(data[[#This Row],[Bidsize]]+data[[#This Row],[Asksize]])</f>
        <v>23.358974358974358</v>
      </c>
    </row>
    <row r="967" spans="1:38" x14ac:dyDescent="0.3">
      <c r="A967" t="s">
        <v>5986</v>
      </c>
      <c r="B967" t="s">
        <v>5987</v>
      </c>
      <c r="C967" t="s">
        <v>30</v>
      </c>
      <c r="D967" t="s">
        <v>606</v>
      </c>
      <c r="E967" t="s">
        <v>5988</v>
      </c>
      <c r="F967" t="s">
        <v>5989</v>
      </c>
      <c r="G967" t="s">
        <v>5990</v>
      </c>
      <c r="H967" t="s">
        <v>137</v>
      </c>
      <c r="I967" t="s">
        <v>137</v>
      </c>
      <c r="J967" t="s">
        <v>1502</v>
      </c>
      <c r="K967" t="s">
        <v>307</v>
      </c>
      <c r="L967" t="s">
        <v>57</v>
      </c>
      <c r="M967" t="s">
        <v>37</v>
      </c>
      <c r="N967" t="s">
        <v>5991</v>
      </c>
      <c r="O967" t="s">
        <v>160</v>
      </c>
      <c r="P967" t="s">
        <v>5990</v>
      </c>
      <c r="Q967" t="s">
        <v>5990</v>
      </c>
      <c r="R967" t="s">
        <v>5990</v>
      </c>
      <c r="S967" t="s">
        <v>5990</v>
      </c>
      <c r="T967" t="s">
        <v>50</v>
      </c>
      <c r="U967" t="s">
        <v>5992</v>
      </c>
      <c r="V967" t="s">
        <v>87</v>
      </c>
      <c r="W967" t="s">
        <v>160</v>
      </c>
      <c r="X967" t="s">
        <v>1055</v>
      </c>
      <c r="Y967" t="s">
        <v>5993</v>
      </c>
      <c r="Z967" t="s">
        <v>87</v>
      </c>
      <c r="AA967" t="s">
        <v>87</v>
      </c>
      <c r="AB967" t="s">
        <v>37</v>
      </c>
      <c r="AC967" t="s">
        <v>1013</v>
      </c>
      <c r="AD967" t="s">
        <v>37</v>
      </c>
      <c r="AE967" t="s">
        <v>1013</v>
      </c>
      <c r="AF967" t="s">
        <v>90</v>
      </c>
      <c r="AG967" t="s">
        <v>1270</v>
      </c>
      <c r="AH967" t="s">
        <v>551</v>
      </c>
      <c r="AI967" s="4">
        <f ca="1">data[[#This Row],[Expiry Date]]-TODAY()</f>
        <v>40</v>
      </c>
      <c r="AJ967" s="4">
        <f ca="1">data[[#This Row],[Maturity ( Days)]]/365</f>
        <v>0.1095890410958904</v>
      </c>
      <c r="AK967" s="4" t="str">
        <f>IF(data[[#This Row],[Option Type]]="put","p","c")</f>
        <v>p</v>
      </c>
      <c r="AL967" s="4">
        <f>(data[[#This Row],[Bid]]*data[[#This Row],[Bidsize]]+data[[#This Row],[Ask]]*data[[#This Row],[Asksize]])/(data[[#This Row],[Bidsize]]+data[[#This Row],[Asksize]])</f>
        <v>342.34999999999997</v>
      </c>
    </row>
    <row r="968" spans="1:38" x14ac:dyDescent="0.3">
      <c r="A968" t="s">
        <v>5994</v>
      </c>
      <c r="B968" t="s">
        <v>5995</v>
      </c>
      <c r="C968" t="s">
        <v>58</v>
      </c>
      <c r="D968" t="s">
        <v>609</v>
      </c>
      <c r="E968" t="s">
        <v>516</v>
      </c>
      <c r="F968" t="s">
        <v>149</v>
      </c>
      <c r="G968" t="s">
        <v>823</v>
      </c>
      <c r="H968" t="s">
        <v>137</v>
      </c>
      <c r="I968" t="s">
        <v>149</v>
      </c>
      <c r="J968" t="s">
        <v>1502</v>
      </c>
      <c r="K968" t="s">
        <v>240</v>
      </c>
      <c r="L968" t="s">
        <v>57</v>
      </c>
      <c r="M968" t="s">
        <v>37</v>
      </c>
      <c r="N968" t="s">
        <v>1192</v>
      </c>
      <c r="O968" t="s">
        <v>232</v>
      </c>
      <c r="P968" t="s">
        <v>5703</v>
      </c>
      <c r="Q968" t="s">
        <v>684</v>
      </c>
      <c r="R968" t="s">
        <v>5703</v>
      </c>
      <c r="S968" t="s">
        <v>823</v>
      </c>
      <c r="T968" t="s">
        <v>50</v>
      </c>
      <c r="U968" t="s">
        <v>5996</v>
      </c>
      <c r="V968" t="s">
        <v>87</v>
      </c>
      <c r="W968" t="s">
        <v>129</v>
      </c>
      <c r="X968" t="s">
        <v>1055</v>
      </c>
      <c r="Y968" t="s">
        <v>1093</v>
      </c>
      <c r="Z968" t="s">
        <v>87</v>
      </c>
      <c r="AA968" t="s">
        <v>87</v>
      </c>
      <c r="AB968" t="s">
        <v>37</v>
      </c>
      <c r="AC968" t="s">
        <v>1013</v>
      </c>
      <c r="AD968" t="s">
        <v>37</v>
      </c>
      <c r="AE968" t="s">
        <v>1013</v>
      </c>
      <c r="AF968" t="s">
        <v>90</v>
      </c>
      <c r="AG968" t="s">
        <v>1270</v>
      </c>
      <c r="AH968" t="s">
        <v>551</v>
      </c>
      <c r="AI968" s="4">
        <f ca="1">data[[#This Row],[Expiry Date]]-TODAY()</f>
        <v>40</v>
      </c>
      <c r="AJ968" s="4">
        <f ca="1">data[[#This Row],[Maturity ( Days)]]/365</f>
        <v>0.1095890410958904</v>
      </c>
      <c r="AK968" s="4" t="str">
        <f>IF(data[[#This Row],[Option Type]]="put","p","c")</f>
        <v>c</v>
      </c>
      <c r="AL968" s="4">
        <f>(data[[#This Row],[Bid]]*data[[#This Row],[Bidsize]]+data[[#This Row],[Ask]]*data[[#This Row],[Asksize]])/(data[[#This Row],[Bidsize]]+data[[#This Row],[Asksize]])</f>
        <v>20.888888888888889</v>
      </c>
    </row>
    <row r="969" spans="1:38" x14ac:dyDescent="0.3">
      <c r="A969" t="s">
        <v>5997</v>
      </c>
      <c r="B969" t="s">
        <v>5998</v>
      </c>
      <c r="C969" t="s">
        <v>58</v>
      </c>
      <c r="D969" t="s">
        <v>612</v>
      </c>
      <c r="E969" t="s">
        <v>3560</v>
      </c>
      <c r="F969" t="s">
        <v>1468</v>
      </c>
      <c r="G969" t="s">
        <v>441</v>
      </c>
      <c r="H969" t="s">
        <v>141</v>
      </c>
      <c r="I969" t="s">
        <v>146</v>
      </c>
      <c r="J969" t="s">
        <v>1502</v>
      </c>
      <c r="K969" t="s">
        <v>3326</v>
      </c>
      <c r="L969" t="s">
        <v>57</v>
      </c>
      <c r="M969" t="s">
        <v>37</v>
      </c>
      <c r="N969" t="s">
        <v>255</v>
      </c>
      <c r="O969" t="s">
        <v>137</v>
      </c>
      <c r="P969" t="s">
        <v>441</v>
      </c>
      <c r="Q969" t="s">
        <v>441</v>
      </c>
      <c r="R969" t="s">
        <v>441</v>
      </c>
      <c r="S969" t="s">
        <v>441</v>
      </c>
      <c r="T969" t="s">
        <v>50</v>
      </c>
      <c r="U969" t="s">
        <v>5999</v>
      </c>
      <c r="V969" t="s">
        <v>87</v>
      </c>
      <c r="W969" t="s">
        <v>137</v>
      </c>
      <c r="X969" t="s">
        <v>1055</v>
      </c>
      <c r="Y969" t="s">
        <v>6000</v>
      </c>
      <c r="Z969" t="s">
        <v>87</v>
      </c>
      <c r="AA969" t="s">
        <v>87</v>
      </c>
      <c r="AB969" t="s">
        <v>37</v>
      </c>
      <c r="AC969" t="s">
        <v>1013</v>
      </c>
      <c r="AD969" t="s">
        <v>37</v>
      </c>
      <c r="AE969" t="s">
        <v>1013</v>
      </c>
      <c r="AF969" t="s">
        <v>90</v>
      </c>
      <c r="AG969" t="s">
        <v>1270</v>
      </c>
      <c r="AH969" t="s">
        <v>551</v>
      </c>
      <c r="AI969" s="4">
        <f ca="1">data[[#This Row],[Expiry Date]]-TODAY()</f>
        <v>40</v>
      </c>
      <c r="AJ969" s="4">
        <f ca="1">data[[#This Row],[Maturity ( Days)]]/365</f>
        <v>0.1095890410958904</v>
      </c>
      <c r="AK969" s="4" t="str">
        <f>IF(data[[#This Row],[Option Type]]="put","p","c")</f>
        <v>c</v>
      </c>
      <c r="AL969" s="4">
        <f>(data[[#This Row],[Bid]]*data[[#This Row],[Bidsize]]+data[[#This Row],[Ask]]*data[[#This Row],[Asksize]])/(data[[#This Row],[Bidsize]]+data[[#This Row],[Asksize]])</f>
        <v>17.442222222222224</v>
      </c>
    </row>
    <row r="970" spans="1:38" x14ac:dyDescent="0.3">
      <c r="A970" t="s">
        <v>6001</v>
      </c>
      <c r="B970" t="s">
        <v>6002</v>
      </c>
      <c r="C970" t="s">
        <v>58</v>
      </c>
      <c r="D970" t="s">
        <v>1980</v>
      </c>
      <c r="E970" t="s">
        <v>6003</v>
      </c>
      <c r="F970" t="s">
        <v>438</v>
      </c>
      <c r="G970" t="s">
        <v>6004</v>
      </c>
      <c r="H970" t="s">
        <v>325</v>
      </c>
      <c r="I970" t="s">
        <v>278</v>
      </c>
      <c r="J970" t="s">
        <v>1502</v>
      </c>
      <c r="K970" t="s">
        <v>6005</v>
      </c>
      <c r="L970" t="s">
        <v>57</v>
      </c>
      <c r="M970" t="s">
        <v>37</v>
      </c>
      <c r="N970" t="s">
        <v>6006</v>
      </c>
      <c r="O970" t="s">
        <v>151</v>
      </c>
      <c r="P970" t="s">
        <v>6004</v>
      </c>
      <c r="Q970" t="s">
        <v>6004</v>
      </c>
      <c r="R970" t="s">
        <v>6004</v>
      </c>
      <c r="S970" t="s">
        <v>6004</v>
      </c>
      <c r="T970" t="s">
        <v>50</v>
      </c>
      <c r="U970" t="s">
        <v>6007</v>
      </c>
      <c r="V970" t="s">
        <v>87</v>
      </c>
      <c r="W970" t="s">
        <v>151</v>
      </c>
      <c r="X970" t="s">
        <v>1055</v>
      </c>
      <c r="Y970" t="s">
        <v>319</v>
      </c>
      <c r="Z970" t="s">
        <v>87</v>
      </c>
      <c r="AA970" t="s">
        <v>87</v>
      </c>
      <c r="AB970" t="s">
        <v>37</v>
      </c>
      <c r="AC970" t="s">
        <v>1013</v>
      </c>
      <c r="AD970" t="s">
        <v>37</v>
      </c>
      <c r="AE970" t="s">
        <v>1013</v>
      </c>
      <c r="AF970" t="s">
        <v>90</v>
      </c>
      <c r="AG970" t="s">
        <v>1270</v>
      </c>
      <c r="AH970" t="s">
        <v>50</v>
      </c>
      <c r="AI970" s="4">
        <f ca="1">data[[#This Row],[Expiry Date]]-TODAY()</f>
        <v>40</v>
      </c>
      <c r="AJ970" s="4">
        <f ca="1">data[[#This Row],[Maturity ( Days)]]/365</f>
        <v>0.1095890410958904</v>
      </c>
      <c r="AK970" s="4" t="str">
        <f>IF(data[[#This Row],[Option Type]]="put","p","c")</f>
        <v>c</v>
      </c>
      <c r="AL970" s="4">
        <f>(data[[#This Row],[Bid]]*data[[#This Row],[Bidsize]]+data[[#This Row],[Ask]]*data[[#This Row],[Asksize]])/(data[[#This Row],[Bidsize]]+data[[#This Row],[Asksize]])</f>
        <v>8.8800000000000008</v>
      </c>
    </row>
    <row r="971" spans="1:38" x14ac:dyDescent="0.3">
      <c r="A971" t="s">
        <v>6008</v>
      </c>
      <c r="B971" t="s">
        <v>6009</v>
      </c>
      <c r="C971" t="s">
        <v>58</v>
      </c>
      <c r="D971" t="s">
        <v>636</v>
      </c>
      <c r="E971" t="s">
        <v>747</v>
      </c>
      <c r="F971" t="s">
        <v>935</v>
      </c>
      <c r="G971" t="s">
        <v>1465</v>
      </c>
      <c r="H971" t="s">
        <v>116</v>
      </c>
      <c r="I971" t="s">
        <v>135</v>
      </c>
      <c r="J971" t="s">
        <v>1502</v>
      </c>
      <c r="K971" t="s">
        <v>1836</v>
      </c>
      <c r="L971" t="s">
        <v>57</v>
      </c>
      <c r="M971" t="s">
        <v>37</v>
      </c>
      <c r="N971" t="s">
        <v>1220</v>
      </c>
      <c r="O971" t="s">
        <v>158</v>
      </c>
      <c r="P971" t="s">
        <v>1465</v>
      </c>
      <c r="Q971" t="s">
        <v>1465</v>
      </c>
      <c r="R971" t="s">
        <v>1465</v>
      </c>
      <c r="S971" t="s">
        <v>1465</v>
      </c>
      <c r="T971" t="s">
        <v>50</v>
      </c>
      <c r="U971" t="s">
        <v>6010</v>
      </c>
      <c r="V971" t="s">
        <v>87</v>
      </c>
      <c r="W971" t="s">
        <v>158</v>
      </c>
      <c r="X971" t="s">
        <v>1055</v>
      </c>
      <c r="Y971" t="s">
        <v>6011</v>
      </c>
      <c r="Z971" t="s">
        <v>87</v>
      </c>
      <c r="AA971" t="s">
        <v>87</v>
      </c>
      <c r="AB971" t="s">
        <v>37</v>
      </c>
      <c r="AC971" t="s">
        <v>1013</v>
      </c>
      <c r="AD971" t="s">
        <v>37</v>
      </c>
      <c r="AE971" t="s">
        <v>1013</v>
      </c>
      <c r="AF971" t="s">
        <v>90</v>
      </c>
      <c r="AG971" t="s">
        <v>1270</v>
      </c>
      <c r="AH971" t="s">
        <v>551</v>
      </c>
      <c r="AI971" s="4">
        <f ca="1">data[[#This Row],[Expiry Date]]-TODAY()</f>
        <v>40</v>
      </c>
      <c r="AJ971" s="4">
        <f ca="1">data[[#This Row],[Maturity ( Days)]]/365</f>
        <v>0.1095890410958904</v>
      </c>
      <c r="AK971" s="4" t="str">
        <f>IF(data[[#This Row],[Option Type]]="put","p","c")</f>
        <v>c</v>
      </c>
      <c r="AL971" s="4">
        <f>(data[[#This Row],[Bid]]*data[[#This Row],[Bidsize]]+data[[#This Row],[Ask]]*data[[#This Row],[Asksize]])/(data[[#This Row],[Bidsize]]+data[[#This Row],[Asksize]])</f>
        <v>2.4764367816091952</v>
      </c>
    </row>
    <row r="972" spans="1:38" x14ac:dyDescent="0.3">
      <c r="A972" t="s">
        <v>6012</v>
      </c>
      <c r="B972" t="s">
        <v>6013</v>
      </c>
      <c r="C972" t="s">
        <v>30</v>
      </c>
      <c r="D972" t="s">
        <v>2076</v>
      </c>
      <c r="E972" t="s">
        <v>6014</v>
      </c>
      <c r="F972" t="s">
        <v>6015</v>
      </c>
      <c r="G972" t="s">
        <v>6016</v>
      </c>
      <c r="H972" t="s">
        <v>87</v>
      </c>
      <c r="I972" t="s">
        <v>87</v>
      </c>
      <c r="J972" t="s">
        <v>1502</v>
      </c>
      <c r="K972" t="s">
        <v>155</v>
      </c>
      <c r="L972" t="s">
        <v>57</v>
      </c>
      <c r="M972" t="s">
        <v>37</v>
      </c>
      <c r="N972" t="s">
        <v>6017</v>
      </c>
      <c r="O972" t="s">
        <v>158</v>
      </c>
      <c r="P972" t="s">
        <v>6016</v>
      </c>
      <c r="Q972" t="s">
        <v>6016</v>
      </c>
      <c r="R972" t="s">
        <v>6016</v>
      </c>
      <c r="S972" t="s">
        <v>6016</v>
      </c>
      <c r="T972" t="s">
        <v>50</v>
      </c>
      <c r="U972" t="s">
        <v>6018</v>
      </c>
      <c r="V972" t="s">
        <v>87</v>
      </c>
      <c r="W972" t="s">
        <v>158</v>
      </c>
      <c r="X972" t="s">
        <v>1055</v>
      </c>
      <c r="Y972" t="s">
        <v>6019</v>
      </c>
      <c r="Z972" t="s">
        <v>87</v>
      </c>
      <c r="AA972" t="s">
        <v>87</v>
      </c>
      <c r="AB972" t="s">
        <v>37</v>
      </c>
      <c r="AC972" t="s">
        <v>1013</v>
      </c>
      <c r="AD972" t="s">
        <v>37</v>
      </c>
      <c r="AE972" t="s">
        <v>1013</v>
      </c>
      <c r="AF972" t="s">
        <v>90</v>
      </c>
      <c r="AG972" t="s">
        <v>1270</v>
      </c>
      <c r="AH972" t="s">
        <v>551</v>
      </c>
      <c r="AI972" s="4">
        <f ca="1">data[[#This Row],[Expiry Date]]-TODAY()</f>
        <v>40</v>
      </c>
      <c r="AJ972" s="4">
        <f ca="1">data[[#This Row],[Maturity ( Days)]]/365</f>
        <v>0.1095890410958904</v>
      </c>
      <c r="AK972" s="4" t="str">
        <f>IF(data[[#This Row],[Option Type]]="put","p","c")</f>
        <v>p</v>
      </c>
      <c r="AL972" s="4" t="e">
        <f>(data[[#This Row],[Bid]]*data[[#This Row],[Bidsize]]+data[[#This Row],[Ask]]*data[[#This Row],[Asksize]])/(data[[#This Row],[Bidsize]]+data[[#This Row],[Asksize]])</f>
        <v>#DIV/0!</v>
      </c>
    </row>
    <row r="973" spans="1:38" x14ac:dyDescent="0.3">
      <c r="A973" t="s">
        <v>6020</v>
      </c>
      <c r="B973" t="s">
        <v>6021</v>
      </c>
      <c r="C973" t="s">
        <v>30</v>
      </c>
      <c r="D973" t="s">
        <v>195</v>
      </c>
      <c r="E973" t="s">
        <v>6022</v>
      </c>
      <c r="F973" t="s">
        <v>6023</v>
      </c>
      <c r="G973" t="s">
        <v>6024</v>
      </c>
      <c r="H973" t="s">
        <v>87</v>
      </c>
      <c r="I973" t="s">
        <v>87</v>
      </c>
      <c r="J973" t="s">
        <v>1502</v>
      </c>
      <c r="K973" t="s">
        <v>6025</v>
      </c>
      <c r="L973" t="s">
        <v>57</v>
      </c>
      <c r="M973" t="s">
        <v>37</v>
      </c>
      <c r="N973" t="s">
        <v>6026</v>
      </c>
      <c r="O973" t="s">
        <v>158</v>
      </c>
      <c r="P973" t="s">
        <v>6024</v>
      </c>
      <c r="Q973" t="s">
        <v>6024</v>
      </c>
      <c r="R973" t="s">
        <v>6024</v>
      </c>
      <c r="S973" t="s">
        <v>6024</v>
      </c>
      <c r="T973" t="s">
        <v>50</v>
      </c>
      <c r="U973" t="s">
        <v>6027</v>
      </c>
      <c r="V973" t="s">
        <v>87</v>
      </c>
      <c r="W973" t="s">
        <v>158</v>
      </c>
      <c r="X973" t="s">
        <v>1055</v>
      </c>
      <c r="Y973" t="s">
        <v>6028</v>
      </c>
      <c r="Z973" t="s">
        <v>87</v>
      </c>
      <c r="AA973" t="s">
        <v>87</v>
      </c>
      <c r="AB973" t="s">
        <v>37</v>
      </c>
      <c r="AC973" t="s">
        <v>1013</v>
      </c>
      <c r="AD973" t="s">
        <v>37</v>
      </c>
      <c r="AE973" t="s">
        <v>1013</v>
      </c>
      <c r="AF973" t="s">
        <v>90</v>
      </c>
      <c r="AG973" t="s">
        <v>1270</v>
      </c>
      <c r="AH973" t="s">
        <v>551</v>
      </c>
      <c r="AI973" s="4">
        <f ca="1">data[[#This Row],[Expiry Date]]-TODAY()</f>
        <v>40</v>
      </c>
      <c r="AJ973" s="4">
        <f ca="1">data[[#This Row],[Maturity ( Days)]]/365</f>
        <v>0.1095890410958904</v>
      </c>
      <c r="AK973" s="4" t="str">
        <f>IF(data[[#This Row],[Option Type]]="put","p","c")</f>
        <v>p</v>
      </c>
      <c r="AL973" s="4" t="e">
        <f>(data[[#This Row],[Bid]]*data[[#This Row],[Bidsize]]+data[[#This Row],[Ask]]*data[[#This Row],[Asksize]])/(data[[#This Row],[Bidsize]]+data[[#This Row],[Asksize]])</f>
        <v>#DIV/0!</v>
      </c>
    </row>
    <row r="974" spans="1:38" x14ac:dyDescent="0.3">
      <c r="A974" t="s">
        <v>6029</v>
      </c>
      <c r="B974" t="s">
        <v>6030</v>
      </c>
      <c r="C974" t="s">
        <v>58</v>
      </c>
      <c r="D974" t="s">
        <v>2093</v>
      </c>
      <c r="E974" t="s">
        <v>658</v>
      </c>
      <c r="F974" t="s">
        <v>241</v>
      </c>
      <c r="G974" t="s">
        <v>368</v>
      </c>
      <c r="H974" t="s">
        <v>479</v>
      </c>
      <c r="I974" t="s">
        <v>112</v>
      </c>
      <c r="J974" t="s">
        <v>1502</v>
      </c>
      <c r="K974" t="s">
        <v>1649</v>
      </c>
      <c r="L974" t="s">
        <v>57</v>
      </c>
      <c r="M974" t="s">
        <v>37</v>
      </c>
      <c r="N974" t="s">
        <v>6031</v>
      </c>
      <c r="O974" t="s">
        <v>144</v>
      </c>
      <c r="P974" t="s">
        <v>6032</v>
      </c>
      <c r="Q974" t="s">
        <v>368</v>
      </c>
      <c r="R974" t="s">
        <v>6032</v>
      </c>
      <c r="S974" t="s">
        <v>368</v>
      </c>
      <c r="T974" t="s">
        <v>50</v>
      </c>
      <c r="U974" t="s">
        <v>6033</v>
      </c>
      <c r="V974" t="s">
        <v>87</v>
      </c>
      <c r="W974" t="s">
        <v>128</v>
      </c>
      <c r="X974" t="s">
        <v>1055</v>
      </c>
      <c r="Y974" t="s">
        <v>6034</v>
      </c>
      <c r="Z974" t="s">
        <v>87</v>
      </c>
      <c r="AA974" t="s">
        <v>87</v>
      </c>
      <c r="AB974" t="s">
        <v>37</v>
      </c>
      <c r="AC974" t="s">
        <v>1013</v>
      </c>
      <c r="AD974" t="s">
        <v>37</v>
      </c>
      <c r="AE974" t="s">
        <v>1013</v>
      </c>
      <c r="AF974" t="s">
        <v>90</v>
      </c>
      <c r="AG974" t="s">
        <v>1270</v>
      </c>
      <c r="AH974" t="s">
        <v>551</v>
      </c>
      <c r="AI974" s="4">
        <f ca="1">data[[#This Row],[Expiry Date]]-TODAY()</f>
        <v>40</v>
      </c>
      <c r="AJ974" s="4">
        <f ca="1">data[[#This Row],[Maturity ( Days)]]/365</f>
        <v>0.1095890410958904</v>
      </c>
      <c r="AK974" s="4" t="str">
        <f>IF(data[[#This Row],[Option Type]]="put","p","c")</f>
        <v>c</v>
      </c>
      <c r="AL974" s="4">
        <f>(data[[#This Row],[Bid]]*data[[#This Row],[Bidsize]]+data[[#This Row],[Ask]]*data[[#This Row],[Asksize]])/(data[[#This Row],[Bidsize]]+data[[#This Row],[Asksize]])</f>
        <v>1.59765625</v>
      </c>
    </row>
    <row r="975" spans="1:38" x14ac:dyDescent="0.3">
      <c r="A975" t="s">
        <v>6035</v>
      </c>
      <c r="B975" t="s">
        <v>6036</v>
      </c>
      <c r="C975" t="s">
        <v>30</v>
      </c>
      <c r="D975" t="s">
        <v>197</v>
      </c>
      <c r="E975" t="s">
        <v>6037</v>
      </c>
      <c r="F975" t="s">
        <v>6038</v>
      </c>
      <c r="G975" t="s">
        <v>6039</v>
      </c>
      <c r="H975" t="s">
        <v>161</v>
      </c>
      <c r="I975" t="s">
        <v>161</v>
      </c>
      <c r="J975" t="s">
        <v>1502</v>
      </c>
      <c r="K975" t="s">
        <v>6040</v>
      </c>
      <c r="L975" t="s">
        <v>57</v>
      </c>
      <c r="M975" t="s">
        <v>37</v>
      </c>
      <c r="N975" t="s">
        <v>6041</v>
      </c>
      <c r="O975" t="s">
        <v>168</v>
      </c>
      <c r="P975" t="s">
        <v>6039</v>
      </c>
      <c r="Q975" t="s">
        <v>6039</v>
      </c>
      <c r="R975" t="s">
        <v>6039</v>
      </c>
      <c r="S975" t="s">
        <v>6039</v>
      </c>
      <c r="T975" t="s">
        <v>50</v>
      </c>
      <c r="U975" t="s">
        <v>6042</v>
      </c>
      <c r="V975" t="s">
        <v>87</v>
      </c>
      <c r="W975" t="s">
        <v>158</v>
      </c>
      <c r="X975" t="s">
        <v>1055</v>
      </c>
      <c r="Y975" t="s">
        <v>6043</v>
      </c>
      <c r="Z975" t="s">
        <v>87</v>
      </c>
      <c r="AA975" t="s">
        <v>87</v>
      </c>
      <c r="AB975" t="s">
        <v>37</v>
      </c>
      <c r="AC975" t="s">
        <v>1013</v>
      </c>
      <c r="AD975" t="s">
        <v>37</v>
      </c>
      <c r="AE975" t="s">
        <v>1013</v>
      </c>
      <c r="AF975" t="s">
        <v>90</v>
      </c>
      <c r="AG975" t="s">
        <v>1270</v>
      </c>
      <c r="AH975" t="s">
        <v>50</v>
      </c>
      <c r="AI975" s="4">
        <f ca="1">data[[#This Row],[Expiry Date]]-TODAY()</f>
        <v>40</v>
      </c>
      <c r="AJ975" s="4">
        <f ca="1">data[[#This Row],[Maturity ( Days)]]/365</f>
        <v>0.1095890410958904</v>
      </c>
      <c r="AK975" s="4" t="str">
        <f>IF(data[[#This Row],[Option Type]]="put","p","c")</f>
        <v>p</v>
      </c>
      <c r="AL975" s="4">
        <f>(data[[#This Row],[Bid]]*data[[#This Row],[Bidsize]]+data[[#This Row],[Ask]]*data[[#This Row],[Asksize]])/(data[[#This Row],[Bidsize]]+data[[#This Row],[Asksize]])</f>
        <v>639.45000000000005</v>
      </c>
    </row>
    <row r="976" spans="1:38" x14ac:dyDescent="0.3">
      <c r="A976" t="s">
        <v>6044</v>
      </c>
      <c r="B976" t="s">
        <v>6045</v>
      </c>
      <c r="C976" t="s">
        <v>30</v>
      </c>
      <c r="D976" t="s">
        <v>3069</v>
      </c>
      <c r="E976" t="s">
        <v>6046</v>
      </c>
      <c r="F976" t="s">
        <v>6047</v>
      </c>
      <c r="G976" t="s">
        <v>6048</v>
      </c>
      <c r="H976" t="s">
        <v>161</v>
      </c>
      <c r="I976" t="s">
        <v>161</v>
      </c>
      <c r="J976" t="s">
        <v>1502</v>
      </c>
      <c r="K976" t="s">
        <v>452</v>
      </c>
      <c r="L976" t="s">
        <v>57</v>
      </c>
      <c r="M976" t="s">
        <v>37</v>
      </c>
      <c r="N976" t="s">
        <v>6049</v>
      </c>
      <c r="O976" t="s">
        <v>135</v>
      </c>
      <c r="P976" t="s">
        <v>6050</v>
      </c>
      <c r="Q976" t="s">
        <v>6050</v>
      </c>
      <c r="R976" t="s">
        <v>6051</v>
      </c>
      <c r="S976" t="s">
        <v>6048</v>
      </c>
      <c r="T976" t="s">
        <v>50</v>
      </c>
      <c r="U976" t="s">
        <v>6052</v>
      </c>
      <c r="V976" t="s">
        <v>87</v>
      </c>
      <c r="W976" t="s">
        <v>160</v>
      </c>
      <c r="X976" t="s">
        <v>1055</v>
      </c>
      <c r="Y976" t="s">
        <v>6053</v>
      </c>
      <c r="Z976" t="s">
        <v>87</v>
      </c>
      <c r="AA976" t="s">
        <v>87</v>
      </c>
      <c r="AB976" t="s">
        <v>37</v>
      </c>
      <c r="AC976" t="s">
        <v>1013</v>
      </c>
      <c r="AD976" t="s">
        <v>37</v>
      </c>
      <c r="AE976" t="s">
        <v>1013</v>
      </c>
      <c r="AF976" t="s">
        <v>90</v>
      </c>
      <c r="AG976" t="s">
        <v>1270</v>
      </c>
      <c r="AH976" t="s">
        <v>50</v>
      </c>
      <c r="AI976" s="4">
        <f ca="1">data[[#This Row],[Expiry Date]]-TODAY()</f>
        <v>40</v>
      </c>
      <c r="AJ976" s="4">
        <f ca="1">data[[#This Row],[Maturity ( Days)]]/365</f>
        <v>0.1095890410958904</v>
      </c>
      <c r="AK976" s="4" t="str">
        <f>IF(data[[#This Row],[Option Type]]="put","p","c")</f>
        <v>p</v>
      </c>
      <c r="AL976" s="4">
        <f>(data[[#This Row],[Bid]]*data[[#This Row],[Bidsize]]+data[[#This Row],[Ask]]*data[[#This Row],[Asksize]])/(data[[#This Row],[Bidsize]]+data[[#This Row],[Asksize]])</f>
        <v>649.35</v>
      </c>
    </row>
    <row r="977" spans="1:38" x14ac:dyDescent="0.3">
      <c r="A977" t="s">
        <v>6054</v>
      </c>
      <c r="B977" t="s">
        <v>6055</v>
      </c>
      <c r="C977" t="s">
        <v>58</v>
      </c>
      <c r="D977" t="s">
        <v>4401</v>
      </c>
      <c r="E977" t="s">
        <v>254</v>
      </c>
      <c r="F977" t="s">
        <v>88</v>
      </c>
      <c r="G977" t="s">
        <v>88</v>
      </c>
      <c r="H977" t="s">
        <v>484</v>
      </c>
      <c r="I977" t="s">
        <v>289</v>
      </c>
      <c r="J977" t="s">
        <v>1502</v>
      </c>
      <c r="K977" t="s">
        <v>2927</v>
      </c>
      <c r="L977" t="s">
        <v>57</v>
      </c>
      <c r="M977" t="s">
        <v>37</v>
      </c>
      <c r="N977" t="s">
        <v>1200</v>
      </c>
      <c r="O977" t="s">
        <v>128</v>
      </c>
      <c r="P977" t="s">
        <v>88</v>
      </c>
      <c r="Q977" t="s">
        <v>88</v>
      </c>
      <c r="R977" t="s">
        <v>88</v>
      </c>
      <c r="S977" t="s">
        <v>88</v>
      </c>
      <c r="T977" t="s">
        <v>50</v>
      </c>
      <c r="U977" t="s">
        <v>1084</v>
      </c>
      <c r="V977" t="s">
        <v>87</v>
      </c>
      <c r="W977" t="s">
        <v>128</v>
      </c>
      <c r="X977" t="s">
        <v>1055</v>
      </c>
      <c r="Y977" t="s">
        <v>658</v>
      </c>
      <c r="Z977" t="s">
        <v>87</v>
      </c>
      <c r="AA977" t="s">
        <v>87</v>
      </c>
      <c r="AB977" t="s">
        <v>37</v>
      </c>
      <c r="AC977" t="s">
        <v>1013</v>
      </c>
      <c r="AD977" t="s">
        <v>37</v>
      </c>
      <c r="AE977" t="s">
        <v>1013</v>
      </c>
      <c r="AF977" t="s">
        <v>90</v>
      </c>
      <c r="AG977" t="s">
        <v>1270</v>
      </c>
      <c r="AH977" t="s">
        <v>551</v>
      </c>
      <c r="AI977" s="4">
        <f ca="1">data[[#This Row],[Expiry Date]]-TODAY()</f>
        <v>40</v>
      </c>
      <c r="AJ977" s="4">
        <f ca="1">data[[#This Row],[Maturity ( Days)]]/365</f>
        <v>0.1095890410958904</v>
      </c>
      <c r="AK977" s="4" t="str">
        <f>IF(data[[#This Row],[Option Type]]="put","p","c")</f>
        <v>c</v>
      </c>
      <c r="AL977" s="4">
        <f>(data[[#This Row],[Bid]]*data[[#This Row],[Bidsize]]+data[[#This Row],[Ask]]*data[[#This Row],[Asksize]])/(data[[#This Row],[Bidsize]]+data[[#This Row],[Asksize]])</f>
        <v>0.90067114093959721</v>
      </c>
    </row>
    <row r="978" spans="1:38" x14ac:dyDescent="0.3">
      <c r="A978" t="s">
        <v>6056</v>
      </c>
      <c r="B978" t="s">
        <v>6057</v>
      </c>
      <c r="C978" t="s">
        <v>30</v>
      </c>
      <c r="D978" t="s">
        <v>1412</v>
      </c>
      <c r="E978" t="s">
        <v>6058</v>
      </c>
      <c r="F978" t="s">
        <v>6059</v>
      </c>
      <c r="G978" t="s">
        <v>6060</v>
      </c>
      <c r="H978" t="s">
        <v>161</v>
      </c>
      <c r="I978" t="s">
        <v>161</v>
      </c>
      <c r="J978" t="s">
        <v>1502</v>
      </c>
      <c r="K978" t="s">
        <v>6061</v>
      </c>
      <c r="L978" t="s">
        <v>57</v>
      </c>
      <c r="M978" t="s">
        <v>37</v>
      </c>
      <c r="N978" t="s">
        <v>6062</v>
      </c>
      <c r="O978" t="s">
        <v>142</v>
      </c>
      <c r="P978" t="s">
        <v>6063</v>
      </c>
      <c r="Q978" t="s">
        <v>6063</v>
      </c>
      <c r="R978" t="s">
        <v>6060</v>
      </c>
      <c r="S978" t="s">
        <v>6060</v>
      </c>
      <c r="T978" t="s">
        <v>50</v>
      </c>
      <c r="U978" t="s">
        <v>6064</v>
      </c>
      <c r="V978" t="s">
        <v>87</v>
      </c>
      <c r="W978" t="s">
        <v>158</v>
      </c>
      <c r="X978" t="s">
        <v>1055</v>
      </c>
      <c r="Y978" t="s">
        <v>6065</v>
      </c>
      <c r="Z978" t="s">
        <v>87</v>
      </c>
      <c r="AA978" t="s">
        <v>87</v>
      </c>
      <c r="AB978" t="s">
        <v>37</v>
      </c>
      <c r="AC978" t="s">
        <v>1013</v>
      </c>
      <c r="AD978" t="s">
        <v>37</v>
      </c>
      <c r="AE978" t="s">
        <v>1013</v>
      </c>
      <c r="AF978" t="s">
        <v>90</v>
      </c>
      <c r="AG978" t="s">
        <v>1270</v>
      </c>
      <c r="AH978" t="s">
        <v>50</v>
      </c>
      <c r="AI978" s="4">
        <f ca="1">data[[#This Row],[Expiry Date]]-TODAY()</f>
        <v>40</v>
      </c>
      <c r="AJ978" s="4">
        <f ca="1">data[[#This Row],[Maturity ( Days)]]/365</f>
        <v>0.1095890410958904</v>
      </c>
      <c r="AK978" s="4" t="str">
        <f>IF(data[[#This Row],[Option Type]]="put","p","c")</f>
        <v>p</v>
      </c>
      <c r="AL978" s="4">
        <f>(data[[#This Row],[Bid]]*data[[#This Row],[Bidsize]]+data[[#This Row],[Ask]]*data[[#This Row],[Asksize]])/(data[[#This Row],[Bidsize]]+data[[#This Row],[Asksize]])</f>
        <v>663.9</v>
      </c>
    </row>
    <row r="979" spans="1:38" x14ac:dyDescent="0.3">
      <c r="A979" t="s">
        <v>6066</v>
      </c>
      <c r="B979" t="s">
        <v>6067</v>
      </c>
      <c r="C979" t="s">
        <v>58</v>
      </c>
      <c r="D979" t="s">
        <v>1412</v>
      </c>
      <c r="E979" t="s">
        <v>257</v>
      </c>
      <c r="F979" t="s">
        <v>751</v>
      </c>
      <c r="G979" t="s">
        <v>255</v>
      </c>
      <c r="H979" t="s">
        <v>90</v>
      </c>
      <c r="I979" t="s">
        <v>421</v>
      </c>
      <c r="J979" t="s">
        <v>1502</v>
      </c>
      <c r="K979" t="s">
        <v>6068</v>
      </c>
      <c r="L979" t="s">
        <v>57</v>
      </c>
      <c r="M979" t="s">
        <v>37</v>
      </c>
      <c r="N979" t="s">
        <v>1086</v>
      </c>
      <c r="O979" t="s">
        <v>5592</v>
      </c>
      <c r="P979" t="s">
        <v>255</v>
      </c>
      <c r="Q979" t="s">
        <v>255</v>
      </c>
      <c r="R979" t="s">
        <v>255</v>
      </c>
      <c r="S979" t="s">
        <v>255</v>
      </c>
      <c r="T979" t="s">
        <v>50</v>
      </c>
      <c r="U979" t="s">
        <v>6069</v>
      </c>
      <c r="V979" t="s">
        <v>87</v>
      </c>
      <c r="W979" t="s">
        <v>5592</v>
      </c>
      <c r="X979" t="s">
        <v>1055</v>
      </c>
      <c r="Y979" t="s">
        <v>335</v>
      </c>
      <c r="Z979" t="s">
        <v>87</v>
      </c>
      <c r="AA979" t="s">
        <v>87</v>
      </c>
      <c r="AB979" t="s">
        <v>37</v>
      </c>
      <c r="AC979" t="s">
        <v>1013</v>
      </c>
      <c r="AD979" t="s">
        <v>37</v>
      </c>
      <c r="AE979" t="s">
        <v>1013</v>
      </c>
      <c r="AF979" t="s">
        <v>90</v>
      </c>
      <c r="AG979" t="s">
        <v>1270</v>
      </c>
      <c r="AH979" t="s">
        <v>50</v>
      </c>
      <c r="AI979" s="4">
        <f ca="1">data[[#This Row],[Expiry Date]]-TODAY()</f>
        <v>40</v>
      </c>
      <c r="AJ979" s="4">
        <f ca="1">data[[#This Row],[Maturity ( Days)]]/365</f>
        <v>0.1095890410958904</v>
      </c>
      <c r="AK979" s="4" t="str">
        <f>IF(data[[#This Row],[Option Type]]="put","p","c")</f>
        <v>c</v>
      </c>
      <c r="AL979" s="4">
        <f>(data[[#This Row],[Bid]]*data[[#This Row],[Bidsize]]+data[[#This Row],[Ask]]*data[[#This Row],[Asksize]])/(data[[#This Row],[Bidsize]]+data[[#This Row],[Asksize]])</f>
        <v>0.82124463519313307</v>
      </c>
    </row>
    <row r="980" spans="1:38" x14ac:dyDescent="0.3">
      <c r="A980" t="s">
        <v>6070</v>
      </c>
      <c r="B980" t="s">
        <v>6071</v>
      </c>
      <c r="C980" t="s">
        <v>30</v>
      </c>
      <c r="D980" t="s">
        <v>233</v>
      </c>
      <c r="E980" t="s">
        <v>6072</v>
      </c>
      <c r="F980" t="s">
        <v>6073</v>
      </c>
      <c r="G980" t="s">
        <v>6074</v>
      </c>
      <c r="H980" t="s">
        <v>161</v>
      </c>
      <c r="I980" t="s">
        <v>161</v>
      </c>
      <c r="J980" t="s">
        <v>1502</v>
      </c>
      <c r="K980" t="s">
        <v>6075</v>
      </c>
      <c r="L980" t="s">
        <v>57</v>
      </c>
      <c r="M980" t="s">
        <v>37</v>
      </c>
      <c r="N980" t="s">
        <v>5735</v>
      </c>
      <c r="O980" t="s">
        <v>86</v>
      </c>
      <c r="P980" t="s">
        <v>6074</v>
      </c>
      <c r="Q980" t="s">
        <v>6074</v>
      </c>
      <c r="R980" t="s">
        <v>6074</v>
      </c>
      <c r="S980" t="s">
        <v>6074</v>
      </c>
      <c r="T980" t="s">
        <v>50</v>
      </c>
      <c r="U980" t="s">
        <v>6076</v>
      </c>
      <c r="V980" t="s">
        <v>87</v>
      </c>
      <c r="W980" t="s">
        <v>137</v>
      </c>
      <c r="X980" t="s">
        <v>1055</v>
      </c>
      <c r="Y980" t="s">
        <v>6077</v>
      </c>
      <c r="Z980" t="s">
        <v>87</v>
      </c>
      <c r="AA980" t="s">
        <v>87</v>
      </c>
      <c r="AB980" t="s">
        <v>37</v>
      </c>
      <c r="AC980" t="s">
        <v>1013</v>
      </c>
      <c r="AD980" t="s">
        <v>37</v>
      </c>
      <c r="AE980" t="s">
        <v>1013</v>
      </c>
      <c r="AF980" t="s">
        <v>90</v>
      </c>
      <c r="AG980" t="s">
        <v>1270</v>
      </c>
      <c r="AH980" t="s">
        <v>50</v>
      </c>
      <c r="AI980" s="4">
        <f ca="1">data[[#This Row],[Expiry Date]]-TODAY()</f>
        <v>40</v>
      </c>
      <c r="AJ980" s="4">
        <f ca="1">data[[#This Row],[Maturity ( Days)]]/365</f>
        <v>0.1095890410958904</v>
      </c>
      <c r="AK980" s="4" t="str">
        <f>IF(data[[#This Row],[Option Type]]="put","p","c")</f>
        <v>p</v>
      </c>
      <c r="AL980" s="4">
        <f>(data[[#This Row],[Bid]]*data[[#This Row],[Bidsize]]+data[[#This Row],[Ask]]*data[[#This Row],[Asksize]])/(data[[#This Row],[Bidsize]]+data[[#This Row],[Asksize]])</f>
        <v>689</v>
      </c>
    </row>
    <row r="981" spans="1:38" x14ac:dyDescent="0.3">
      <c r="A981" t="s">
        <v>6078</v>
      </c>
      <c r="B981" t="s">
        <v>6079</v>
      </c>
      <c r="C981" t="s">
        <v>30</v>
      </c>
      <c r="D981" t="s">
        <v>233</v>
      </c>
      <c r="E981" t="s">
        <v>6080</v>
      </c>
      <c r="F981" t="s">
        <v>6081</v>
      </c>
      <c r="G981" t="s">
        <v>6082</v>
      </c>
      <c r="H981" t="s">
        <v>87</v>
      </c>
      <c r="I981" t="s">
        <v>87</v>
      </c>
      <c r="J981" t="s">
        <v>1502</v>
      </c>
      <c r="K981" t="s">
        <v>196</v>
      </c>
      <c r="L981" t="s">
        <v>57</v>
      </c>
      <c r="M981" t="s">
        <v>37</v>
      </c>
      <c r="N981" t="s">
        <v>6083</v>
      </c>
      <c r="O981" t="s">
        <v>128</v>
      </c>
      <c r="P981" t="s">
        <v>6082</v>
      </c>
      <c r="Q981" t="s">
        <v>6082</v>
      </c>
      <c r="R981" t="s">
        <v>6082</v>
      </c>
      <c r="S981" t="s">
        <v>6082</v>
      </c>
      <c r="T981" t="s">
        <v>50</v>
      </c>
      <c r="U981" t="s">
        <v>6084</v>
      </c>
      <c r="V981" t="s">
        <v>87</v>
      </c>
      <c r="W981" t="s">
        <v>128</v>
      </c>
      <c r="X981" t="s">
        <v>1055</v>
      </c>
      <c r="Y981" t="s">
        <v>2972</v>
      </c>
      <c r="Z981" t="s">
        <v>87</v>
      </c>
      <c r="AA981" t="s">
        <v>87</v>
      </c>
      <c r="AB981" t="s">
        <v>37</v>
      </c>
      <c r="AC981" t="s">
        <v>1013</v>
      </c>
      <c r="AD981" t="s">
        <v>37</v>
      </c>
      <c r="AE981" t="s">
        <v>1013</v>
      </c>
      <c r="AF981" t="s">
        <v>90</v>
      </c>
      <c r="AG981" t="s">
        <v>1270</v>
      </c>
      <c r="AH981" t="s">
        <v>551</v>
      </c>
      <c r="AI981" s="4">
        <f ca="1">data[[#This Row],[Expiry Date]]-TODAY()</f>
        <v>40</v>
      </c>
      <c r="AJ981" s="4">
        <f ca="1">data[[#This Row],[Maturity ( Days)]]/365</f>
        <v>0.1095890410958904</v>
      </c>
      <c r="AK981" s="4" t="str">
        <f>IF(data[[#This Row],[Option Type]]="put","p","c")</f>
        <v>p</v>
      </c>
      <c r="AL981" s="4" t="e">
        <f>(data[[#This Row],[Bid]]*data[[#This Row],[Bidsize]]+data[[#This Row],[Ask]]*data[[#This Row],[Asksize]])/(data[[#This Row],[Bidsize]]+data[[#This Row],[Asksize]])</f>
        <v>#DIV/0!</v>
      </c>
    </row>
    <row r="982" spans="1:38" x14ac:dyDescent="0.3">
      <c r="A982" t="s">
        <v>6085</v>
      </c>
      <c r="B982" t="s">
        <v>6086</v>
      </c>
      <c r="C982" t="s">
        <v>58</v>
      </c>
      <c r="D982" t="s">
        <v>3094</v>
      </c>
      <c r="E982" t="s">
        <v>263</v>
      </c>
      <c r="F982" t="s">
        <v>756</v>
      </c>
      <c r="G982" t="s">
        <v>6087</v>
      </c>
      <c r="H982" t="s">
        <v>156</v>
      </c>
      <c r="I982" t="s">
        <v>475</v>
      </c>
      <c r="J982" t="s">
        <v>1502</v>
      </c>
      <c r="K982" t="s">
        <v>6088</v>
      </c>
      <c r="L982" t="s">
        <v>57</v>
      </c>
      <c r="M982" t="s">
        <v>37</v>
      </c>
      <c r="N982" t="s">
        <v>6089</v>
      </c>
      <c r="O982" t="s">
        <v>128</v>
      </c>
      <c r="P982" t="s">
        <v>6087</v>
      </c>
      <c r="Q982" t="s">
        <v>6087</v>
      </c>
      <c r="R982" t="s">
        <v>6087</v>
      </c>
      <c r="S982" t="s">
        <v>6087</v>
      </c>
      <c r="T982" t="s">
        <v>50</v>
      </c>
      <c r="U982" t="s">
        <v>1182</v>
      </c>
      <c r="V982" t="s">
        <v>87</v>
      </c>
      <c r="W982" t="s">
        <v>128</v>
      </c>
      <c r="X982" t="s">
        <v>1055</v>
      </c>
      <c r="Y982" t="s">
        <v>418</v>
      </c>
      <c r="Z982" t="s">
        <v>87</v>
      </c>
      <c r="AA982" t="s">
        <v>87</v>
      </c>
      <c r="AB982" t="s">
        <v>37</v>
      </c>
      <c r="AC982" t="s">
        <v>1013</v>
      </c>
      <c r="AD982" t="s">
        <v>37</v>
      </c>
      <c r="AE982" t="s">
        <v>1013</v>
      </c>
      <c r="AF982" t="s">
        <v>90</v>
      </c>
      <c r="AG982" t="s">
        <v>1270</v>
      </c>
      <c r="AH982" t="s">
        <v>551</v>
      </c>
      <c r="AI982" s="4">
        <f ca="1">data[[#This Row],[Expiry Date]]-TODAY()</f>
        <v>40</v>
      </c>
      <c r="AJ982" s="4">
        <f ca="1">data[[#This Row],[Maturity ( Days)]]/365</f>
        <v>0.1095890410958904</v>
      </c>
      <c r="AK982" s="4" t="str">
        <f>IF(data[[#This Row],[Option Type]]="put","p","c")</f>
        <v>c</v>
      </c>
      <c r="AL982" s="4">
        <f>(data[[#This Row],[Bid]]*data[[#This Row],[Bidsize]]+data[[#This Row],[Ask]]*data[[#This Row],[Asksize]])/(data[[#This Row],[Bidsize]]+data[[#This Row],[Asksize]])</f>
        <v>0.38987854251012144</v>
      </c>
    </row>
    <row r="983" spans="1:38" x14ac:dyDescent="0.3">
      <c r="A983" t="s">
        <v>6090</v>
      </c>
      <c r="B983" t="s">
        <v>6091</v>
      </c>
      <c r="C983" t="s">
        <v>58</v>
      </c>
      <c r="D983" t="s">
        <v>1337</v>
      </c>
      <c r="E983" t="s">
        <v>431</v>
      </c>
      <c r="F983" t="s">
        <v>655</v>
      </c>
      <c r="G983" t="s">
        <v>6092</v>
      </c>
      <c r="H983" t="s">
        <v>6093</v>
      </c>
      <c r="I983" t="s">
        <v>90</v>
      </c>
      <c r="J983" t="s">
        <v>1502</v>
      </c>
      <c r="K983" t="s">
        <v>6094</v>
      </c>
      <c r="L983" t="s">
        <v>57</v>
      </c>
      <c r="M983" t="s">
        <v>37</v>
      </c>
      <c r="N983" t="s">
        <v>6095</v>
      </c>
      <c r="O983" t="s">
        <v>180</v>
      </c>
      <c r="P983" t="s">
        <v>6092</v>
      </c>
      <c r="Q983" t="s">
        <v>6092</v>
      </c>
      <c r="R983" t="s">
        <v>6092</v>
      </c>
      <c r="S983" t="s">
        <v>6092</v>
      </c>
      <c r="T983" t="s">
        <v>50</v>
      </c>
      <c r="U983" t="s">
        <v>6096</v>
      </c>
      <c r="V983" t="s">
        <v>87</v>
      </c>
      <c r="W983" t="s">
        <v>128</v>
      </c>
      <c r="X983" t="s">
        <v>1055</v>
      </c>
      <c r="Y983" t="s">
        <v>6097</v>
      </c>
      <c r="Z983" t="s">
        <v>87</v>
      </c>
      <c r="AA983" t="s">
        <v>87</v>
      </c>
      <c r="AB983" t="s">
        <v>37</v>
      </c>
      <c r="AC983" t="s">
        <v>1013</v>
      </c>
      <c r="AD983" t="s">
        <v>37</v>
      </c>
      <c r="AE983" t="s">
        <v>1013</v>
      </c>
      <c r="AF983" t="s">
        <v>90</v>
      </c>
      <c r="AG983" t="s">
        <v>1270</v>
      </c>
      <c r="AH983" t="s">
        <v>50</v>
      </c>
      <c r="AI983" s="4">
        <f ca="1">data[[#This Row],[Expiry Date]]-TODAY()</f>
        <v>40</v>
      </c>
      <c r="AJ983" s="4">
        <f ca="1">data[[#This Row],[Maturity ( Days)]]/365</f>
        <v>0.1095890410958904</v>
      </c>
      <c r="AK983" s="4" t="str">
        <f>IF(data[[#This Row],[Option Type]]="put","p","c")</f>
        <v>c</v>
      </c>
      <c r="AL983" s="4">
        <f>(data[[#This Row],[Bid]]*data[[#This Row],[Bidsize]]+data[[#This Row],[Ask]]*data[[#This Row],[Asksize]])/(data[[#This Row],[Bidsize]]+data[[#This Row],[Asksize]])</f>
        <v>0.13955696202531645</v>
      </c>
    </row>
    <row r="984" spans="1:38" x14ac:dyDescent="0.3">
      <c r="A984" t="s">
        <v>6098</v>
      </c>
      <c r="B984" t="s">
        <v>6099</v>
      </c>
      <c r="C984" t="s">
        <v>30</v>
      </c>
      <c r="D984" t="s">
        <v>1339</v>
      </c>
      <c r="E984" t="s">
        <v>6100</v>
      </c>
      <c r="F984" t="s">
        <v>6101</v>
      </c>
      <c r="G984" t="s">
        <v>6102</v>
      </c>
      <c r="H984" t="s">
        <v>161</v>
      </c>
      <c r="I984" t="s">
        <v>161</v>
      </c>
      <c r="J984" t="s">
        <v>1502</v>
      </c>
      <c r="K984" t="s">
        <v>271</v>
      </c>
      <c r="L984" t="s">
        <v>57</v>
      </c>
      <c r="M984" t="s">
        <v>37</v>
      </c>
      <c r="N984" t="s">
        <v>6103</v>
      </c>
      <c r="O984" t="s">
        <v>144</v>
      </c>
      <c r="P984" t="s">
        <v>6102</v>
      </c>
      <c r="Q984" t="s">
        <v>6102</v>
      </c>
      <c r="R984" t="s">
        <v>6102</v>
      </c>
      <c r="S984" t="s">
        <v>6102</v>
      </c>
      <c r="T984" t="s">
        <v>50</v>
      </c>
      <c r="U984" t="s">
        <v>6104</v>
      </c>
      <c r="V984" t="s">
        <v>87</v>
      </c>
      <c r="W984" t="s">
        <v>144</v>
      </c>
      <c r="X984" t="s">
        <v>1055</v>
      </c>
      <c r="Y984" t="s">
        <v>6105</v>
      </c>
      <c r="Z984" t="s">
        <v>87</v>
      </c>
      <c r="AA984" t="s">
        <v>87</v>
      </c>
      <c r="AB984" t="s">
        <v>37</v>
      </c>
      <c r="AC984" t="s">
        <v>1013</v>
      </c>
      <c r="AD984" t="s">
        <v>37</v>
      </c>
      <c r="AE984" t="s">
        <v>1013</v>
      </c>
      <c r="AF984" t="s">
        <v>90</v>
      </c>
      <c r="AG984" t="s">
        <v>1270</v>
      </c>
      <c r="AH984" t="s">
        <v>50</v>
      </c>
      <c r="AI984" s="4">
        <f ca="1">data[[#This Row],[Expiry Date]]-TODAY()</f>
        <v>40</v>
      </c>
      <c r="AJ984" s="4">
        <f ca="1">data[[#This Row],[Maturity ( Days)]]/365</f>
        <v>0.1095890410958904</v>
      </c>
      <c r="AK984" s="4" t="str">
        <f>IF(data[[#This Row],[Option Type]]="put","p","c")</f>
        <v>p</v>
      </c>
      <c r="AL984" s="4">
        <f>(data[[#This Row],[Bid]]*data[[#This Row],[Bidsize]]+data[[#This Row],[Ask]]*data[[#This Row],[Asksize]])/(data[[#This Row],[Bidsize]]+data[[#This Row],[Asksize]])</f>
        <v>863.1</v>
      </c>
    </row>
    <row r="985" spans="1:38" x14ac:dyDescent="0.3">
      <c r="A985" t="s">
        <v>6106</v>
      </c>
      <c r="B985" t="s">
        <v>6107</v>
      </c>
      <c r="C985" t="s">
        <v>58</v>
      </c>
      <c r="D985" t="s">
        <v>268</v>
      </c>
      <c r="E985" t="s">
        <v>651</v>
      </c>
      <c r="F985" t="s">
        <v>263</v>
      </c>
      <c r="G985" t="s">
        <v>653</v>
      </c>
      <c r="H985" t="s">
        <v>90</v>
      </c>
      <c r="I985" t="s">
        <v>90</v>
      </c>
      <c r="J985" t="s">
        <v>1502</v>
      </c>
      <c r="K985" t="s">
        <v>6108</v>
      </c>
      <c r="L985" t="s">
        <v>57</v>
      </c>
      <c r="M985" t="s">
        <v>37</v>
      </c>
      <c r="N985" t="s">
        <v>6109</v>
      </c>
      <c r="O985" t="s">
        <v>161</v>
      </c>
      <c r="P985" t="s">
        <v>653</v>
      </c>
      <c r="Q985" t="s">
        <v>653</v>
      </c>
      <c r="R985" t="s">
        <v>653</v>
      </c>
      <c r="S985" t="s">
        <v>653</v>
      </c>
      <c r="T985" t="s">
        <v>50</v>
      </c>
      <c r="U985" t="s">
        <v>6110</v>
      </c>
      <c r="V985" t="s">
        <v>87</v>
      </c>
      <c r="W985" t="s">
        <v>161</v>
      </c>
      <c r="X985" t="s">
        <v>1055</v>
      </c>
      <c r="Y985" t="s">
        <v>6111</v>
      </c>
      <c r="Z985" t="s">
        <v>87</v>
      </c>
      <c r="AA985" t="s">
        <v>87</v>
      </c>
      <c r="AB985" t="s">
        <v>37</v>
      </c>
      <c r="AC985" t="s">
        <v>1013</v>
      </c>
      <c r="AD985" t="s">
        <v>37</v>
      </c>
      <c r="AE985" t="s">
        <v>1013</v>
      </c>
      <c r="AF985" t="s">
        <v>90</v>
      </c>
      <c r="AG985" t="s">
        <v>1270</v>
      </c>
      <c r="AH985" t="s">
        <v>50</v>
      </c>
      <c r="AI985" s="4">
        <f ca="1">data[[#This Row],[Expiry Date]]-TODAY()</f>
        <v>40</v>
      </c>
      <c r="AJ985" s="4">
        <f ca="1">data[[#This Row],[Maturity ( Days)]]/365</f>
        <v>0.1095890410958904</v>
      </c>
      <c r="AK985" s="4" t="str">
        <f>IF(data[[#This Row],[Option Type]]="put","p","c")</f>
        <v>c</v>
      </c>
      <c r="AL985" s="4">
        <f>(data[[#This Row],[Bid]]*data[[#This Row],[Bidsize]]+data[[#This Row],[Ask]]*data[[#This Row],[Asksize]])/(data[[#This Row],[Bidsize]]+data[[#This Row],[Asksize]])</f>
        <v>0.17499999999999999</v>
      </c>
    </row>
    <row r="986" spans="1:38" x14ac:dyDescent="0.3">
      <c r="A986" t="s">
        <v>6112</v>
      </c>
      <c r="B986" t="s">
        <v>6113</v>
      </c>
      <c r="C986" t="s">
        <v>58</v>
      </c>
      <c r="D986" t="s">
        <v>2230</v>
      </c>
      <c r="E986" t="s">
        <v>651</v>
      </c>
      <c r="F986" t="s">
        <v>264</v>
      </c>
      <c r="G986" t="s">
        <v>764</v>
      </c>
      <c r="H986" t="s">
        <v>3189</v>
      </c>
      <c r="I986" t="s">
        <v>3189</v>
      </c>
      <c r="J986" t="s">
        <v>1502</v>
      </c>
      <c r="K986" t="s">
        <v>754</v>
      </c>
      <c r="L986" t="s">
        <v>57</v>
      </c>
      <c r="M986" t="s">
        <v>37</v>
      </c>
      <c r="N986" t="s">
        <v>6114</v>
      </c>
      <c r="O986" t="s">
        <v>136</v>
      </c>
      <c r="P986" t="s">
        <v>764</v>
      </c>
      <c r="Q986" t="s">
        <v>764</v>
      </c>
      <c r="R986" t="s">
        <v>764</v>
      </c>
      <c r="S986" t="s">
        <v>764</v>
      </c>
      <c r="T986" t="s">
        <v>50</v>
      </c>
      <c r="U986" t="s">
        <v>6115</v>
      </c>
      <c r="V986" t="s">
        <v>87</v>
      </c>
      <c r="W986" t="s">
        <v>180</v>
      </c>
      <c r="X986" t="s">
        <v>1055</v>
      </c>
      <c r="Y986" t="s">
        <v>496</v>
      </c>
      <c r="Z986" t="s">
        <v>87</v>
      </c>
      <c r="AA986" t="s">
        <v>87</v>
      </c>
      <c r="AB986" t="s">
        <v>37</v>
      </c>
      <c r="AC986" t="s">
        <v>1013</v>
      </c>
      <c r="AD986" t="s">
        <v>37</v>
      </c>
      <c r="AE986" t="s">
        <v>1013</v>
      </c>
      <c r="AF986" t="s">
        <v>90</v>
      </c>
      <c r="AG986" t="s">
        <v>1270</v>
      </c>
      <c r="AH986" t="s">
        <v>551</v>
      </c>
      <c r="AI986" s="4">
        <f ca="1">data[[#This Row],[Expiry Date]]-TODAY()</f>
        <v>40</v>
      </c>
      <c r="AJ986" s="4">
        <f ca="1">data[[#This Row],[Maturity ( Days)]]/365</f>
        <v>0.1095890410958904</v>
      </c>
      <c r="AK986" s="4" t="str">
        <f>IF(data[[#This Row],[Option Type]]="put","p","c")</f>
        <v>c</v>
      </c>
      <c r="AL986" s="4">
        <f>(data[[#This Row],[Bid]]*data[[#This Row],[Bidsize]]+data[[#This Row],[Ask]]*data[[#This Row],[Asksize]])/(data[[#This Row],[Bidsize]]+data[[#This Row],[Asksize]])</f>
        <v>0.15</v>
      </c>
    </row>
    <row r="987" spans="1:38" x14ac:dyDescent="0.3">
      <c r="A987" t="s">
        <v>6116</v>
      </c>
      <c r="B987" t="s">
        <v>6117</v>
      </c>
      <c r="C987" t="s">
        <v>58</v>
      </c>
      <c r="D987" t="s">
        <v>1342</v>
      </c>
      <c r="E987" t="s">
        <v>651</v>
      </c>
      <c r="F987" t="s">
        <v>264</v>
      </c>
      <c r="G987" t="s">
        <v>653</v>
      </c>
      <c r="H987" t="s">
        <v>1409</v>
      </c>
      <c r="I987" t="s">
        <v>1409</v>
      </c>
      <c r="J987" t="s">
        <v>1502</v>
      </c>
      <c r="K987" t="s">
        <v>390</v>
      </c>
      <c r="L987" t="s">
        <v>57</v>
      </c>
      <c r="M987" t="s">
        <v>37</v>
      </c>
      <c r="N987" t="s">
        <v>6118</v>
      </c>
      <c r="O987" t="s">
        <v>136</v>
      </c>
      <c r="P987" t="s">
        <v>653</v>
      </c>
      <c r="Q987" t="s">
        <v>653</v>
      </c>
      <c r="R987" t="s">
        <v>653</v>
      </c>
      <c r="S987" t="s">
        <v>653</v>
      </c>
      <c r="T987" t="s">
        <v>50</v>
      </c>
      <c r="U987" t="s">
        <v>6119</v>
      </c>
      <c r="V987" t="s">
        <v>87</v>
      </c>
      <c r="W987" t="s">
        <v>180</v>
      </c>
      <c r="X987" t="s">
        <v>1055</v>
      </c>
      <c r="Y987" t="s">
        <v>2475</v>
      </c>
      <c r="Z987" t="s">
        <v>87</v>
      </c>
      <c r="AA987" t="s">
        <v>87</v>
      </c>
      <c r="AB987" t="s">
        <v>37</v>
      </c>
      <c r="AC987" t="s">
        <v>1013</v>
      </c>
      <c r="AD987" t="s">
        <v>37</v>
      </c>
      <c r="AE987" t="s">
        <v>1013</v>
      </c>
      <c r="AF987" t="s">
        <v>90</v>
      </c>
      <c r="AG987" t="s">
        <v>1270</v>
      </c>
      <c r="AH987" t="s">
        <v>551</v>
      </c>
      <c r="AI987" s="4">
        <f ca="1">data[[#This Row],[Expiry Date]]-TODAY()</f>
        <v>40</v>
      </c>
      <c r="AJ987" s="4">
        <f ca="1">data[[#This Row],[Maturity ( Days)]]/365</f>
        <v>0.1095890410958904</v>
      </c>
      <c r="AK987" s="4" t="str">
        <f>IF(data[[#This Row],[Option Type]]="put","p","c")</f>
        <v>c</v>
      </c>
      <c r="AL987" s="4">
        <f>(data[[#This Row],[Bid]]*data[[#This Row],[Bidsize]]+data[[#This Row],[Ask]]*data[[#This Row],[Asksize]])/(data[[#This Row],[Bidsize]]+data[[#This Row],[Asksize]])</f>
        <v>0.15000000000000002</v>
      </c>
    </row>
    <row r="988" spans="1:38" x14ac:dyDescent="0.3">
      <c r="A988" t="s">
        <v>6120</v>
      </c>
      <c r="B988" t="s">
        <v>6121</v>
      </c>
      <c r="C988" t="s">
        <v>58</v>
      </c>
      <c r="D988" t="s">
        <v>167</v>
      </c>
      <c r="E988" t="s">
        <v>6122</v>
      </c>
      <c r="F988" t="s">
        <v>6123</v>
      </c>
      <c r="G988" t="s">
        <v>6124</v>
      </c>
      <c r="H988" t="s">
        <v>125</v>
      </c>
      <c r="I988" t="s">
        <v>161</v>
      </c>
      <c r="J988" t="s">
        <v>1502</v>
      </c>
      <c r="K988" t="s">
        <v>6125</v>
      </c>
      <c r="L988" t="s">
        <v>57</v>
      </c>
      <c r="M988" t="s">
        <v>37</v>
      </c>
      <c r="N988" t="s">
        <v>6126</v>
      </c>
      <c r="O988" t="s">
        <v>2977</v>
      </c>
      <c r="P988" t="s">
        <v>6127</v>
      </c>
      <c r="Q988" t="s">
        <v>6128</v>
      </c>
      <c r="R988" t="s">
        <v>6129</v>
      </c>
      <c r="S988" t="s">
        <v>6124</v>
      </c>
      <c r="T988" t="s">
        <v>50</v>
      </c>
      <c r="U988" t="s">
        <v>6130</v>
      </c>
      <c r="V988" t="s">
        <v>87</v>
      </c>
      <c r="W988" t="s">
        <v>144</v>
      </c>
      <c r="X988" t="s">
        <v>1013</v>
      </c>
      <c r="Y988" t="s">
        <v>6131</v>
      </c>
      <c r="Z988" t="s">
        <v>87</v>
      </c>
      <c r="AA988" t="s">
        <v>87</v>
      </c>
      <c r="AB988" t="s">
        <v>37</v>
      </c>
      <c r="AC988" t="s">
        <v>1013</v>
      </c>
      <c r="AD988" t="s">
        <v>37</v>
      </c>
      <c r="AE988" t="s">
        <v>1013</v>
      </c>
      <c r="AF988" t="s">
        <v>90</v>
      </c>
      <c r="AG988" t="s">
        <v>1270</v>
      </c>
      <c r="AH988" t="s">
        <v>50</v>
      </c>
      <c r="AI988" s="4">
        <f ca="1">data[[#This Row],[Expiry Date]]-TODAY()</f>
        <v>40</v>
      </c>
      <c r="AJ988" s="4">
        <f ca="1">data[[#This Row],[Maturity ( Days)]]/365</f>
        <v>0.1095890410958904</v>
      </c>
      <c r="AK988" s="4" t="str">
        <f>IF(data[[#This Row],[Option Type]]="put","p","c")</f>
        <v>c</v>
      </c>
      <c r="AL988" s="4">
        <f>(data[[#This Row],[Bid]]*data[[#This Row],[Bidsize]]+data[[#This Row],[Ask]]*data[[#This Row],[Asksize]])/(data[[#This Row],[Bidsize]]+data[[#This Row],[Asksize]])</f>
        <v>182.82</v>
      </c>
    </row>
    <row r="989" spans="1:38" x14ac:dyDescent="0.3">
      <c r="A989" t="s">
        <v>6132</v>
      </c>
      <c r="B989" t="s">
        <v>6133</v>
      </c>
      <c r="C989" t="s">
        <v>58</v>
      </c>
      <c r="D989" t="s">
        <v>167</v>
      </c>
      <c r="E989" t="s">
        <v>6134</v>
      </c>
      <c r="F989" t="s">
        <v>6123</v>
      </c>
      <c r="G989" t="s">
        <v>6135</v>
      </c>
      <c r="H989" t="s">
        <v>137</v>
      </c>
      <c r="I989" t="s">
        <v>137</v>
      </c>
      <c r="J989" t="s">
        <v>1502</v>
      </c>
      <c r="K989" t="s">
        <v>685</v>
      </c>
      <c r="L989" t="s">
        <v>57</v>
      </c>
      <c r="M989" t="s">
        <v>37</v>
      </c>
      <c r="N989" t="s">
        <v>6136</v>
      </c>
      <c r="O989" t="s">
        <v>123</v>
      </c>
      <c r="P989" t="s">
        <v>6137</v>
      </c>
      <c r="Q989" t="s">
        <v>6135</v>
      </c>
      <c r="R989" t="s">
        <v>6137</v>
      </c>
      <c r="S989" t="s">
        <v>6135</v>
      </c>
      <c r="T989" t="s">
        <v>50</v>
      </c>
      <c r="U989" t="s">
        <v>6138</v>
      </c>
      <c r="V989" t="s">
        <v>87</v>
      </c>
      <c r="W989" t="s">
        <v>128</v>
      </c>
      <c r="X989" t="s">
        <v>1013</v>
      </c>
      <c r="Y989" t="s">
        <v>6139</v>
      </c>
      <c r="Z989" t="s">
        <v>87</v>
      </c>
      <c r="AA989" t="s">
        <v>87</v>
      </c>
      <c r="AB989" t="s">
        <v>37</v>
      </c>
      <c r="AC989" t="s">
        <v>1013</v>
      </c>
      <c r="AD989" t="s">
        <v>37</v>
      </c>
      <c r="AE989" t="s">
        <v>1013</v>
      </c>
      <c r="AF989" t="s">
        <v>90</v>
      </c>
      <c r="AG989" t="s">
        <v>1270</v>
      </c>
      <c r="AH989" t="s">
        <v>551</v>
      </c>
      <c r="AI989" s="4">
        <f ca="1">data[[#This Row],[Expiry Date]]-TODAY()</f>
        <v>40</v>
      </c>
      <c r="AJ989" s="4">
        <f ca="1">data[[#This Row],[Maturity ( Days)]]/365</f>
        <v>0.1095890410958904</v>
      </c>
      <c r="AK989" s="4" t="str">
        <f>IF(data[[#This Row],[Option Type]]="put","p","c")</f>
        <v>c</v>
      </c>
      <c r="AL989" s="4">
        <f>(data[[#This Row],[Bid]]*data[[#This Row],[Bidsize]]+data[[#This Row],[Ask]]*data[[#This Row],[Asksize]])/(data[[#This Row],[Bidsize]]+data[[#This Row],[Asksize]])</f>
        <v>184.54999999999998</v>
      </c>
    </row>
    <row r="990" spans="1:38" x14ac:dyDescent="0.3">
      <c r="A990" t="s">
        <v>6140</v>
      </c>
      <c r="B990" t="s">
        <v>6141</v>
      </c>
      <c r="C990" t="s">
        <v>58</v>
      </c>
      <c r="D990" t="s">
        <v>704</v>
      </c>
      <c r="E990" t="s">
        <v>6142</v>
      </c>
      <c r="F990" t="s">
        <v>3389</v>
      </c>
      <c r="G990" t="s">
        <v>948</v>
      </c>
      <c r="H990" t="s">
        <v>137</v>
      </c>
      <c r="I990" t="s">
        <v>137</v>
      </c>
      <c r="J990" t="s">
        <v>1502</v>
      </c>
      <c r="K990" t="s">
        <v>179</v>
      </c>
      <c r="L990" t="s">
        <v>57</v>
      </c>
      <c r="M990" t="s">
        <v>37</v>
      </c>
      <c r="N990" t="s">
        <v>6143</v>
      </c>
      <c r="O990" t="s">
        <v>146</v>
      </c>
      <c r="P990" t="s">
        <v>6144</v>
      </c>
      <c r="Q990" t="s">
        <v>6145</v>
      </c>
      <c r="R990" t="s">
        <v>1107</v>
      </c>
      <c r="S990" t="s">
        <v>948</v>
      </c>
      <c r="T990" t="s">
        <v>50</v>
      </c>
      <c r="U990" t="s">
        <v>6146</v>
      </c>
      <c r="V990" t="s">
        <v>87</v>
      </c>
      <c r="W990" t="s">
        <v>171</v>
      </c>
      <c r="X990" t="s">
        <v>1013</v>
      </c>
      <c r="Y990" t="s">
        <v>1130</v>
      </c>
      <c r="Z990" t="s">
        <v>87</v>
      </c>
      <c r="AA990" t="s">
        <v>87</v>
      </c>
      <c r="AB990" t="s">
        <v>37</v>
      </c>
      <c r="AC990" t="s">
        <v>1013</v>
      </c>
      <c r="AD990" t="s">
        <v>37</v>
      </c>
      <c r="AE990" t="s">
        <v>1013</v>
      </c>
      <c r="AF990" t="s">
        <v>90</v>
      </c>
      <c r="AG990" t="s">
        <v>1270</v>
      </c>
      <c r="AH990" t="s">
        <v>551</v>
      </c>
      <c r="AI990" s="4">
        <f ca="1">data[[#This Row],[Expiry Date]]-TODAY()</f>
        <v>40</v>
      </c>
      <c r="AJ990" s="4">
        <f ca="1">data[[#This Row],[Maturity ( Days)]]/365</f>
        <v>0.1095890410958904</v>
      </c>
      <c r="AK990" s="4" t="str">
        <f>IF(data[[#This Row],[Option Type]]="put","p","c")</f>
        <v>c</v>
      </c>
      <c r="AL990" s="4">
        <f>(data[[#This Row],[Bid]]*data[[#This Row],[Bidsize]]+data[[#This Row],[Ask]]*data[[#This Row],[Asksize]])/(data[[#This Row],[Bidsize]]+data[[#This Row],[Asksize]])</f>
        <v>181.35</v>
      </c>
    </row>
    <row r="991" spans="1:38" x14ac:dyDescent="0.3">
      <c r="A991" t="s">
        <v>6147</v>
      </c>
      <c r="B991" t="s">
        <v>6148</v>
      </c>
      <c r="C991" t="s">
        <v>58</v>
      </c>
      <c r="D991" t="s">
        <v>792</v>
      </c>
      <c r="E991" t="s">
        <v>6149</v>
      </c>
      <c r="F991" t="s">
        <v>6150</v>
      </c>
      <c r="G991" t="s">
        <v>6151</v>
      </c>
      <c r="H991" t="s">
        <v>137</v>
      </c>
      <c r="I991" t="s">
        <v>137</v>
      </c>
      <c r="J991" t="s">
        <v>1502</v>
      </c>
      <c r="K991" t="s">
        <v>192</v>
      </c>
      <c r="L991" t="s">
        <v>57</v>
      </c>
      <c r="M991" t="s">
        <v>37</v>
      </c>
      <c r="N991" t="s">
        <v>6152</v>
      </c>
      <c r="O991" t="s">
        <v>226</v>
      </c>
      <c r="P991" t="s">
        <v>6153</v>
      </c>
      <c r="Q991" t="s">
        <v>6154</v>
      </c>
      <c r="R991" t="s">
        <v>6153</v>
      </c>
      <c r="S991" t="s">
        <v>6151</v>
      </c>
      <c r="T991" t="s">
        <v>50</v>
      </c>
      <c r="U991" t="s">
        <v>6155</v>
      </c>
      <c r="V991" t="s">
        <v>87</v>
      </c>
      <c r="W991" t="s">
        <v>141</v>
      </c>
      <c r="X991" t="s">
        <v>1013</v>
      </c>
      <c r="Y991" t="s">
        <v>1901</v>
      </c>
      <c r="Z991" t="s">
        <v>87</v>
      </c>
      <c r="AA991" t="s">
        <v>87</v>
      </c>
      <c r="AB991" t="s">
        <v>37</v>
      </c>
      <c r="AC991" t="s">
        <v>1013</v>
      </c>
      <c r="AD991" t="s">
        <v>37</v>
      </c>
      <c r="AE991" t="s">
        <v>1013</v>
      </c>
      <c r="AF991" t="s">
        <v>90</v>
      </c>
      <c r="AG991" t="s">
        <v>1270</v>
      </c>
      <c r="AH991" t="s">
        <v>551</v>
      </c>
      <c r="AI991" s="4">
        <f ca="1">data[[#This Row],[Expiry Date]]-TODAY()</f>
        <v>40</v>
      </c>
      <c r="AJ991" s="4">
        <f ca="1">data[[#This Row],[Maturity ( Days)]]/365</f>
        <v>0.1095890410958904</v>
      </c>
      <c r="AK991" s="4" t="str">
        <f>IF(data[[#This Row],[Option Type]]="put","p","c")</f>
        <v>c</v>
      </c>
      <c r="AL991" s="4">
        <f>(data[[#This Row],[Bid]]*data[[#This Row],[Bidsize]]+data[[#This Row],[Ask]]*data[[#This Row],[Asksize]])/(data[[#This Row],[Bidsize]]+data[[#This Row],[Asksize]])</f>
        <v>171.94999999999996</v>
      </c>
    </row>
    <row r="992" spans="1:38" x14ac:dyDescent="0.3">
      <c r="A992" t="s">
        <v>6156</v>
      </c>
      <c r="B992" t="s">
        <v>6157</v>
      </c>
      <c r="C992" t="s">
        <v>58</v>
      </c>
      <c r="D992" t="s">
        <v>220</v>
      </c>
      <c r="E992" t="s">
        <v>1111</v>
      </c>
      <c r="F992" t="s">
        <v>6158</v>
      </c>
      <c r="G992" t="s">
        <v>6159</v>
      </c>
      <c r="H992" t="s">
        <v>161</v>
      </c>
      <c r="I992" t="s">
        <v>161</v>
      </c>
      <c r="J992" t="s">
        <v>1502</v>
      </c>
      <c r="K992" t="s">
        <v>6160</v>
      </c>
      <c r="L992" t="s">
        <v>57</v>
      </c>
      <c r="M992" t="s">
        <v>37</v>
      </c>
      <c r="N992" t="s">
        <v>6161</v>
      </c>
      <c r="O992" t="s">
        <v>6162</v>
      </c>
      <c r="P992" t="s">
        <v>6163</v>
      </c>
      <c r="Q992" t="s">
        <v>6164</v>
      </c>
      <c r="R992" t="s">
        <v>6165</v>
      </c>
      <c r="S992" t="s">
        <v>6159</v>
      </c>
      <c r="T992" t="s">
        <v>50</v>
      </c>
      <c r="U992" t="s">
        <v>6166</v>
      </c>
      <c r="V992" t="s">
        <v>87</v>
      </c>
      <c r="W992" t="s">
        <v>138</v>
      </c>
      <c r="X992" t="s">
        <v>1013</v>
      </c>
      <c r="Y992" t="s">
        <v>6167</v>
      </c>
      <c r="Z992" t="s">
        <v>87</v>
      </c>
      <c r="AA992" t="s">
        <v>87</v>
      </c>
      <c r="AB992" t="s">
        <v>37</v>
      </c>
      <c r="AC992" t="s">
        <v>1013</v>
      </c>
      <c r="AD992" t="s">
        <v>37</v>
      </c>
      <c r="AE992" t="s">
        <v>1013</v>
      </c>
      <c r="AF992" t="s">
        <v>90</v>
      </c>
      <c r="AG992" t="s">
        <v>1270</v>
      </c>
      <c r="AH992" t="s">
        <v>50</v>
      </c>
      <c r="AI992" s="4">
        <f ca="1">data[[#This Row],[Expiry Date]]-TODAY()</f>
        <v>40</v>
      </c>
      <c r="AJ992" s="4">
        <f ca="1">data[[#This Row],[Maturity ( Days)]]/365</f>
        <v>0.1095890410958904</v>
      </c>
      <c r="AK992" s="4" t="str">
        <f>IF(data[[#This Row],[Option Type]]="put","p","c")</f>
        <v>c</v>
      </c>
      <c r="AL992" s="4">
        <f>(data[[#This Row],[Bid]]*data[[#This Row],[Bidsize]]+data[[#This Row],[Ask]]*data[[#This Row],[Asksize]])/(data[[#This Row],[Bidsize]]+data[[#This Row],[Asksize]])</f>
        <v>167.95</v>
      </c>
    </row>
    <row r="993" spans="1:38" x14ac:dyDescent="0.3">
      <c r="A993" t="s">
        <v>6168</v>
      </c>
      <c r="B993" t="s">
        <v>6169</v>
      </c>
      <c r="C993" t="s">
        <v>58</v>
      </c>
      <c r="D993" t="s">
        <v>708</v>
      </c>
      <c r="E993" t="s">
        <v>6170</v>
      </c>
      <c r="F993" t="s">
        <v>6171</v>
      </c>
      <c r="G993" t="s">
        <v>3485</v>
      </c>
      <c r="H993" t="s">
        <v>161</v>
      </c>
      <c r="I993" t="s">
        <v>161</v>
      </c>
      <c r="J993" t="s">
        <v>1502</v>
      </c>
      <c r="K993" t="s">
        <v>5257</v>
      </c>
      <c r="L993" t="s">
        <v>57</v>
      </c>
      <c r="M993" t="s">
        <v>37</v>
      </c>
      <c r="N993" t="s">
        <v>6172</v>
      </c>
      <c r="O993" t="s">
        <v>178</v>
      </c>
      <c r="P993" t="s">
        <v>461</v>
      </c>
      <c r="Q993" t="s">
        <v>307</v>
      </c>
      <c r="R993" t="s">
        <v>3485</v>
      </c>
      <c r="S993" t="s">
        <v>3485</v>
      </c>
      <c r="T993" t="s">
        <v>50</v>
      </c>
      <c r="U993" t="s">
        <v>6173</v>
      </c>
      <c r="V993" t="s">
        <v>87</v>
      </c>
      <c r="W993" t="s">
        <v>142</v>
      </c>
      <c r="X993" t="s">
        <v>1013</v>
      </c>
      <c r="Y993" t="s">
        <v>6174</v>
      </c>
      <c r="Z993" t="s">
        <v>87</v>
      </c>
      <c r="AA993" t="s">
        <v>87</v>
      </c>
      <c r="AB993" t="s">
        <v>37</v>
      </c>
      <c r="AC993" t="s">
        <v>1013</v>
      </c>
      <c r="AD993" t="s">
        <v>37</v>
      </c>
      <c r="AE993" t="s">
        <v>1013</v>
      </c>
      <c r="AF993" t="s">
        <v>90</v>
      </c>
      <c r="AG993" t="s">
        <v>1270</v>
      </c>
      <c r="AH993" t="s">
        <v>50</v>
      </c>
      <c r="AI993" s="4">
        <f ca="1">data[[#This Row],[Expiry Date]]-TODAY()</f>
        <v>40</v>
      </c>
      <c r="AJ993" s="4">
        <f ca="1">data[[#This Row],[Maturity ( Days)]]/365</f>
        <v>0.1095890410958904</v>
      </c>
      <c r="AK993" s="4" t="str">
        <f>IF(data[[#This Row],[Option Type]]="put","p","c")</f>
        <v>c</v>
      </c>
      <c r="AL993" s="4">
        <f>(data[[#This Row],[Bid]]*data[[#This Row],[Bidsize]]+data[[#This Row],[Ask]]*data[[#This Row],[Asksize]])/(data[[#This Row],[Bidsize]]+data[[#This Row],[Asksize]])</f>
        <v>165.05</v>
      </c>
    </row>
    <row r="994" spans="1:38" x14ac:dyDescent="0.3">
      <c r="A994" t="s">
        <v>6175</v>
      </c>
      <c r="B994" t="s">
        <v>6176</v>
      </c>
      <c r="C994" t="s">
        <v>58</v>
      </c>
      <c r="D994" t="s">
        <v>709</v>
      </c>
      <c r="E994" t="s">
        <v>6177</v>
      </c>
      <c r="F994" t="s">
        <v>6178</v>
      </c>
      <c r="G994" t="s">
        <v>6179</v>
      </c>
      <c r="H994" t="s">
        <v>161</v>
      </c>
      <c r="I994" t="s">
        <v>161</v>
      </c>
      <c r="J994" t="s">
        <v>1502</v>
      </c>
      <c r="K994" t="s">
        <v>351</v>
      </c>
      <c r="L994" t="s">
        <v>57</v>
      </c>
      <c r="M994" t="s">
        <v>37</v>
      </c>
      <c r="N994" t="s">
        <v>6180</v>
      </c>
      <c r="O994" t="s">
        <v>6181</v>
      </c>
      <c r="P994" t="s">
        <v>3189</v>
      </c>
      <c r="Q994" t="s">
        <v>3189</v>
      </c>
      <c r="R994" t="s">
        <v>6182</v>
      </c>
      <c r="S994" t="s">
        <v>6179</v>
      </c>
      <c r="T994" t="s">
        <v>50</v>
      </c>
      <c r="U994" t="s">
        <v>6183</v>
      </c>
      <c r="V994" t="s">
        <v>87</v>
      </c>
      <c r="W994" t="s">
        <v>137</v>
      </c>
      <c r="X994" t="s">
        <v>1013</v>
      </c>
      <c r="Y994" t="s">
        <v>2586</v>
      </c>
      <c r="Z994" t="s">
        <v>87</v>
      </c>
      <c r="AA994" t="s">
        <v>87</v>
      </c>
      <c r="AB994" t="s">
        <v>37</v>
      </c>
      <c r="AC994" t="s">
        <v>1013</v>
      </c>
      <c r="AD994" t="s">
        <v>37</v>
      </c>
      <c r="AE994" t="s">
        <v>1013</v>
      </c>
      <c r="AF994" t="s">
        <v>90</v>
      </c>
      <c r="AG994" t="s">
        <v>1270</v>
      </c>
      <c r="AH994" t="s">
        <v>50</v>
      </c>
      <c r="AI994" s="4">
        <f ca="1">data[[#This Row],[Expiry Date]]-TODAY()</f>
        <v>40</v>
      </c>
      <c r="AJ994" s="4">
        <f ca="1">data[[#This Row],[Maturity ( Days)]]/365</f>
        <v>0.1095890410958904</v>
      </c>
      <c r="AK994" s="4" t="str">
        <f>IF(data[[#This Row],[Option Type]]="put","p","c")</f>
        <v>c</v>
      </c>
      <c r="AL994" s="4">
        <f>(data[[#This Row],[Bid]]*data[[#This Row],[Bidsize]]+data[[#This Row],[Ask]]*data[[#This Row],[Asksize]])/(data[[#This Row],[Bidsize]]+data[[#This Row],[Asksize]])</f>
        <v>162</v>
      </c>
    </row>
    <row r="995" spans="1:38" x14ac:dyDescent="0.3">
      <c r="A995" t="s">
        <v>6184</v>
      </c>
      <c r="B995" t="s">
        <v>6185</v>
      </c>
      <c r="C995" t="s">
        <v>58</v>
      </c>
      <c r="D995" t="s">
        <v>712</v>
      </c>
      <c r="E995" t="s">
        <v>1160</v>
      </c>
      <c r="F995" t="s">
        <v>6177</v>
      </c>
      <c r="G995" t="s">
        <v>109</v>
      </c>
      <c r="H995" t="s">
        <v>161</v>
      </c>
      <c r="I995" t="s">
        <v>161</v>
      </c>
      <c r="J995" t="s">
        <v>1502</v>
      </c>
      <c r="K995" t="s">
        <v>6186</v>
      </c>
      <c r="L995" t="s">
        <v>57</v>
      </c>
      <c r="M995" t="s">
        <v>37</v>
      </c>
      <c r="N995" t="s">
        <v>6187</v>
      </c>
      <c r="O995" t="s">
        <v>6188</v>
      </c>
      <c r="P995" t="s">
        <v>1409</v>
      </c>
      <c r="Q995" t="s">
        <v>507</v>
      </c>
      <c r="R995" t="s">
        <v>6189</v>
      </c>
      <c r="S995" t="s">
        <v>109</v>
      </c>
      <c r="T995" t="s">
        <v>50</v>
      </c>
      <c r="U995" t="s">
        <v>6190</v>
      </c>
      <c r="V995" t="s">
        <v>87</v>
      </c>
      <c r="W995" t="s">
        <v>158</v>
      </c>
      <c r="X995" t="s">
        <v>1013</v>
      </c>
      <c r="Y995" t="s">
        <v>6191</v>
      </c>
      <c r="Z995" t="s">
        <v>87</v>
      </c>
      <c r="AA995" t="s">
        <v>87</v>
      </c>
      <c r="AB995" t="s">
        <v>37</v>
      </c>
      <c r="AC995" t="s">
        <v>1013</v>
      </c>
      <c r="AD995" t="s">
        <v>37</v>
      </c>
      <c r="AE995" t="s">
        <v>1013</v>
      </c>
      <c r="AF995" t="s">
        <v>90</v>
      </c>
      <c r="AG995" t="s">
        <v>1270</v>
      </c>
      <c r="AH995" t="s">
        <v>50</v>
      </c>
      <c r="AI995" s="4">
        <f ca="1">data[[#This Row],[Expiry Date]]-TODAY()</f>
        <v>40</v>
      </c>
      <c r="AJ995" s="4">
        <f ca="1">data[[#This Row],[Maturity ( Days)]]/365</f>
        <v>0.1095890410958904</v>
      </c>
      <c r="AK995" s="4" t="str">
        <f>IF(data[[#This Row],[Option Type]]="put","p","c")</f>
        <v>c</v>
      </c>
      <c r="AL995" s="4">
        <f>(data[[#This Row],[Bid]]*data[[#This Row],[Bidsize]]+data[[#This Row],[Ask]]*data[[#This Row],[Asksize]])/(data[[#This Row],[Bidsize]]+data[[#This Row],[Asksize]])</f>
        <v>158.85</v>
      </c>
    </row>
    <row r="996" spans="1:38" x14ac:dyDescent="0.3">
      <c r="A996" t="s">
        <v>6192</v>
      </c>
      <c r="B996" t="s">
        <v>6193</v>
      </c>
      <c r="C996" t="s">
        <v>58</v>
      </c>
      <c r="D996" t="s">
        <v>279</v>
      </c>
      <c r="E996" t="s">
        <v>6194</v>
      </c>
      <c r="F996" t="s">
        <v>408</v>
      </c>
      <c r="G996" t="s">
        <v>6195</v>
      </c>
      <c r="H996" t="s">
        <v>161</v>
      </c>
      <c r="I996" t="s">
        <v>161</v>
      </c>
      <c r="J996" t="s">
        <v>1502</v>
      </c>
      <c r="K996" t="s">
        <v>6196</v>
      </c>
      <c r="L996" t="s">
        <v>57</v>
      </c>
      <c r="M996" t="s">
        <v>37</v>
      </c>
      <c r="N996" t="s">
        <v>1191</v>
      </c>
      <c r="O996" t="s">
        <v>6197</v>
      </c>
      <c r="P996" t="s">
        <v>6198</v>
      </c>
      <c r="Q996" t="s">
        <v>6199</v>
      </c>
      <c r="R996" t="s">
        <v>6200</v>
      </c>
      <c r="S996" t="s">
        <v>6195</v>
      </c>
      <c r="T996" t="s">
        <v>50</v>
      </c>
      <c r="U996" t="s">
        <v>6201</v>
      </c>
      <c r="V996" t="s">
        <v>87</v>
      </c>
      <c r="W996" t="s">
        <v>289</v>
      </c>
      <c r="X996" t="s">
        <v>1013</v>
      </c>
      <c r="Y996" t="s">
        <v>6202</v>
      </c>
      <c r="Z996" t="s">
        <v>87</v>
      </c>
      <c r="AA996" t="s">
        <v>87</v>
      </c>
      <c r="AB996" t="s">
        <v>37</v>
      </c>
      <c r="AC996" t="s">
        <v>1013</v>
      </c>
      <c r="AD996" t="s">
        <v>37</v>
      </c>
      <c r="AE996" t="s">
        <v>1013</v>
      </c>
      <c r="AF996" t="s">
        <v>90</v>
      </c>
      <c r="AG996" t="s">
        <v>1270</v>
      </c>
      <c r="AH996" t="s">
        <v>50</v>
      </c>
      <c r="AI996" s="4">
        <f ca="1">data[[#This Row],[Expiry Date]]-TODAY()</f>
        <v>40</v>
      </c>
      <c r="AJ996" s="4">
        <f ca="1">data[[#This Row],[Maturity ( Days)]]/365</f>
        <v>0.1095890410958904</v>
      </c>
      <c r="AK996" s="4" t="str">
        <f>IF(data[[#This Row],[Option Type]]="put","p","c")</f>
        <v>c</v>
      </c>
      <c r="AL996" s="4">
        <f>(data[[#This Row],[Bid]]*data[[#This Row],[Bidsize]]+data[[#This Row],[Ask]]*data[[#This Row],[Asksize]])/(data[[#This Row],[Bidsize]]+data[[#This Row],[Asksize]])</f>
        <v>152.94999999999999</v>
      </c>
    </row>
    <row r="997" spans="1:38" x14ac:dyDescent="0.3">
      <c r="A997" t="s">
        <v>6203</v>
      </c>
      <c r="B997" t="s">
        <v>6204</v>
      </c>
      <c r="C997" t="s">
        <v>58</v>
      </c>
      <c r="D997" t="s">
        <v>713</v>
      </c>
      <c r="E997" t="s">
        <v>6205</v>
      </c>
      <c r="F997" t="s">
        <v>6206</v>
      </c>
      <c r="G997" t="s">
        <v>501</v>
      </c>
      <c r="H997" t="s">
        <v>125</v>
      </c>
      <c r="I997" t="s">
        <v>125</v>
      </c>
      <c r="J997" t="s">
        <v>1502</v>
      </c>
      <c r="K997" t="s">
        <v>6207</v>
      </c>
      <c r="L997" t="s">
        <v>57</v>
      </c>
      <c r="M997" t="s">
        <v>37</v>
      </c>
      <c r="N997" t="s">
        <v>1243</v>
      </c>
      <c r="O997" t="s">
        <v>6208</v>
      </c>
      <c r="P997" t="s">
        <v>534</v>
      </c>
      <c r="Q997" t="s">
        <v>164</v>
      </c>
      <c r="R997" t="s">
        <v>6209</v>
      </c>
      <c r="S997" t="s">
        <v>501</v>
      </c>
      <c r="T997" t="s">
        <v>50</v>
      </c>
      <c r="U997" t="s">
        <v>5898</v>
      </c>
      <c r="V997" t="s">
        <v>87</v>
      </c>
      <c r="W997" t="s">
        <v>149</v>
      </c>
      <c r="X997" t="s">
        <v>1013</v>
      </c>
      <c r="Y997" t="s">
        <v>443</v>
      </c>
      <c r="Z997" t="s">
        <v>87</v>
      </c>
      <c r="AA997" t="s">
        <v>87</v>
      </c>
      <c r="AB997" t="s">
        <v>37</v>
      </c>
      <c r="AC997" t="s">
        <v>1013</v>
      </c>
      <c r="AD997" t="s">
        <v>37</v>
      </c>
      <c r="AE997" t="s">
        <v>1013</v>
      </c>
      <c r="AF997" t="s">
        <v>90</v>
      </c>
      <c r="AG997" t="s">
        <v>1270</v>
      </c>
      <c r="AH997" t="s">
        <v>50</v>
      </c>
      <c r="AI997" s="4">
        <f ca="1">data[[#This Row],[Expiry Date]]-TODAY()</f>
        <v>40</v>
      </c>
      <c r="AJ997" s="4">
        <f ca="1">data[[#This Row],[Maturity ( Days)]]/365</f>
        <v>0.1095890410958904</v>
      </c>
      <c r="AK997" s="4" t="str">
        <f>IF(data[[#This Row],[Option Type]]="put","p","c")</f>
        <v>c</v>
      </c>
      <c r="AL997" s="4">
        <f>(data[[#This Row],[Bid]]*data[[#This Row],[Bidsize]]+data[[#This Row],[Ask]]*data[[#This Row],[Asksize]])/(data[[#This Row],[Bidsize]]+data[[#This Row],[Asksize]])</f>
        <v>150.15</v>
      </c>
    </row>
    <row r="998" spans="1:38" x14ac:dyDescent="0.3">
      <c r="A998" t="s">
        <v>6210</v>
      </c>
      <c r="B998" t="s">
        <v>6211</v>
      </c>
      <c r="C998" t="s">
        <v>58</v>
      </c>
      <c r="D998" t="s">
        <v>713</v>
      </c>
      <c r="E998" t="s">
        <v>6212</v>
      </c>
      <c r="F998" t="s">
        <v>6213</v>
      </c>
      <c r="G998" t="s">
        <v>6214</v>
      </c>
      <c r="H998" t="s">
        <v>137</v>
      </c>
      <c r="I998" t="s">
        <v>137</v>
      </c>
      <c r="J998" t="s">
        <v>1502</v>
      </c>
      <c r="K998" t="s">
        <v>436</v>
      </c>
      <c r="L998" t="s">
        <v>57</v>
      </c>
      <c r="M998" t="s">
        <v>37</v>
      </c>
      <c r="N998" t="s">
        <v>6172</v>
      </c>
      <c r="O998" t="s">
        <v>161</v>
      </c>
      <c r="P998" t="s">
        <v>6215</v>
      </c>
      <c r="Q998" t="s">
        <v>6214</v>
      </c>
      <c r="R998" t="s">
        <v>6215</v>
      </c>
      <c r="S998" t="s">
        <v>6214</v>
      </c>
      <c r="T998" t="s">
        <v>50</v>
      </c>
      <c r="U998" t="s">
        <v>6216</v>
      </c>
      <c r="V998" t="s">
        <v>87</v>
      </c>
      <c r="W998" t="s">
        <v>171</v>
      </c>
      <c r="X998" t="s">
        <v>1013</v>
      </c>
      <c r="Y998" t="s">
        <v>5860</v>
      </c>
      <c r="Z998" t="s">
        <v>87</v>
      </c>
      <c r="AA998" t="s">
        <v>87</v>
      </c>
      <c r="AB998" t="s">
        <v>37</v>
      </c>
      <c r="AC998" t="s">
        <v>1013</v>
      </c>
      <c r="AD998" t="s">
        <v>37</v>
      </c>
      <c r="AE998" t="s">
        <v>1013</v>
      </c>
      <c r="AF998" t="s">
        <v>90</v>
      </c>
      <c r="AG998" t="s">
        <v>1270</v>
      </c>
      <c r="AH998" t="s">
        <v>551</v>
      </c>
      <c r="AI998" s="4">
        <f ca="1">data[[#This Row],[Expiry Date]]-TODAY()</f>
        <v>40</v>
      </c>
      <c r="AJ998" s="4">
        <f ca="1">data[[#This Row],[Maturity ( Days)]]/365</f>
        <v>0.1095890410958904</v>
      </c>
      <c r="AK998" s="4" t="str">
        <f>IF(data[[#This Row],[Option Type]]="put","p","c")</f>
        <v>c</v>
      </c>
      <c r="AL998" s="4">
        <f>(data[[#This Row],[Bid]]*data[[#This Row],[Bidsize]]+data[[#This Row],[Ask]]*data[[#This Row],[Asksize]])/(data[[#This Row],[Bidsize]]+data[[#This Row],[Asksize]])</f>
        <v>150.89999999999998</v>
      </c>
    </row>
    <row r="999" spans="1:38" x14ac:dyDescent="0.3">
      <c r="A999" t="s">
        <v>6217</v>
      </c>
      <c r="B999" t="s">
        <v>6218</v>
      </c>
      <c r="C999" t="s">
        <v>58</v>
      </c>
      <c r="D999" t="s">
        <v>715</v>
      </c>
      <c r="E999" t="s">
        <v>6219</v>
      </c>
      <c r="F999" t="s">
        <v>6205</v>
      </c>
      <c r="G999" t="s">
        <v>6189</v>
      </c>
      <c r="H999" t="s">
        <v>161</v>
      </c>
      <c r="I999" t="s">
        <v>161</v>
      </c>
      <c r="J999" t="s">
        <v>1502</v>
      </c>
      <c r="K999" t="s">
        <v>6220</v>
      </c>
      <c r="L999" t="s">
        <v>57</v>
      </c>
      <c r="M999" t="s">
        <v>37</v>
      </c>
      <c r="N999" t="s">
        <v>6143</v>
      </c>
      <c r="O999" t="s">
        <v>6221</v>
      </c>
      <c r="P999" t="s">
        <v>501</v>
      </c>
      <c r="Q999" t="s">
        <v>6222</v>
      </c>
      <c r="R999" t="s">
        <v>3671</v>
      </c>
      <c r="S999" t="s">
        <v>6189</v>
      </c>
      <c r="T999" t="s">
        <v>50</v>
      </c>
      <c r="U999" t="s">
        <v>6223</v>
      </c>
      <c r="V999" t="s">
        <v>87</v>
      </c>
      <c r="W999" t="s">
        <v>168</v>
      </c>
      <c r="X999" t="s">
        <v>1013</v>
      </c>
      <c r="Y999" t="s">
        <v>6224</v>
      </c>
      <c r="Z999" t="s">
        <v>87</v>
      </c>
      <c r="AA999" t="s">
        <v>87</v>
      </c>
      <c r="AB999" t="s">
        <v>37</v>
      </c>
      <c r="AC999" t="s">
        <v>1013</v>
      </c>
      <c r="AD999" t="s">
        <v>37</v>
      </c>
      <c r="AE999" t="s">
        <v>1013</v>
      </c>
      <c r="AF999" t="s">
        <v>90</v>
      </c>
      <c r="AG999" t="s">
        <v>1270</v>
      </c>
      <c r="AH999" t="s">
        <v>50</v>
      </c>
      <c r="AI999" s="4">
        <f ca="1">data[[#This Row],[Expiry Date]]-TODAY()</f>
        <v>40</v>
      </c>
      <c r="AJ999" s="4">
        <f ca="1">data[[#This Row],[Maturity ( Days)]]/365</f>
        <v>0.1095890410958904</v>
      </c>
      <c r="AK999" s="4" t="str">
        <f>IF(data[[#This Row],[Option Type]]="put","p","c")</f>
        <v>c</v>
      </c>
      <c r="AL999" s="4">
        <f>(data[[#This Row],[Bid]]*data[[#This Row],[Bidsize]]+data[[#This Row],[Ask]]*data[[#This Row],[Asksize]])/(data[[#This Row],[Bidsize]]+data[[#This Row],[Asksize]])</f>
        <v>147.15</v>
      </c>
    </row>
    <row r="1000" spans="1:38" x14ac:dyDescent="0.3">
      <c r="A1000" t="s">
        <v>6225</v>
      </c>
      <c r="B1000" t="s">
        <v>6226</v>
      </c>
      <c r="C1000" t="s">
        <v>58</v>
      </c>
      <c r="D1000" t="s">
        <v>716</v>
      </c>
      <c r="E1000" t="s">
        <v>6227</v>
      </c>
      <c r="F1000" t="s">
        <v>6228</v>
      </c>
      <c r="G1000" t="s">
        <v>6229</v>
      </c>
      <c r="H1000" t="s">
        <v>161</v>
      </c>
      <c r="I1000" t="s">
        <v>161</v>
      </c>
      <c r="J1000" t="s">
        <v>1502</v>
      </c>
      <c r="K1000" t="s">
        <v>6230</v>
      </c>
      <c r="L1000" t="s">
        <v>57</v>
      </c>
      <c r="M1000" t="s">
        <v>37</v>
      </c>
      <c r="N1000" t="s">
        <v>6231</v>
      </c>
      <c r="O1000" t="s">
        <v>6232</v>
      </c>
      <c r="P1000" t="s">
        <v>130</v>
      </c>
      <c r="Q1000" t="s">
        <v>534</v>
      </c>
      <c r="R1000" t="s">
        <v>497</v>
      </c>
      <c r="S1000" t="s">
        <v>6229</v>
      </c>
      <c r="T1000" t="s">
        <v>50</v>
      </c>
      <c r="U1000" t="s">
        <v>1185</v>
      </c>
      <c r="V1000" t="s">
        <v>87</v>
      </c>
      <c r="W1000" t="s">
        <v>150</v>
      </c>
      <c r="X1000" t="s">
        <v>1013</v>
      </c>
      <c r="Y1000" t="s">
        <v>6179</v>
      </c>
      <c r="Z1000" t="s">
        <v>87</v>
      </c>
      <c r="AA1000" t="s">
        <v>87</v>
      </c>
      <c r="AB1000" t="s">
        <v>37</v>
      </c>
      <c r="AC1000" t="s">
        <v>1013</v>
      </c>
      <c r="AD1000" t="s">
        <v>37</v>
      </c>
      <c r="AE1000" t="s">
        <v>1013</v>
      </c>
      <c r="AF1000" t="s">
        <v>90</v>
      </c>
      <c r="AG1000" t="s">
        <v>1270</v>
      </c>
      <c r="AH1000" t="s">
        <v>50</v>
      </c>
      <c r="AI1000" s="4">
        <f ca="1">data[[#This Row],[Expiry Date]]-TODAY()</f>
        <v>40</v>
      </c>
      <c r="AJ1000" s="4">
        <f ca="1">data[[#This Row],[Maturity ( Days)]]/365</f>
        <v>0.1095890410958904</v>
      </c>
      <c r="AK1000" s="4" t="str">
        <f>IF(data[[#This Row],[Option Type]]="put","p","c")</f>
        <v>c</v>
      </c>
      <c r="AL1000" s="4">
        <f>(data[[#This Row],[Bid]]*data[[#This Row],[Bidsize]]+data[[#This Row],[Ask]]*data[[#This Row],[Asksize]])/(data[[#This Row],[Bidsize]]+data[[#This Row],[Asksize]])</f>
        <v>144.4</v>
      </c>
    </row>
    <row r="1001" spans="1:38" x14ac:dyDescent="0.3">
      <c r="A1001" t="s">
        <v>6233</v>
      </c>
      <c r="B1001" t="s">
        <v>6234</v>
      </c>
      <c r="C1001" t="s">
        <v>58</v>
      </c>
      <c r="D1001" t="s">
        <v>716</v>
      </c>
      <c r="E1001" t="s">
        <v>6235</v>
      </c>
      <c r="F1001" t="s">
        <v>898</v>
      </c>
      <c r="G1001" t="s">
        <v>6236</v>
      </c>
      <c r="H1001" t="s">
        <v>137</v>
      </c>
      <c r="I1001" t="s">
        <v>137</v>
      </c>
      <c r="J1001" t="s">
        <v>1502</v>
      </c>
      <c r="K1001" t="s">
        <v>113</v>
      </c>
      <c r="L1001" t="s">
        <v>57</v>
      </c>
      <c r="M1001" t="s">
        <v>37</v>
      </c>
      <c r="N1001" t="s">
        <v>6237</v>
      </c>
      <c r="O1001" t="s">
        <v>187</v>
      </c>
      <c r="P1001" t="s">
        <v>500</v>
      </c>
      <c r="Q1001" t="s">
        <v>6238</v>
      </c>
      <c r="R1001" t="s">
        <v>500</v>
      </c>
      <c r="S1001" t="s">
        <v>6236</v>
      </c>
      <c r="T1001" t="s">
        <v>50</v>
      </c>
      <c r="U1001" t="s">
        <v>6239</v>
      </c>
      <c r="V1001" t="s">
        <v>87</v>
      </c>
      <c r="W1001" t="s">
        <v>180</v>
      </c>
      <c r="X1001" t="s">
        <v>1013</v>
      </c>
      <c r="Y1001" t="s">
        <v>6240</v>
      </c>
      <c r="Z1001" t="s">
        <v>87</v>
      </c>
      <c r="AA1001" t="s">
        <v>87</v>
      </c>
      <c r="AB1001" t="s">
        <v>37</v>
      </c>
      <c r="AC1001" t="s">
        <v>1013</v>
      </c>
      <c r="AD1001" t="s">
        <v>37</v>
      </c>
      <c r="AE1001" t="s">
        <v>1013</v>
      </c>
      <c r="AF1001" t="s">
        <v>90</v>
      </c>
      <c r="AG1001" t="s">
        <v>1270</v>
      </c>
      <c r="AH1001" t="s">
        <v>551</v>
      </c>
      <c r="AI1001" s="4">
        <f ca="1">data[[#This Row],[Expiry Date]]-TODAY()</f>
        <v>40</v>
      </c>
      <c r="AJ1001" s="4">
        <f ca="1">data[[#This Row],[Maturity ( Days)]]/365</f>
        <v>0.1095890410958904</v>
      </c>
      <c r="AK1001" s="4" t="str">
        <f>IF(data[[#This Row],[Option Type]]="put","p","c")</f>
        <v>c</v>
      </c>
      <c r="AL1001" s="4">
        <f>(data[[#This Row],[Bid]]*data[[#This Row],[Bidsize]]+data[[#This Row],[Ask]]*data[[#This Row],[Asksize]])/(data[[#This Row],[Bidsize]]+data[[#This Row],[Asksize]])</f>
        <v>145.20000000000002</v>
      </c>
    </row>
    <row r="1002" spans="1:38" x14ac:dyDescent="0.3">
      <c r="A1002" t="s">
        <v>6241</v>
      </c>
      <c r="B1002" t="s">
        <v>6242</v>
      </c>
      <c r="C1002" t="s">
        <v>58</v>
      </c>
      <c r="D1002" t="s">
        <v>639</v>
      </c>
      <c r="E1002" t="s">
        <v>6243</v>
      </c>
      <c r="F1002" t="s">
        <v>768</v>
      </c>
      <c r="G1002" t="s">
        <v>6189</v>
      </c>
      <c r="H1002" t="s">
        <v>125</v>
      </c>
      <c r="I1002" t="s">
        <v>161</v>
      </c>
      <c r="J1002" t="s">
        <v>1502</v>
      </c>
      <c r="K1002" t="s">
        <v>6244</v>
      </c>
      <c r="L1002" t="s">
        <v>57</v>
      </c>
      <c r="M1002" t="s">
        <v>37</v>
      </c>
      <c r="N1002" t="s">
        <v>6245</v>
      </c>
      <c r="O1002" t="s">
        <v>6246</v>
      </c>
      <c r="P1002" t="s">
        <v>501</v>
      </c>
      <c r="Q1002" t="s">
        <v>3189</v>
      </c>
      <c r="R1002" t="s">
        <v>498</v>
      </c>
      <c r="S1002" t="s">
        <v>6189</v>
      </c>
      <c r="T1002" t="s">
        <v>50</v>
      </c>
      <c r="U1002" t="s">
        <v>6247</v>
      </c>
      <c r="V1002" t="s">
        <v>87</v>
      </c>
      <c r="W1002" t="s">
        <v>146</v>
      </c>
      <c r="X1002" t="s">
        <v>1013</v>
      </c>
      <c r="Y1002" t="s">
        <v>6248</v>
      </c>
      <c r="Z1002" t="s">
        <v>87</v>
      </c>
      <c r="AA1002" t="s">
        <v>87</v>
      </c>
      <c r="AB1002" t="s">
        <v>37</v>
      </c>
      <c r="AC1002" t="s">
        <v>1013</v>
      </c>
      <c r="AD1002" t="s">
        <v>37</v>
      </c>
      <c r="AE1002" t="s">
        <v>1013</v>
      </c>
      <c r="AF1002" t="s">
        <v>90</v>
      </c>
      <c r="AG1002" t="s">
        <v>1270</v>
      </c>
      <c r="AH1002" t="s">
        <v>50</v>
      </c>
      <c r="AI1002" s="4">
        <f ca="1">data[[#This Row],[Expiry Date]]-TODAY()</f>
        <v>40</v>
      </c>
      <c r="AJ1002" s="4">
        <f ca="1">data[[#This Row],[Maturity ( Days)]]/365</f>
        <v>0.1095890410958904</v>
      </c>
      <c r="AK1002" s="4" t="str">
        <f>IF(data[[#This Row],[Option Type]]="put","p","c")</f>
        <v>c</v>
      </c>
      <c r="AL1002" s="4">
        <f>(data[[#This Row],[Bid]]*data[[#This Row],[Bidsize]]+data[[#This Row],[Ask]]*data[[#This Row],[Asksize]])/(data[[#This Row],[Bidsize]]+data[[#This Row],[Asksize]])</f>
        <v>140.97</v>
      </c>
    </row>
    <row r="1003" spans="1:38" x14ac:dyDescent="0.3">
      <c r="A1003" t="s">
        <v>6249</v>
      </c>
      <c r="B1003" t="s">
        <v>6250</v>
      </c>
      <c r="C1003" t="s">
        <v>58</v>
      </c>
      <c r="D1003" t="s">
        <v>172</v>
      </c>
      <c r="E1003" t="s">
        <v>6251</v>
      </c>
      <c r="F1003" t="s">
        <v>6243</v>
      </c>
      <c r="G1003" t="s">
        <v>6252</v>
      </c>
      <c r="H1003" t="s">
        <v>161</v>
      </c>
      <c r="I1003" t="s">
        <v>161</v>
      </c>
      <c r="J1003" t="s">
        <v>1502</v>
      </c>
      <c r="K1003" t="s">
        <v>6253</v>
      </c>
      <c r="L1003" t="s">
        <v>57</v>
      </c>
      <c r="M1003" t="s">
        <v>37</v>
      </c>
      <c r="N1003" t="s">
        <v>6254</v>
      </c>
      <c r="O1003" t="s">
        <v>6255</v>
      </c>
      <c r="P1003" t="s">
        <v>6256</v>
      </c>
      <c r="Q1003" t="s">
        <v>534</v>
      </c>
      <c r="R1003" t="s">
        <v>6256</v>
      </c>
      <c r="S1003" t="s">
        <v>6252</v>
      </c>
      <c r="T1003" t="s">
        <v>50</v>
      </c>
      <c r="U1003" t="s">
        <v>6257</v>
      </c>
      <c r="V1003" t="s">
        <v>87</v>
      </c>
      <c r="W1003" t="s">
        <v>175</v>
      </c>
      <c r="X1003" t="s">
        <v>1013</v>
      </c>
      <c r="Y1003" t="s">
        <v>461</v>
      </c>
      <c r="Z1003" t="s">
        <v>87</v>
      </c>
      <c r="AA1003" t="s">
        <v>87</v>
      </c>
      <c r="AB1003" t="s">
        <v>37</v>
      </c>
      <c r="AC1003" t="s">
        <v>1013</v>
      </c>
      <c r="AD1003" t="s">
        <v>37</v>
      </c>
      <c r="AE1003" t="s">
        <v>1013</v>
      </c>
      <c r="AF1003" t="s">
        <v>90</v>
      </c>
      <c r="AG1003" t="s">
        <v>1270</v>
      </c>
      <c r="AH1003" t="s">
        <v>50</v>
      </c>
      <c r="AI1003" s="4">
        <f ca="1">data[[#This Row],[Expiry Date]]-TODAY()</f>
        <v>40</v>
      </c>
      <c r="AJ1003" s="4">
        <f ca="1">data[[#This Row],[Maturity ( Days)]]/365</f>
        <v>0.1095890410958904</v>
      </c>
      <c r="AK1003" s="4" t="str">
        <f>IF(data[[#This Row],[Option Type]]="put","p","c")</f>
        <v>c</v>
      </c>
      <c r="AL1003" s="4">
        <f>(data[[#This Row],[Bid]]*data[[#This Row],[Bidsize]]+data[[#This Row],[Ask]]*data[[#This Row],[Asksize]])/(data[[#This Row],[Bidsize]]+data[[#This Row],[Asksize]])</f>
        <v>138.69999999999999</v>
      </c>
    </row>
    <row r="1004" spans="1:38" x14ac:dyDescent="0.3">
      <c r="A1004" t="s">
        <v>6258</v>
      </c>
      <c r="B1004" t="s">
        <v>6259</v>
      </c>
      <c r="C1004" t="s">
        <v>58</v>
      </c>
      <c r="D1004" t="s">
        <v>842</v>
      </c>
      <c r="E1004" t="s">
        <v>6260</v>
      </c>
      <c r="F1004" t="s">
        <v>6251</v>
      </c>
      <c r="G1004" t="s">
        <v>1376</v>
      </c>
      <c r="H1004" t="s">
        <v>125</v>
      </c>
      <c r="I1004" t="s">
        <v>125</v>
      </c>
      <c r="J1004" t="s">
        <v>1502</v>
      </c>
      <c r="K1004" t="s">
        <v>6261</v>
      </c>
      <c r="L1004" t="s">
        <v>57</v>
      </c>
      <c r="M1004" t="s">
        <v>37</v>
      </c>
      <c r="N1004" t="s">
        <v>6262</v>
      </c>
      <c r="O1004" t="s">
        <v>6263</v>
      </c>
      <c r="P1004" t="s">
        <v>6264</v>
      </c>
      <c r="Q1004" t="s">
        <v>3189</v>
      </c>
      <c r="R1004" t="s">
        <v>6265</v>
      </c>
      <c r="S1004" t="s">
        <v>1376</v>
      </c>
      <c r="T1004" t="s">
        <v>50</v>
      </c>
      <c r="U1004" t="s">
        <v>6266</v>
      </c>
      <c r="V1004" t="s">
        <v>87</v>
      </c>
      <c r="W1004" t="s">
        <v>171</v>
      </c>
      <c r="X1004" t="s">
        <v>1013</v>
      </c>
      <c r="Y1004" t="s">
        <v>3189</v>
      </c>
      <c r="Z1004" t="s">
        <v>87</v>
      </c>
      <c r="AA1004" t="s">
        <v>87</v>
      </c>
      <c r="AB1004" t="s">
        <v>37</v>
      </c>
      <c r="AC1004" t="s">
        <v>1013</v>
      </c>
      <c r="AD1004" t="s">
        <v>37</v>
      </c>
      <c r="AE1004" t="s">
        <v>1013</v>
      </c>
      <c r="AF1004" t="s">
        <v>90</v>
      </c>
      <c r="AG1004" t="s">
        <v>1270</v>
      </c>
      <c r="AH1004" t="s">
        <v>50</v>
      </c>
      <c r="AI1004" s="4">
        <f ca="1">data[[#This Row],[Expiry Date]]-TODAY()</f>
        <v>40</v>
      </c>
      <c r="AJ1004" s="4">
        <f ca="1">data[[#This Row],[Maturity ( Days)]]/365</f>
        <v>0.1095890410958904</v>
      </c>
      <c r="AK1004" s="4" t="str">
        <f>IF(data[[#This Row],[Option Type]]="put","p","c")</f>
        <v>c</v>
      </c>
      <c r="AL1004" s="4">
        <f>(data[[#This Row],[Bid]]*data[[#This Row],[Bidsize]]+data[[#This Row],[Ask]]*data[[#This Row],[Asksize]])/(data[[#This Row],[Bidsize]]+data[[#This Row],[Asksize]])</f>
        <v>135.9</v>
      </c>
    </row>
    <row r="1005" spans="1:38" x14ac:dyDescent="0.3">
      <c r="A1005" t="s">
        <v>6267</v>
      </c>
      <c r="B1005" t="s">
        <v>6268</v>
      </c>
      <c r="C1005" t="s">
        <v>58</v>
      </c>
      <c r="D1005" t="s">
        <v>641</v>
      </c>
      <c r="E1005" t="s">
        <v>6269</v>
      </c>
      <c r="F1005" t="s">
        <v>6260</v>
      </c>
      <c r="G1005" t="s">
        <v>6270</v>
      </c>
      <c r="H1005" t="s">
        <v>161</v>
      </c>
      <c r="I1005" t="s">
        <v>161</v>
      </c>
      <c r="J1005" t="s">
        <v>1502</v>
      </c>
      <c r="K1005" t="s">
        <v>6271</v>
      </c>
      <c r="L1005" t="s">
        <v>57</v>
      </c>
      <c r="M1005" t="s">
        <v>37</v>
      </c>
      <c r="N1005" t="s">
        <v>6272</v>
      </c>
      <c r="O1005" t="s">
        <v>2763</v>
      </c>
      <c r="P1005" t="s">
        <v>109</v>
      </c>
      <c r="Q1005" t="s">
        <v>501</v>
      </c>
      <c r="R1005" t="s">
        <v>6270</v>
      </c>
      <c r="S1005" t="s">
        <v>6270</v>
      </c>
      <c r="T1005" t="s">
        <v>50</v>
      </c>
      <c r="U1005" t="s">
        <v>6273</v>
      </c>
      <c r="V1005" t="s">
        <v>87</v>
      </c>
      <c r="W1005" t="s">
        <v>138</v>
      </c>
      <c r="X1005" t="s">
        <v>1013</v>
      </c>
      <c r="Y1005" t="s">
        <v>699</v>
      </c>
      <c r="Z1005" t="s">
        <v>87</v>
      </c>
      <c r="AA1005" t="s">
        <v>87</v>
      </c>
      <c r="AB1005" t="s">
        <v>37</v>
      </c>
      <c r="AC1005" t="s">
        <v>1013</v>
      </c>
      <c r="AD1005" t="s">
        <v>37</v>
      </c>
      <c r="AE1005" t="s">
        <v>1013</v>
      </c>
      <c r="AF1005" t="s">
        <v>90</v>
      </c>
      <c r="AG1005" t="s">
        <v>1270</v>
      </c>
      <c r="AH1005" t="s">
        <v>50</v>
      </c>
      <c r="AI1005" s="4">
        <f ca="1">data[[#This Row],[Expiry Date]]-TODAY()</f>
        <v>40</v>
      </c>
      <c r="AJ1005" s="4">
        <f ca="1">data[[#This Row],[Maturity ( Days)]]/365</f>
        <v>0.1095890410958904</v>
      </c>
      <c r="AK1005" s="4" t="str">
        <f>IF(data[[#This Row],[Option Type]]="put","p","c")</f>
        <v>c</v>
      </c>
      <c r="AL1005" s="4">
        <f>(data[[#This Row],[Bid]]*data[[#This Row],[Bidsize]]+data[[#This Row],[Ask]]*data[[#This Row],[Asksize]])/(data[[#This Row],[Bidsize]]+data[[#This Row],[Asksize]])</f>
        <v>133.1</v>
      </c>
    </row>
    <row r="1006" spans="1:38" x14ac:dyDescent="0.3">
      <c r="A1006" t="s">
        <v>6274</v>
      </c>
      <c r="B1006" t="s">
        <v>6275</v>
      </c>
      <c r="C1006" t="s">
        <v>58</v>
      </c>
      <c r="D1006" t="s">
        <v>313</v>
      </c>
      <c r="E1006" t="s">
        <v>6276</v>
      </c>
      <c r="F1006" t="s">
        <v>6277</v>
      </c>
      <c r="G1006" t="s">
        <v>6278</v>
      </c>
      <c r="H1006" t="s">
        <v>163</v>
      </c>
      <c r="I1006" t="s">
        <v>171</v>
      </c>
      <c r="J1006" t="s">
        <v>1502</v>
      </c>
      <c r="K1006" t="s">
        <v>2937</v>
      </c>
      <c r="L1006" t="s">
        <v>57</v>
      </c>
      <c r="M1006" t="s">
        <v>37</v>
      </c>
      <c r="N1006" t="s">
        <v>6279</v>
      </c>
      <c r="O1006" t="s">
        <v>125</v>
      </c>
      <c r="P1006" t="s">
        <v>1415</v>
      </c>
      <c r="Q1006" t="s">
        <v>6280</v>
      </c>
      <c r="R1006" t="s">
        <v>1415</v>
      </c>
      <c r="S1006" t="s">
        <v>6278</v>
      </c>
      <c r="T1006" t="s">
        <v>50</v>
      </c>
      <c r="U1006" t="s">
        <v>1254</v>
      </c>
      <c r="V1006" t="s">
        <v>87</v>
      </c>
      <c r="W1006" t="s">
        <v>137</v>
      </c>
      <c r="X1006" t="s">
        <v>1013</v>
      </c>
      <c r="Y1006" t="s">
        <v>6281</v>
      </c>
      <c r="Z1006" t="s">
        <v>87</v>
      </c>
      <c r="AA1006" t="s">
        <v>87</v>
      </c>
      <c r="AB1006" t="s">
        <v>37</v>
      </c>
      <c r="AC1006" t="s">
        <v>1013</v>
      </c>
      <c r="AD1006" t="s">
        <v>37</v>
      </c>
      <c r="AE1006" t="s">
        <v>1013</v>
      </c>
      <c r="AF1006" t="s">
        <v>90</v>
      </c>
      <c r="AG1006" t="s">
        <v>1270</v>
      </c>
      <c r="AH1006" t="s">
        <v>551</v>
      </c>
      <c r="AI1006" s="4">
        <f ca="1">data[[#This Row],[Expiry Date]]-TODAY()</f>
        <v>40</v>
      </c>
      <c r="AJ1006" s="4">
        <f ca="1">data[[#This Row],[Maturity ( Days)]]/365</f>
        <v>0.1095890410958904</v>
      </c>
      <c r="AK1006" s="4" t="str">
        <f>IF(data[[#This Row],[Option Type]]="put","p","c")</f>
        <v>c</v>
      </c>
      <c r="AL1006" s="4">
        <f>(data[[#This Row],[Bid]]*data[[#This Row],[Bidsize]]+data[[#This Row],[Ask]]*data[[#This Row],[Asksize]])/(data[[#This Row],[Bidsize]]+data[[#This Row],[Asksize]])</f>
        <v>125.55499999999999</v>
      </c>
    </row>
    <row r="1007" spans="1:38" x14ac:dyDescent="0.3">
      <c r="A1007" t="s">
        <v>6282</v>
      </c>
      <c r="B1007" t="s">
        <v>6283</v>
      </c>
      <c r="C1007" t="s">
        <v>58</v>
      </c>
      <c r="D1007" t="s">
        <v>280</v>
      </c>
      <c r="E1007" t="s">
        <v>1296</v>
      </c>
      <c r="F1007" t="s">
        <v>6284</v>
      </c>
      <c r="G1007" t="s">
        <v>1000</v>
      </c>
      <c r="H1007" t="s">
        <v>137</v>
      </c>
      <c r="I1007" t="s">
        <v>171</v>
      </c>
      <c r="J1007" t="s">
        <v>1502</v>
      </c>
      <c r="K1007" t="s">
        <v>638</v>
      </c>
      <c r="L1007" t="s">
        <v>57</v>
      </c>
      <c r="M1007" t="s">
        <v>37</v>
      </c>
      <c r="N1007" t="s">
        <v>6285</v>
      </c>
      <c r="O1007" t="s">
        <v>423</v>
      </c>
      <c r="P1007" t="s">
        <v>456</v>
      </c>
      <c r="Q1007" t="s">
        <v>456</v>
      </c>
      <c r="R1007" t="s">
        <v>1000</v>
      </c>
      <c r="S1007" t="s">
        <v>1000</v>
      </c>
      <c r="T1007" t="s">
        <v>50</v>
      </c>
      <c r="U1007" t="s">
        <v>6286</v>
      </c>
      <c r="V1007" t="s">
        <v>87</v>
      </c>
      <c r="W1007" t="s">
        <v>128</v>
      </c>
      <c r="X1007" t="s">
        <v>1013</v>
      </c>
      <c r="Y1007" t="s">
        <v>6287</v>
      </c>
      <c r="Z1007" t="s">
        <v>87</v>
      </c>
      <c r="AA1007" t="s">
        <v>87</v>
      </c>
      <c r="AB1007" t="s">
        <v>37</v>
      </c>
      <c r="AC1007" t="s">
        <v>1013</v>
      </c>
      <c r="AD1007" t="s">
        <v>37</v>
      </c>
      <c r="AE1007" t="s">
        <v>1013</v>
      </c>
      <c r="AF1007" t="s">
        <v>90</v>
      </c>
      <c r="AG1007" t="s">
        <v>1270</v>
      </c>
      <c r="AH1007" t="s">
        <v>551</v>
      </c>
      <c r="AI1007" s="4">
        <f ca="1">data[[#This Row],[Expiry Date]]-TODAY()</f>
        <v>40</v>
      </c>
      <c r="AJ1007" s="4">
        <f ca="1">data[[#This Row],[Maturity ( Days)]]/365</f>
        <v>0.1095890410958904</v>
      </c>
      <c r="AK1007" s="4" t="str">
        <f>IF(data[[#This Row],[Option Type]]="put","p","c")</f>
        <v>c</v>
      </c>
      <c r="AL1007" s="4">
        <f>(data[[#This Row],[Bid]]*data[[#This Row],[Bidsize]]+data[[#This Row],[Ask]]*data[[#This Row],[Asksize]])/(data[[#This Row],[Bidsize]]+data[[#This Row],[Asksize]])</f>
        <v>112.74615384615383</v>
      </c>
    </row>
    <row r="1008" spans="1:38" x14ac:dyDescent="0.3">
      <c r="A1008" t="s">
        <v>6288</v>
      </c>
      <c r="B1008" t="s">
        <v>6289</v>
      </c>
      <c r="C1008" t="s">
        <v>58</v>
      </c>
      <c r="D1008" t="s">
        <v>173</v>
      </c>
      <c r="E1008" t="s">
        <v>6290</v>
      </c>
      <c r="F1008" t="s">
        <v>6291</v>
      </c>
      <c r="G1008" t="s">
        <v>6292</v>
      </c>
      <c r="H1008" t="s">
        <v>104</v>
      </c>
      <c r="I1008" t="s">
        <v>104</v>
      </c>
      <c r="J1008" t="s">
        <v>1502</v>
      </c>
      <c r="K1008" t="s">
        <v>6293</v>
      </c>
      <c r="L1008" t="s">
        <v>57</v>
      </c>
      <c r="M1008" t="s">
        <v>37</v>
      </c>
      <c r="N1008" t="s">
        <v>6294</v>
      </c>
      <c r="O1008" t="s">
        <v>1425</v>
      </c>
      <c r="P1008" t="s">
        <v>1241</v>
      </c>
      <c r="Q1008" t="s">
        <v>964</v>
      </c>
      <c r="R1008" t="s">
        <v>6295</v>
      </c>
      <c r="S1008" t="s">
        <v>6292</v>
      </c>
      <c r="T1008" t="s">
        <v>50</v>
      </c>
      <c r="U1008" t="s">
        <v>6296</v>
      </c>
      <c r="V1008" t="s">
        <v>87</v>
      </c>
      <c r="W1008" t="s">
        <v>158</v>
      </c>
      <c r="X1008" t="s">
        <v>1013</v>
      </c>
      <c r="Y1008" t="s">
        <v>6297</v>
      </c>
      <c r="Z1008" t="s">
        <v>87</v>
      </c>
      <c r="AA1008" t="s">
        <v>87</v>
      </c>
      <c r="AB1008" t="s">
        <v>37</v>
      </c>
      <c r="AC1008" t="s">
        <v>1013</v>
      </c>
      <c r="AD1008" t="s">
        <v>37</v>
      </c>
      <c r="AE1008" t="s">
        <v>1013</v>
      </c>
      <c r="AF1008" t="s">
        <v>90</v>
      </c>
      <c r="AG1008" t="s">
        <v>1270</v>
      </c>
      <c r="AH1008" t="s">
        <v>50</v>
      </c>
      <c r="AI1008" s="4">
        <f ca="1">data[[#This Row],[Expiry Date]]-TODAY()</f>
        <v>40</v>
      </c>
      <c r="AJ1008" s="4">
        <f ca="1">data[[#This Row],[Maturity ( Days)]]/365</f>
        <v>0.1095890410958904</v>
      </c>
      <c r="AK1008" s="4" t="str">
        <f>IF(data[[#This Row],[Option Type]]="put","p","c")</f>
        <v>c</v>
      </c>
      <c r="AL1008" s="4">
        <f>(data[[#This Row],[Bid]]*data[[#This Row],[Bidsize]]+data[[#This Row],[Ask]]*data[[#This Row],[Asksize]])/(data[[#This Row],[Bidsize]]+data[[#This Row],[Asksize]])</f>
        <v>99.55</v>
      </c>
    </row>
    <row r="1009" spans="1:38" x14ac:dyDescent="0.3">
      <c r="A1009" t="s">
        <v>6298</v>
      </c>
      <c r="B1009" t="s">
        <v>6299</v>
      </c>
      <c r="C1009" t="s">
        <v>58</v>
      </c>
      <c r="D1009" t="s">
        <v>173</v>
      </c>
      <c r="E1009" t="s">
        <v>6300</v>
      </c>
      <c r="F1009" t="s">
        <v>5836</v>
      </c>
      <c r="G1009" t="s">
        <v>374</v>
      </c>
      <c r="H1009" t="s">
        <v>137</v>
      </c>
      <c r="I1009" t="s">
        <v>142</v>
      </c>
      <c r="J1009" t="s">
        <v>1502</v>
      </c>
      <c r="K1009" t="s">
        <v>4604</v>
      </c>
      <c r="L1009" t="s">
        <v>57</v>
      </c>
      <c r="M1009" t="s">
        <v>37</v>
      </c>
      <c r="N1009" t="s">
        <v>6301</v>
      </c>
      <c r="O1009" t="s">
        <v>452</v>
      </c>
      <c r="P1009" t="s">
        <v>6302</v>
      </c>
      <c r="Q1009" t="s">
        <v>456</v>
      </c>
      <c r="R1009" t="s">
        <v>6303</v>
      </c>
      <c r="S1009" t="s">
        <v>374</v>
      </c>
      <c r="T1009" t="s">
        <v>50</v>
      </c>
      <c r="U1009" t="s">
        <v>6304</v>
      </c>
      <c r="V1009" t="s">
        <v>87</v>
      </c>
      <c r="W1009" t="s">
        <v>180</v>
      </c>
      <c r="X1009" t="s">
        <v>1013</v>
      </c>
      <c r="Y1009" t="s">
        <v>6305</v>
      </c>
      <c r="Z1009" t="s">
        <v>87</v>
      </c>
      <c r="AA1009" t="s">
        <v>87</v>
      </c>
      <c r="AB1009" t="s">
        <v>37</v>
      </c>
      <c r="AC1009" t="s">
        <v>1013</v>
      </c>
      <c r="AD1009" t="s">
        <v>37</v>
      </c>
      <c r="AE1009" t="s">
        <v>1013</v>
      </c>
      <c r="AF1009" t="s">
        <v>90</v>
      </c>
      <c r="AG1009" t="s">
        <v>1270</v>
      </c>
      <c r="AH1009" t="s">
        <v>551</v>
      </c>
      <c r="AI1009" s="4">
        <f ca="1">data[[#This Row],[Expiry Date]]-TODAY()</f>
        <v>40</v>
      </c>
      <c r="AJ1009" s="4">
        <f ca="1">data[[#This Row],[Maturity ( Days)]]/365</f>
        <v>0.1095890410958904</v>
      </c>
      <c r="AK1009" s="4" t="str">
        <f>IF(data[[#This Row],[Option Type]]="put","p","c")</f>
        <v>c</v>
      </c>
      <c r="AL1009" s="4">
        <f>(data[[#This Row],[Bid]]*data[[#This Row],[Bidsize]]+data[[#This Row],[Ask]]*data[[#This Row],[Asksize]])/(data[[#This Row],[Bidsize]]+data[[#This Row],[Asksize]])</f>
        <v>100.47142857142858</v>
      </c>
    </row>
    <row r="1010" spans="1:38" x14ac:dyDescent="0.3">
      <c r="A1010" t="s">
        <v>6306</v>
      </c>
      <c r="B1010" t="s">
        <v>6307</v>
      </c>
      <c r="C1010" t="s">
        <v>58</v>
      </c>
      <c r="D1010" t="s">
        <v>174</v>
      </c>
      <c r="E1010" t="s">
        <v>6308</v>
      </c>
      <c r="F1010" t="s">
        <v>3102</v>
      </c>
      <c r="G1010" t="s">
        <v>6309</v>
      </c>
      <c r="H1010" t="s">
        <v>106</v>
      </c>
      <c r="I1010" t="s">
        <v>106</v>
      </c>
      <c r="J1010" t="s">
        <v>1502</v>
      </c>
      <c r="K1010" t="s">
        <v>6310</v>
      </c>
      <c r="L1010" t="s">
        <v>57</v>
      </c>
      <c r="M1010" t="s">
        <v>37</v>
      </c>
      <c r="N1010" t="s">
        <v>6311</v>
      </c>
      <c r="O1010" t="s">
        <v>6312</v>
      </c>
      <c r="P1010" t="s">
        <v>6313</v>
      </c>
      <c r="Q1010" t="s">
        <v>6314</v>
      </c>
      <c r="R1010" t="s">
        <v>6315</v>
      </c>
      <c r="S1010" t="s">
        <v>6309</v>
      </c>
      <c r="T1010" t="s">
        <v>50</v>
      </c>
      <c r="U1010" t="s">
        <v>6316</v>
      </c>
      <c r="V1010" t="s">
        <v>87</v>
      </c>
      <c r="W1010" t="s">
        <v>168</v>
      </c>
      <c r="X1010" t="s">
        <v>1013</v>
      </c>
      <c r="Y1010" t="s">
        <v>6317</v>
      </c>
      <c r="Z1010" t="s">
        <v>87</v>
      </c>
      <c r="AA1010" t="s">
        <v>87</v>
      </c>
      <c r="AB1010" t="s">
        <v>37</v>
      </c>
      <c r="AC1010" t="s">
        <v>1013</v>
      </c>
      <c r="AD1010" t="s">
        <v>37</v>
      </c>
      <c r="AE1010" t="s">
        <v>1013</v>
      </c>
      <c r="AF1010" t="s">
        <v>90</v>
      </c>
      <c r="AG1010" t="s">
        <v>1270</v>
      </c>
      <c r="AH1010" t="s">
        <v>50</v>
      </c>
      <c r="AI1010" s="4">
        <f ca="1">data[[#This Row],[Expiry Date]]-TODAY()</f>
        <v>40</v>
      </c>
      <c r="AJ1010" s="4">
        <f ca="1">data[[#This Row],[Maturity ( Days)]]/365</f>
        <v>0.1095890410958904</v>
      </c>
      <c r="AK1010" s="4" t="str">
        <f>IF(data[[#This Row],[Option Type]]="put","p","c")</f>
        <v>c</v>
      </c>
      <c r="AL1010" s="4">
        <f>(data[[#This Row],[Bid]]*data[[#This Row],[Bidsize]]+data[[#This Row],[Ask]]*data[[#This Row],[Asksize]])/(data[[#This Row],[Bidsize]]+data[[#This Row],[Asksize]])</f>
        <v>87.95</v>
      </c>
    </row>
    <row r="1011" spans="1:38" x14ac:dyDescent="0.3">
      <c r="A1011" t="s">
        <v>6318</v>
      </c>
      <c r="B1011" t="s">
        <v>6319</v>
      </c>
      <c r="C1011" t="s">
        <v>58</v>
      </c>
      <c r="D1011" t="s">
        <v>177</v>
      </c>
      <c r="E1011" t="s">
        <v>910</v>
      </c>
      <c r="F1011" t="s">
        <v>6320</v>
      </c>
      <c r="G1011" t="s">
        <v>6321</v>
      </c>
      <c r="H1011" t="s">
        <v>138</v>
      </c>
      <c r="I1011" t="s">
        <v>138</v>
      </c>
      <c r="J1011" t="s">
        <v>1502</v>
      </c>
      <c r="K1011" t="s">
        <v>410</v>
      </c>
      <c r="L1011" t="s">
        <v>57</v>
      </c>
      <c r="M1011" t="s">
        <v>37</v>
      </c>
      <c r="N1011" t="s">
        <v>6322</v>
      </c>
      <c r="O1011" t="s">
        <v>135</v>
      </c>
      <c r="P1011" t="s">
        <v>484</v>
      </c>
      <c r="Q1011" t="s">
        <v>6323</v>
      </c>
      <c r="R1011" t="s">
        <v>484</v>
      </c>
      <c r="S1011" t="s">
        <v>6321</v>
      </c>
      <c r="T1011" t="s">
        <v>50</v>
      </c>
      <c r="U1011" t="s">
        <v>6324</v>
      </c>
      <c r="V1011" t="s">
        <v>87</v>
      </c>
      <c r="W1011" t="s">
        <v>158</v>
      </c>
      <c r="X1011" t="s">
        <v>1013</v>
      </c>
      <c r="Y1011" t="s">
        <v>6325</v>
      </c>
      <c r="Z1011" t="s">
        <v>87</v>
      </c>
      <c r="AA1011" t="s">
        <v>87</v>
      </c>
      <c r="AB1011" t="s">
        <v>37</v>
      </c>
      <c r="AC1011" t="s">
        <v>1013</v>
      </c>
      <c r="AD1011" t="s">
        <v>37</v>
      </c>
      <c r="AE1011" t="s">
        <v>1013</v>
      </c>
      <c r="AF1011" t="s">
        <v>90</v>
      </c>
      <c r="AG1011" t="s">
        <v>1270</v>
      </c>
      <c r="AH1011" t="s">
        <v>551</v>
      </c>
      <c r="AI1011" s="4">
        <f ca="1">data[[#This Row],[Expiry Date]]-TODAY()</f>
        <v>40</v>
      </c>
      <c r="AJ1011" s="4">
        <f ca="1">data[[#This Row],[Maturity ( Days)]]/365</f>
        <v>0.1095890410958904</v>
      </c>
      <c r="AK1011" s="4" t="str">
        <f>IF(data[[#This Row],[Option Type]]="put","p","c")</f>
        <v>c</v>
      </c>
      <c r="AL1011" s="4">
        <f>(data[[#This Row],[Bid]]*data[[#This Row],[Bidsize]]+data[[#This Row],[Ask]]*data[[#This Row],[Asksize]])/(data[[#This Row],[Bidsize]]+data[[#This Row],[Asksize]])</f>
        <v>77.800000000000011</v>
      </c>
    </row>
    <row r="1012" spans="1:38" x14ac:dyDescent="0.3">
      <c r="A1012" t="s">
        <v>6326</v>
      </c>
      <c r="B1012" t="s">
        <v>6327</v>
      </c>
      <c r="C1012" t="s">
        <v>58</v>
      </c>
      <c r="D1012" t="s">
        <v>805</v>
      </c>
      <c r="E1012" t="s">
        <v>6328</v>
      </c>
      <c r="F1012" t="s">
        <v>1056</v>
      </c>
      <c r="G1012" t="s">
        <v>1489</v>
      </c>
      <c r="H1012" t="s">
        <v>137</v>
      </c>
      <c r="I1012" t="s">
        <v>138</v>
      </c>
      <c r="J1012" t="s">
        <v>1502</v>
      </c>
      <c r="K1012" t="s">
        <v>590</v>
      </c>
      <c r="L1012" t="s">
        <v>57</v>
      </c>
      <c r="M1012" t="s">
        <v>37</v>
      </c>
      <c r="N1012" t="s">
        <v>6329</v>
      </c>
      <c r="O1012" t="s">
        <v>136</v>
      </c>
      <c r="P1012" t="s">
        <v>132</v>
      </c>
      <c r="Q1012" t="s">
        <v>6330</v>
      </c>
      <c r="R1012" t="s">
        <v>6331</v>
      </c>
      <c r="S1012" t="s">
        <v>1489</v>
      </c>
      <c r="T1012" t="s">
        <v>50</v>
      </c>
      <c r="U1012" t="s">
        <v>6332</v>
      </c>
      <c r="V1012" t="s">
        <v>87</v>
      </c>
      <c r="W1012" t="s">
        <v>138</v>
      </c>
      <c r="X1012" t="s">
        <v>1013</v>
      </c>
      <c r="Y1012" t="s">
        <v>1421</v>
      </c>
      <c r="Z1012" t="s">
        <v>87</v>
      </c>
      <c r="AA1012" t="s">
        <v>87</v>
      </c>
      <c r="AB1012" t="s">
        <v>37</v>
      </c>
      <c r="AC1012" t="s">
        <v>1013</v>
      </c>
      <c r="AD1012" t="s">
        <v>37</v>
      </c>
      <c r="AE1012" t="s">
        <v>1013</v>
      </c>
      <c r="AF1012" t="s">
        <v>90</v>
      </c>
      <c r="AG1012" t="s">
        <v>1270</v>
      </c>
      <c r="AH1012" t="s">
        <v>551</v>
      </c>
      <c r="AI1012" s="4">
        <f ca="1">data[[#This Row],[Expiry Date]]-TODAY()</f>
        <v>40</v>
      </c>
      <c r="AJ1012" s="4">
        <f ca="1">data[[#This Row],[Maturity ( Days)]]/365</f>
        <v>0.1095890410958904</v>
      </c>
      <c r="AK1012" s="4" t="str">
        <f>IF(data[[#This Row],[Option Type]]="put","p","c")</f>
        <v>c</v>
      </c>
      <c r="AL1012" s="4">
        <f>(data[[#This Row],[Bid]]*data[[#This Row],[Bidsize]]+data[[#This Row],[Ask]]*data[[#This Row],[Asksize]])/(data[[#This Row],[Bidsize]]+data[[#This Row],[Asksize]])</f>
        <v>75.97999999999999</v>
      </c>
    </row>
    <row r="1013" spans="1:38" x14ac:dyDescent="0.3">
      <c r="A1013" t="s">
        <v>6333</v>
      </c>
      <c r="B1013" t="s">
        <v>6334</v>
      </c>
      <c r="C1013" t="s">
        <v>58</v>
      </c>
      <c r="D1013" t="s">
        <v>727</v>
      </c>
      <c r="E1013" t="s">
        <v>1228</v>
      </c>
      <c r="F1013" t="s">
        <v>6335</v>
      </c>
      <c r="G1013" t="s">
        <v>2783</v>
      </c>
      <c r="H1013" t="s">
        <v>137</v>
      </c>
      <c r="I1013" t="s">
        <v>138</v>
      </c>
      <c r="J1013" t="s">
        <v>1502</v>
      </c>
      <c r="K1013" t="s">
        <v>1834</v>
      </c>
      <c r="L1013" t="s">
        <v>57</v>
      </c>
      <c r="M1013" t="s">
        <v>37</v>
      </c>
      <c r="N1013" t="s">
        <v>6336</v>
      </c>
      <c r="O1013" t="s">
        <v>183</v>
      </c>
      <c r="P1013" t="s">
        <v>6337</v>
      </c>
      <c r="Q1013" t="s">
        <v>237</v>
      </c>
      <c r="R1013" t="s">
        <v>525</v>
      </c>
      <c r="S1013" t="s">
        <v>2783</v>
      </c>
      <c r="T1013" t="s">
        <v>50</v>
      </c>
      <c r="U1013" t="s">
        <v>6187</v>
      </c>
      <c r="V1013" t="s">
        <v>87</v>
      </c>
      <c r="W1013" t="s">
        <v>158</v>
      </c>
      <c r="X1013" t="s">
        <v>1013</v>
      </c>
      <c r="Y1013" t="s">
        <v>6338</v>
      </c>
      <c r="Z1013" t="s">
        <v>87</v>
      </c>
      <c r="AA1013" t="s">
        <v>87</v>
      </c>
      <c r="AB1013" t="s">
        <v>37</v>
      </c>
      <c r="AC1013" t="s">
        <v>1013</v>
      </c>
      <c r="AD1013" t="s">
        <v>37</v>
      </c>
      <c r="AE1013" t="s">
        <v>1013</v>
      </c>
      <c r="AF1013" t="s">
        <v>90</v>
      </c>
      <c r="AG1013" t="s">
        <v>1270</v>
      </c>
      <c r="AH1013" t="s">
        <v>551</v>
      </c>
      <c r="AI1013" s="4">
        <f ca="1">data[[#This Row],[Expiry Date]]-TODAY()</f>
        <v>40</v>
      </c>
      <c r="AJ1013" s="4">
        <f ca="1">data[[#This Row],[Maturity ( Days)]]/365</f>
        <v>0.1095890410958904</v>
      </c>
      <c r="AK1013" s="4" t="str">
        <f>IF(data[[#This Row],[Option Type]]="put","p","c")</f>
        <v>c</v>
      </c>
      <c r="AL1013" s="4">
        <f>(data[[#This Row],[Bid]]*data[[#This Row],[Bidsize]]+data[[#This Row],[Ask]]*data[[#This Row],[Asksize]])/(data[[#This Row],[Bidsize]]+data[[#This Row],[Asksize]])</f>
        <v>73.94</v>
      </c>
    </row>
    <row r="1014" spans="1:38" x14ac:dyDescent="0.3">
      <c r="A1014" t="s">
        <v>6339</v>
      </c>
      <c r="B1014" t="s">
        <v>6340</v>
      </c>
      <c r="C1014" t="s">
        <v>58</v>
      </c>
      <c r="D1014" t="s">
        <v>731</v>
      </c>
      <c r="E1014" t="s">
        <v>6341</v>
      </c>
      <c r="F1014" t="s">
        <v>6342</v>
      </c>
      <c r="G1014" t="s">
        <v>101</v>
      </c>
      <c r="H1014" t="s">
        <v>137</v>
      </c>
      <c r="I1014" t="s">
        <v>168</v>
      </c>
      <c r="J1014" t="s">
        <v>1502</v>
      </c>
      <c r="K1014" t="s">
        <v>534</v>
      </c>
      <c r="L1014" t="s">
        <v>57</v>
      </c>
      <c r="M1014" t="s">
        <v>37</v>
      </c>
      <c r="N1014" t="s">
        <v>6343</v>
      </c>
      <c r="O1014" t="s">
        <v>97</v>
      </c>
      <c r="P1014" t="s">
        <v>6344</v>
      </c>
      <c r="Q1014" t="s">
        <v>101</v>
      </c>
      <c r="R1014" t="s">
        <v>6345</v>
      </c>
      <c r="S1014" t="s">
        <v>101</v>
      </c>
      <c r="T1014" t="s">
        <v>50</v>
      </c>
      <c r="U1014" t="s">
        <v>6346</v>
      </c>
      <c r="V1014" t="s">
        <v>87</v>
      </c>
      <c r="W1014" t="s">
        <v>86</v>
      </c>
      <c r="X1014" t="s">
        <v>1013</v>
      </c>
      <c r="Y1014" t="s">
        <v>6347</v>
      </c>
      <c r="Z1014" t="s">
        <v>87</v>
      </c>
      <c r="AA1014" t="s">
        <v>87</v>
      </c>
      <c r="AB1014" t="s">
        <v>37</v>
      </c>
      <c r="AC1014" t="s">
        <v>1013</v>
      </c>
      <c r="AD1014" t="s">
        <v>37</v>
      </c>
      <c r="AE1014" t="s">
        <v>1013</v>
      </c>
      <c r="AF1014" t="s">
        <v>90</v>
      </c>
      <c r="AG1014" t="s">
        <v>1270</v>
      </c>
      <c r="AH1014" t="s">
        <v>551</v>
      </c>
      <c r="AI1014" s="4">
        <f ca="1">data[[#This Row],[Expiry Date]]-TODAY()</f>
        <v>40</v>
      </c>
      <c r="AJ1014" s="4">
        <f ca="1">data[[#This Row],[Maturity ( Days)]]/365</f>
        <v>0.1095890410958904</v>
      </c>
      <c r="AK1014" s="4" t="str">
        <f>IF(data[[#This Row],[Option Type]]="put","p","c")</f>
        <v>c</v>
      </c>
      <c r="AL1014" s="4">
        <f>(data[[#This Row],[Bid]]*data[[#This Row],[Bidsize]]+data[[#This Row],[Ask]]*data[[#This Row],[Asksize]])/(data[[#This Row],[Bidsize]]+data[[#This Row],[Asksize]])</f>
        <v>64.2</v>
      </c>
    </row>
    <row r="1015" spans="1:38" x14ac:dyDescent="0.3">
      <c r="A1015" t="s">
        <v>6348</v>
      </c>
      <c r="B1015" t="s">
        <v>6349</v>
      </c>
      <c r="C1015" t="s">
        <v>58</v>
      </c>
      <c r="D1015" t="s">
        <v>733</v>
      </c>
      <c r="E1015" t="s">
        <v>6350</v>
      </c>
      <c r="F1015" t="s">
        <v>6351</v>
      </c>
      <c r="G1015" t="s">
        <v>907</v>
      </c>
      <c r="H1015" t="s">
        <v>166</v>
      </c>
      <c r="I1015" t="s">
        <v>166</v>
      </c>
      <c r="J1015" t="s">
        <v>1502</v>
      </c>
      <c r="K1015" t="s">
        <v>685</v>
      </c>
      <c r="L1015" t="s">
        <v>57</v>
      </c>
      <c r="M1015" t="s">
        <v>37</v>
      </c>
      <c r="N1015" t="s">
        <v>6352</v>
      </c>
      <c r="O1015" t="s">
        <v>123</v>
      </c>
      <c r="P1015" t="s">
        <v>923</v>
      </c>
      <c r="Q1015" t="s">
        <v>101</v>
      </c>
      <c r="R1015" t="s">
        <v>480</v>
      </c>
      <c r="S1015" t="s">
        <v>907</v>
      </c>
      <c r="T1015" t="s">
        <v>50</v>
      </c>
      <c r="U1015" t="s">
        <v>6353</v>
      </c>
      <c r="V1015" t="s">
        <v>87</v>
      </c>
      <c r="W1015" t="s">
        <v>86</v>
      </c>
      <c r="X1015" t="s">
        <v>1013</v>
      </c>
      <c r="Y1015" t="s">
        <v>6354</v>
      </c>
      <c r="Z1015" t="s">
        <v>87</v>
      </c>
      <c r="AA1015" t="s">
        <v>87</v>
      </c>
      <c r="AB1015" t="s">
        <v>37</v>
      </c>
      <c r="AC1015" t="s">
        <v>1013</v>
      </c>
      <c r="AD1015" t="s">
        <v>37</v>
      </c>
      <c r="AE1015" t="s">
        <v>1013</v>
      </c>
      <c r="AF1015" t="s">
        <v>90</v>
      </c>
      <c r="AG1015" t="s">
        <v>1270</v>
      </c>
      <c r="AH1015" t="s">
        <v>551</v>
      </c>
      <c r="AI1015" s="4">
        <f ca="1">data[[#This Row],[Expiry Date]]-TODAY()</f>
        <v>40</v>
      </c>
      <c r="AJ1015" s="4">
        <f ca="1">data[[#This Row],[Maturity ( Days)]]/365</f>
        <v>0.1095890410958904</v>
      </c>
      <c r="AK1015" s="4" t="str">
        <f>IF(data[[#This Row],[Option Type]]="put","p","c")</f>
        <v>c</v>
      </c>
      <c r="AL1015" s="4">
        <f>(data[[#This Row],[Bid]]*data[[#This Row],[Bidsize]]+data[[#This Row],[Ask]]*data[[#This Row],[Asksize]])/(data[[#This Row],[Bidsize]]+data[[#This Row],[Asksize]])</f>
        <v>60.25</v>
      </c>
    </row>
    <row r="1016" spans="1:38" x14ac:dyDescent="0.3">
      <c r="A1016" t="s">
        <v>6355</v>
      </c>
      <c r="B1016" t="s">
        <v>6356</v>
      </c>
      <c r="C1016" t="s">
        <v>58</v>
      </c>
      <c r="D1016" t="s">
        <v>282</v>
      </c>
      <c r="E1016" t="s">
        <v>990</v>
      </c>
      <c r="F1016" t="s">
        <v>6357</v>
      </c>
      <c r="G1016" t="s">
        <v>6358</v>
      </c>
      <c r="H1016" t="s">
        <v>231</v>
      </c>
      <c r="I1016" t="s">
        <v>231</v>
      </c>
      <c r="J1016" t="s">
        <v>1502</v>
      </c>
      <c r="K1016" t="s">
        <v>6359</v>
      </c>
      <c r="L1016" t="s">
        <v>57</v>
      </c>
      <c r="M1016" t="s">
        <v>37</v>
      </c>
      <c r="N1016" t="s">
        <v>6360</v>
      </c>
      <c r="O1016" t="s">
        <v>6361</v>
      </c>
      <c r="P1016" t="s">
        <v>929</v>
      </c>
      <c r="Q1016" t="s">
        <v>525</v>
      </c>
      <c r="R1016" t="s">
        <v>780</v>
      </c>
      <c r="S1016" t="s">
        <v>6358</v>
      </c>
      <c r="T1016" t="s">
        <v>50</v>
      </c>
      <c r="U1016" t="s">
        <v>6362</v>
      </c>
      <c r="V1016" t="s">
        <v>87</v>
      </c>
      <c r="W1016" t="s">
        <v>128</v>
      </c>
      <c r="X1016" t="s">
        <v>1013</v>
      </c>
      <c r="Y1016" t="s">
        <v>6363</v>
      </c>
      <c r="Z1016" t="s">
        <v>87</v>
      </c>
      <c r="AA1016" t="s">
        <v>87</v>
      </c>
      <c r="AB1016" t="s">
        <v>37</v>
      </c>
      <c r="AC1016" t="s">
        <v>1013</v>
      </c>
      <c r="AD1016" t="s">
        <v>37</v>
      </c>
      <c r="AE1016" t="s">
        <v>1013</v>
      </c>
      <c r="AF1016" t="s">
        <v>90</v>
      </c>
      <c r="AG1016" t="s">
        <v>1270</v>
      </c>
      <c r="AH1016" t="s">
        <v>50</v>
      </c>
      <c r="AI1016" s="4">
        <f ca="1">data[[#This Row],[Expiry Date]]-TODAY()</f>
        <v>40</v>
      </c>
      <c r="AJ1016" s="4">
        <f ca="1">data[[#This Row],[Maturity ( Days)]]/365</f>
        <v>0.1095890410958904</v>
      </c>
      <c r="AK1016" s="4" t="str">
        <f>IF(data[[#This Row],[Option Type]]="put","p","c")</f>
        <v>c</v>
      </c>
      <c r="AL1016" s="4">
        <f>(data[[#This Row],[Bid]]*data[[#This Row],[Bidsize]]+data[[#This Row],[Ask]]*data[[#This Row],[Asksize]])/(data[[#This Row],[Bidsize]]+data[[#This Row],[Asksize]])</f>
        <v>57.75</v>
      </c>
    </row>
    <row r="1017" spans="1:38" x14ac:dyDescent="0.3">
      <c r="A1017" t="s">
        <v>6364</v>
      </c>
      <c r="B1017" t="s">
        <v>6365</v>
      </c>
      <c r="C1017" t="s">
        <v>58</v>
      </c>
      <c r="D1017" t="s">
        <v>852</v>
      </c>
      <c r="E1017" t="s">
        <v>6366</v>
      </c>
      <c r="F1017" t="s">
        <v>6367</v>
      </c>
      <c r="G1017" t="s">
        <v>1281</v>
      </c>
      <c r="H1017" t="s">
        <v>86</v>
      </c>
      <c r="I1017" t="s">
        <v>86</v>
      </c>
      <c r="J1017" t="s">
        <v>1502</v>
      </c>
      <c r="K1017" t="s">
        <v>498</v>
      </c>
      <c r="L1017" t="s">
        <v>57</v>
      </c>
      <c r="M1017" t="s">
        <v>37</v>
      </c>
      <c r="N1017" t="s">
        <v>6368</v>
      </c>
      <c r="O1017" t="s">
        <v>175</v>
      </c>
      <c r="P1017" t="s">
        <v>6351</v>
      </c>
      <c r="Q1017" t="s">
        <v>6351</v>
      </c>
      <c r="R1017" t="s">
        <v>942</v>
      </c>
      <c r="S1017" t="s">
        <v>1281</v>
      </c>
      <c r="T1017" t="s">
        <v>50</v>
      </c>
      <c r="U1017" t="s">
        <v>6369</v>
      </c>
      <c r="V1017" t="s">
        <v>87</v>
      </c>
      <c r="W1017" t="s">
        <v>166</v>
      </c>
      <c r="X1017" t="s">
        <v>1013</v>
      </c>
      <c r="Y1017" t="s">
        <v>6370</v>
      </c>
      <c r="Z1017" t="s">
        <v>87</v>
      </c>
      <c r="AA1017" t="s">
        <v>87</v>
      </c>
      <c r="AB1017" t="s">
        <v>37</v>
      </c>
      <c r="AC1017" t="s">
        <v>1013</v>
      </c>
      <c r="AD1017" t="s">
        <v>37</v>
      </c>
      <c r="AE1017" t="s">
        <v>1013</v>
      </c>
      <c r="AF1017" t="s">
        <v>90</v>
      </c>
      <c r="AG1017" t="s">
        <v>1270</v>
      </c>
      <c r="AH1017" t="s">
        <v>551</v>
      </c>
      <c r="AI1017" s="4">
        <f ca="1">data[[#This Row],[Expiry Date]]-TODAY()</f>
        <v>40</v>
      </c>
      <c r="AJ1017" s="4">
        <f ca="1">data[[#This Row],[Maturity ( Days)]]/365</f>
        <v>0.1095890410958904</v>
      </c>
      <c r="AK1017" s="4" t="str">
        <f>IF(data[[#This Row],[Option Type]]="put","p","c")</f>
        <v>c</v>
      </c>
      <c r="AL1017" s="4">
        <f>(data[[#This Row],[Bid]]*data[[#This Row],[Bidsize]]+data[[#This Row],[Ask]]*data[[#This Row],[Asksize]])/(data[[#This Row],[Bidsize]]+data[[#This Row],[Asksize]])</f>
        <v>53.29999999999999</v>
      </c>
    </row>
    <row r="1018" spans="1:38" x14ac:dyDescent="0.3">
      <c r="A1018" t="s">
        <v>6371</v>
      </c>
      <c r="B1018" t="s">
        <v>6372</v>
      </c>
      <c r="C1018" t="s">
        <v>58</v>
      </c>
      <c r="D1018" t="s">
        <v>586</v>
      </c>
      <c r="E1018" t="s">
        <v>6373</v>
      </c>
      <c r="F1018" t="s">
        <v>6374</v>
      </c>
      <c r="G1018" t="s">
        <v>6375</v>
      </c>
      <c r="H1018" t="s">
        <v>86</v>
      </c>
      <c r="I1018" t="s">
        <v>86</v>
      </c>
      <c r="J1018" t="s">
        <v>1502</v>
      </c>
      <c r="K1018" t="s">
        <v>479</v>
      </c>
      <c r="L1018" t="s">
        <v>57</v>
      </c>
      <c r="M1018" t="s">
        <v>37</v>
      </c>
      <c r="N1018" t="s">
        <v>6376</v>
      </c>
      <c r="O1018" t="s">
        <v>634</v>
      </c>
      <c r="P1018" t="s">
        <v>6377</v>
      </c>
      <c r="Q1018" t="s">
        <v>6378</v>
      </c>
      <c r="R1018" t="s">
        <v>531</v>
      </c>
      <c r="S1018" t="s">
        <v>6375</v>
      </c>
      <c r="T1018" t="s">
        <v>50</v>
      </c>
      <c r="U1018" t="s">
        <v>6379</v>
      </c>
      <c r="V1018" t="s">
        <v>87</v>
      </c>
      <c r="W1018" t="s">
        <v>86</v>
      </c>
      <c r="X1018" t="s">
        <v>1013</v>
      </c>
      <c r="Y1018" t="s">
        <v>6380</v>
      </c>
      <c r="Z1018" t="s">
        <v>87</v>
      </c>
      <c r="AA1018" t="s">
        <v>87</v>
      </c>
      <c r="AB1018" t="s">
        <v>37</v>
      </c>
      <c r="AC1018" t="s">
        <v>1013</v>
      </c>
      <c r="AD1018" t="s">
        <v>37</v>
      </c>
      <c r="AE1018" t="s">
        <v>1013</v>
      </c>
      <c r="AF1018" t="s">
        <v>90</v>
      </c>
      <c r="AG1018" t="s">
        <v>1270</v>
      </c>
      <c r="AH1018" t="s">
        <v>551</v>
      </c>
      <c r="AI1018" s="4">
        <f ca="1">data[[#This Row],[Expiry Date]]-TODAY()</f>
        <v>40</v>
      </c>
      <c r="AJ1018" s="4">
        <f ca="1">data[[#This Row],[Maturity ( Days)]]/365</f>
        <v>0.1095890410958904</v>
      </c>
      <c r="AK1018" s="4" t="str">
        <f>IF(data[[#This Row],[Option Type]]="put","p","c")</f>
        <v>c</v>
      </c>
      <c r="AL1018" s="4">
        <f>(data[[#This Row],[Bid]]*data[[#This Row],[Bidsize]]+data[[#This Row],[Ask]]*data[[#This Row],[Asksize]])/(data[[#This Row],[Bidsize]]+data[[#This Row],[Asksize]])</f>
        <v>51.650000000000006</v>
      </c>
    </row>
    <row r="1019" spans="1:38" x14ac:dyDescent="0.3">
      <c r="A1019" t="s">
        <v>6381</v>
      </c>
      <c r="B1019" t="s">
        <v>6382</v>
      </c>
      <c r="C1019" t="s">
        <v>58</v>
      </c>
      <c r="D1019" t="s">
        <v>587</v>
      </c>
      <c r="E1019" t="s">
        <v>6383</v>
      </c>
      <c r="F1019" t="s">
        <v>1172</v>
      </c>
      <c r="G1019" t="s">
        <v>6384</v>
      </c>
      <c r="H1019" t="s">
        <v>163</v>
      </c>
      <c r="I1019" t="s">
        <v>163</v>
      </c>
      <c r="J1019" t="s">
        <v>1502</v>
      </c>
      <c r="K1019" t="s">
        <v>2470</v>
      </c>
      <c r="L1019" t="s">
        <v>57</v>
      </c>
      <c r="M1019" t="s">
        <v>37</v>
      </c>
      <c r="N1019" t="s">
        <v>6385</v>
      </c>
      <c r="O1019" t="s">
        <v>116</v>
      </c>
      <c r="P1019" t="s">
        <v>891</v>
      </c>
      <c r="Q1019" t="s">
        <v>6384</v>
      </c>
      <c r="R1019" t="s">
        <v>930</v>
      </c>
      <c r="S1019" t="s">
        <v>6384</v>
      </c>
      <c r="T1019" t="s">
        <v>50</v>
      </c>
      <c r="U1019" t="s">
        <v>6386</v>
      </c>
      <c r="V1019" t="s">
        <v>87</v>
      </c>
      <c r="W1019" t="s">
        <v>161</v>
      </c>
      <c r="X1019" t="s">
        <v>1013</v>
      </c>
      <c r="Y1019" t="s">
        <v>781</v>
      </c>
      <c r="Z1019" t="s">
        <v>87</v>
      </c>
      <c r="AA1019" t="s">
        <v>87</v>
      </c>
      <c r="AB1019" t="s">
        <v>37</v>
      </c>
      <c r="AC1019" t="s">
        <v>1013</v>
      </c>
      <c r="AD1019" t="s">
        <v>37</v>
      </c>
      <c r="AE1019" t="s">
        <v>1013</v>
      </c>
      <c r="AF1019" t="s">
        <v>90</v>
      </c>
      <c r="AG1019" t="s">
        <v>1270</v>
      </c>
      <c r="AH1019" t="s">
        <v>551</v>
      </c>
      <c r="AI1019" s="4">
        <f ca="1">data[[#This Row],[Expiry Date]]-TODAY()</f>
        <v>40</v>
      </c>
      <c r="AJ1019" s="4">
        <f ca="1">data[[#This Row],[Maturity ( Days)]]/365</f>
        <v>0.1095890410958904</v>
      </c>
      <c r="AK1019" s="4" t="str">
        <f>IF(data[[#This Row],[Option Type]]="put","p","c")</f>
        <v>c</v>
      </c>
      <c r="AL1019" s="4">
        <f>(data[[#This Row],[Bid]]*data[[#This Row],[Bidsize]]+data[[#This Row],[Ask]]*data[[#This Row],[Asksize]])/(data[[#This Row],[Bidsize]]+data[[#This Row],[Asksize]])</f>
        <v>48.399999999999991</v>
      </c>
    </row>
    <row r="1020" spans="1:38" x14ac:dyDescent="0.3">
      <c r="A1020" t="s">
        <v>6387</v>
      </c>
      <c r="B1020" t="s">
        <v>6388</v>
      </c>
      <c r="C1020" t="s">
        <v>58</v>
      </c>
      <c r="D1020" t="s">
        <v>589</v>
      </c>
      <c r="E1020" t="s">
        <v>2652</v>
      </c>
      <c r="F1020" t="s">
        <v>5947</v>
      </c>
      <c r="G1020" t="s">
        <v>6389</v>
      </c>
      <c r="H1020" t="s">
        <v>196</v>
      </c>
      <c r="I1020" t="s">
        <v>196</v>
      </c>
      <c r="J1020" t="s">
        <v>1502</v>
      </c>
      <c r="K1020" t="s">
        <v>1278</v>
      </c>
      <c r="L1020" t="s">
        <v>57</v>
      </c>
      <c r="M1020" t="s">
        <v>37</v>
      </c>
      <c r="N1020" t="s">
        <v>6390</v>
      </c>
      <c r="O1020" t="s">
        <v>142</v>
      </c>
      <c r="P1020" t="s">
        <v>226</v>
      </c>
      <c r="Q1020" t="s">
        <v>226</v>
      </c>
      <c r="R1020" t="s">
        <v>6391</v>
      </c>
      <c r="S1020" t="s">
        <v>6389</v>
      </c>
      <c r="T1020" t="s">
        <v>50</v>
      </c>
      <c r="U1020" t="s">
        <v>6392</v>
      </c>
      <c r="V1020" t="s">
        <v>87</v>
      </c>
      <c r="W1020" t="s">
        <v>158</v>
      </c>
      <c r="X1020" t="s">
        <v>1013</v>
      </c>
      <c r="Y1020" t="s">
        <v>6393</v>
      </c>
      <c r="Z1020" t="s">
        <v>87</v>
      </c>
      <c r="AA1020" t="s">
        <v>87</v>
      </c>
      <c r="AB1020" t="s">
        <v>37</v>
      </c>
      <c r="AC1020" t="s">
        <v>1013</v>
      </c>
      <c r="AD1020" t="s">
        <v>37</v>
      </c>
      <c r="AE1020" t="s">
        <v>1013</v>
      </c>
      <c r="AF1020" t="s">
        <v>90</v>
      </c>
      <c r="AG1020" t="s">
        <v>1270</v>
      </c>
      <c r="AH1020" t="s">
        <v>50</v>
      </c>
      <c r="AI1020" s="4">
        <f ca="1">data[[#This Row],[Expiry Date]]-TODAY()</f>
        <v>40</v>
      </c>
      <c r="AJ1020" s="4">
        <f ca="1">data[[#This Row],[Maturity ( Days)]]/365</f>
        <v>0.1095890410958904</v>
      </c>
      <c r="AK1020" s="4" t="str">
        <f>IF(data[[#This Row],[Option Type]]="put","p","c")</f>
        <v>c</v>
      </c>
      <c r="AL1020" s="4">
        <f>(data[[#This Row],[Bid]]*data[[#This Row],[Bidsize]]+data[[#This Row],[Ask]]*data[[#This Row],[Asksize]])/(data[[#This Row],[Bidsize]]+data[[#This Row],[Asksize]])</f>
        <v>44.65</v>
      </c>
    </row>
    <row r="1021" spans="1:38" x14ac:dyDescent="0.3">
      <c r="A1021" t="s">
        <v>6394</v>
      </c>
      <c r="B1021" t="s">
        <v>6395</v>
      </c>
      <c r="C1021" t="s">
        <v>58</v>
      </c>
      <c r="D1021" t="s">
        <v>591</v>
      </c>
      <c r="E1021" t="s">
        <v>889</v>
      </c>
      <c r="F1021" t="s">
        <v>2652</v>
      </c>
      <c r="G1021" t="s">
        <v>1171</v>
      </c>
      <c r="H1021" t="s">
        <v>1473</v>
      </c>
      <c r="I1021" t="s">
        <v>1473</v>
      </c>
      <c r="J1021" t="s">
        <v>1502</v>
      </c>
      <c r="K1021" t="s">
        <v>6396</v>
      </c>
      <c r="L1021" t="s">
        <v>57</v>
      </c>
      <c r="M1021" t="s">
        <v>37</v>
      </c>
      <c r="N1021" t="s">
        <v>5964</v>
      </c>
      <c r="O1021" t="s">
        <v>253</v>
      </c>
      <c r="P1021" t="s">
        <v>226</v>
      </c>
      <c r="Q1021" t="s">
        <v>226</v>
      </c>
      <c r="R1021" t="s">
        <v>1171</v>
      </c>
      <c r="S1021" t="s">
        <v>1171</v>
      </c>
      <c r="T1021" t="s">
        <v>50</v>
      </c>
      <c r="U1021" t="s">
        <v>6397</v>
      </c>
      <c r="V1021" t="s">
        <v>87</v>
      </c>
      <c r="W1021" t="s">
        <v>180</v>
      </c>
      <c r="X1021" t="s">
        <v>1013</v>
      </c>
      <c r="Y1021" t="s">
        <v>1424</v>
      </c>
      <c r="Z1021" t="s">
        <v>87</v>
      </c>
      <c r="AA1021" t="s">
        <v>87</v>
      </c>
      <c r="AB1021" t="s">
        <v>37</v>
      </c>
      <c r="AC1021" t="s">
        <v>1013</v>
      </c>
      <c r="AD1021" t="s">
        <v>37</v>
      </c>
      <c r="AE1021" t="s">
        <v>1013</v>
      </c>
      <c r="AF1021" t="s">
        <v>90</v>
      </c>
      <c r="AG1021" t="s">
        <v>1270</v>
      </c>
      <c r="AH1021" t="s">
        <v>50</v>
      </c>
      <c r="AI1021" s="4">
        <f ca="1">data[[#This Row],[Expiry Date]]-TODAY()</f>
        <v>40</v>
      </c>
      <c r="AJ1021" s="4">
        <f ca="1">data[[#This Row],[Maturity ( Days)]]/365</f>
        <v>0.1095890410958904</v>
      </c>
      <c r="AK1021" s="4" t="str">
        <f>IF(data[[#This Row],[Option Type]]="put","p","c")</f>
        <v>c</v>
      </c>
      <c r="AL1021" s="4">
        <f>(data[[#This Row],[Bid]]*data[[#This Row],[Bidsize]]+data[[#This Row],[Ask]]*data[[#This Row],[Asksize]])/(data[[#This Row],[Bidsize]]+data[[#This Row],[Asksize]])</f>
        <v>43.15</v>
      </c>
    </row>
    <row r="1022" spans="1:38" x14ac:dyDescent="0.3">
      <c r="A1022" t="s">
        <v>6398</v>
      </c>
      <c r="B1022" t="s">
        <v>6399</v>
      </c>
      <c r="C1022" t="s">
        <v>58</v>
      </c>
      <c r="D1022" t="s">
        <v>316</v>
      </c>
      <c r="E1022" t="s">
        <v>227</v>
      </c>
      <c r="F1022" t="s">
        <v>889</v>
      </c>
      <c r="G1022" t="s">
        <v>6400</v>
      </c>
      <c r="H1022" t="s">
        <v>231</v>
      </c>
      <c r="I1022" t="s">
        <v>231</v>
      </c>
      <c r="J1022" t="s">
        <v>1502</v>
      </c>
      <c r="K1022" t="s">
        <v>6401</v>
      </c>
      <c r="L1022" t="s">
        <v>57</v>
      </c>
      <c r="M1022" t="s">
        <v>37</v>
      </c>
      <c r="N1022" t="s">
        <v>6402</v>
      </c>
      <c r="O1022" t="s">
        <v>6403</v>
      </c>
      <c r="P1022" t="s">
        <v>6404</v>
      </c>
      <c r="Q1022" t="s">
        <v>342</v>
      </c>
      <c r="R1022" t="s">
        <v>6405</v>
      </c>
      <c r="S1022" t="s">
        <v>6400</v>
      </c>
      <c r="T1022" t="s">
        <v>50</v>
      </c>
      <c r="U1022" t="s">
        <v>6406</v>
      </c>
      <c r="V1022" t="s">
        <v>87</v>
      </c>
      <c r="W1022" t="s">
        <v>168</v>
      </c>
      <c r="X1022" t="s">
        <v>1013</v>
      </c>
      <c r="Y1022" t="s">
        <v>6407</v>
      </c>
      <c r="Z1022" t="s">
        <v>87</v>
      </c>
      <c r="AA1022" t="s">
        <v>87</v>
      </c>
      <c r="AB1022" t="s">
        <v>37</v>
      </c>
      <c r="AC1022" t="s">
        <v>1013</v>
      </c>
      <c r="AD1022" t="s">
        <v>37</v>
      </c>
      <c r="AE1022" t="s">
        <v>1013</v>
      </c>
      <c r="AF1022" t="s">
        <v>90</v>
      </c>
      <c r="AG1022" t="s">
        <v>1270</v>
      </c>
      <c r="AH1022" t="s">
        <v>50</v>
      </c>
      <c r="AI1022" s="4">
        <f ca="1">data[[#This Row],[Expiry Date]]-TODAY()</f>
        <v>40</v>
      </c>
      <c r="AJ1022" s="4">
        <f ca="1">data[[#This Row],[Maturity ( Days)]]/365</f>
        <v>0.1095890410958904</v>
      </c>
      <c r="AK1022" s="4" t="str">
        <f>IF(data[[#This Row],[Option Type]]="put","p","c")</f>
        <v>c</v>
      </c>
      <c r="AL1022" s="4">
        <f>(data[[#This Row],[Bid]]*data[[#This Row],[Bidsize]]+data[[#This Row],[Ask]]*data[[#This Row],[Asksize]])/(data[[#This Row],[Bidsize]]+data[[#This Row],[Asksize]])</f>
        <v>41.7</v>
      </c>
    </row>
    <row r="1023" spans="1:38" x14ac:dyDescent="0.3">
      <c r="A1023" t="s">
        <v>6408</v>
      </c>
      <c r="B1023" t="s">
        <v>6409</v>
      </c>
      <c r="C1023" t="s">
        <v>58</v>
      </c>
      <c r="D1023" t="s">
        <v>316</v>
      </c>
      <c r="E1023" t="s">
        <v>645</v>
      </c>
      <c r="F1023" t="s">
        <v>3591</v>
      </c>
      <c r="G1023" t="s">
        <v>528</v>
      </c>
      <c r="H1023" t="s">
        <v>160</v>
      </c>
      <c r="I1023" t="s">
        <v>160</v>
      </c>
      <c r="J1023" t="s">
        <v>1502</v>
      </c>
      <c r="K1023" t="s">
        <v>6410</v>
      </c>
      <c r="L1023" t="s">
        <v>57</v>
      </c>
      <c r="M1023" t="s">
        <v>37</v>
      </c>
      <c r="N1023" t="s">
        <v>6411</v>
      </c>
      <c r="O1023" t="s">
        <v>274</v>
      </c>
      <c r="P1023" t="s">
        <v>6412</v>
      </c>
      <c r="Q1023" t="s">
        <v>6413</v>
      </c>
      <c r="R1023" t="s">
        <v>6414</v>
      </c>
      <c r="S1023" t="s">
        <v>528</v>
      </c>
      <c r="T1023" t="s">
        <v>50</v>
      </c>
      <c r="U1023" t="s">
        <v>6415</v>
      </c>
      <c r="V1023" t="s">
        <v>87</v>
      </c>
      <c r="W1023" t="s">
        <v>160</v>
      </c>
      <c r="X1023" t="s">
        <v>1013</v>
      </c>
      <c r="Y1023" t="s">
        <v>6416</v>
      </c>
      <c r="Z1023" t="s">
        <v>87</v>
      </c>
      <c r="AA1023" t="s">
        <v>87</v>
      </c>
      <c r="AB1023" t="s">
        <v>37</v>
      </c>
      <c r="AC1023" t="s">
        <v>1013</v>
      </c>
      <c r="AD1023" t="s">
        <v>37</v>
      </c>
      <c r="AE1023" t="s">
        <v>1013</v>
      </c>
      <c r="AF1023" t="s">
        <v>90</v>
      </c>
      <c r="AG1023" t="s">
        <v>1270</v>
      </c>
      <c r="AH1023" t="s">
        <v>551</v>
      </c>
      <c r="AI1023" s="4">
        <f ca="1">data[[#This Row],[Expiry Date]]-TODAY()</f>
        <v>40</v>
      </c>
      <c r="AJ1023" s="4">
        <f ca="1">data[[#This Row],[Maturity ( Days)]]/365</f>
        <v>0.1095890410958904</v>
      </c>
      <c r="AK1023" s="4" t="str">
        <f>IF(data[[#This Row],[Option Type]]="put","p","c")</f>
        <v>c</v>
      </c>
      <c r="AL1023" s="4">
        <f>(data[[#This Row],[Bid]]*data[[#This Row],[Bidsize]]+data[[#This Row],[Ask]]*data[[#This Row],[Asksize]])/(data[[#This Row],[Bidsize]]+data[[#This Row],[Asksize]])</f>
        <v>42.35</v>
      </c>
    </row>
    <row r="1024" spans="1:38" x14ac:dyDescent="0.3">
      <c r="A1024" t="s">
        <v>6417</v>
      </c>
      <c r="B1024" t="s">
        <v>6418</v>
      </c>
      <c r="C1024" t="s">
        <v>58</v>
      </c>
      <c r="D1024" t="s">
        <v>592</v>
      </c>
      <c r="E1024" t="s">
        <v>2633</v>
      </c>
      <c r="F1024" t="s">
        <v>693</v>
      </c>
      <c r="G1024" t="s">
        <v>6419</v>
      </c>
      <c r="H1024" t="s">
        <v>160</v>
      </c>
      <c r="I1024" t="s">
        <v>160</v>
      </c>
      <c r="J1024" t="s">
        <v>1502</v>
      </c>
      <c r="K1024" t="s">
        <v>1409</v>
      </c>
      <c r="L1024" t="s">
        <v>57</v>
      </c>
      <c r="M1024" t="s">
        <v>37</v>
      </c>
      <c r="N1024" t="s">
        <v>6420</v>
      </c>
      <c r="O1024" t="s">
        <v>97</v>
      </c>
      <c r="P1024" t="s">
        <v>832</v>
      </c>
      <c r="Q1024" t="s">
        <v>942</v>
      </c>
      <c r="R1024" t="s">
        <v>6421</v>
      </c>
      <c r="S1024" t="s">
        <v>6419</v>
      </c>
      <c r="T1024" t="s">
        <v>50</v>
      </c>
      <c r="U1024" t="s">
        <v>1133</v>
      </c>
      <c r="V1024" t="s">
        <v>87</v>
      </c>
      <c r="W1024" t="s">
        <v>163</v>
      </c>
      <c r="X1024" t="s">
        <v>1013</v>
      </c>
      <c r="Y1024" t="s">
        <v>6374</v>
      </c>
      <c r="Z1024" t="s">
        <v>87</v>
      </c>
      <c r="AA1024" t="s">
        <v>87</v>
      </c>
      <c r="AB1024" t="s">
        <v>37</v>
      </c>
      <c r="AC1024" t="s">
        <v>1013</v>
      </c>
      <c r="AD1024" t="s">
        <v>37</v>
      </c>
      <c r="AE1024" t="s">
        <v>1013</v>
      </c>
      <c r="AF1024" t="s">
        <v>90</v>
      </c>
      <c r="AG1024" t="s">
        <v>1270</v>
      </c>
      <c r="AH1024" t="s">
        <v>551</v>
      </c>
      <c r="AI1024" s="4">
        <f ca="1">data[[#This Row],[Expiry Date]]-TODAY()</f>
        <v>40</v>
      </c>
      <c r="AJ1024" s="4">
        <f ca="1">data[[#This Row],[Maturity ( Days)]]/365</f>
        <v>0.1095890410958904</v>
      </c>
      <c r="AK1024" s="4" t="str">
        <f>IF(data[[#This Row],[Option Type]]="put","p","c")</f>
        <v>c</v>
      </c>
      <c r="AL1024" s="4">
        <f>(data[[#This Row],[Bid]]*data[[#This Row],[Bidsize]]+data[[#This Row],[Ask]]*data[[#This Row],[Asksize]])/(data[[#This Row],[Bidsize]]+data[[#This Row],[Asksize]])</f>
        <v>40.949999999999996</v>
      </c>
    </row>
    <row r="1025" spans="1:38" x14ac:dyDescent="0.3">
      <c r="A1025" t="s">
        <v>6422</v>
      </c>
      <c r="B1025" t="s">
        <v>6423</v>
      </c>
      <c r="C1025" t="s">
        <v>58</v>
      </c>
      <c r="D1025" t="s">
        <v>592</v>
      </c>
      <c r="E1025" t="s">
        <v>1215</v>
      </c>
      <c r="F1025" t="s">
        <v>988</v>
      </c>
      <c r="G1025" t="s">
        <v>5746</v>
      </c>
      <c r="H1025" t="s">
        <v>289</v>
      </c>
      <c r="I1025" t="s">
        <v>289</v>
      </c>
      <c r="J1025" t="s">
        <v>1502</v>
      </c>
      <c r="K1025" t="s">
        <v>6424</v>
      </c>
      <c r="L1025" t="s">
        <v>57</v>
      </c>
      <c r="M1025" t="s">
        <v>37</v>
      </c>
      <c r="N1025" t="s">
        <v>6425</v>
      </c>
      <c r="O1025" t="s">
        <v>156</v>
      </c>
      <c r="P1025" t="s">
        <v>6426</v>
      </c>
      <c r="Q1025" t="s">
        <v>6427</v>
      </c>
      <c r="R1025" t="s">
        <v>6428</v>
      </c>
      <c r="S1025" t="s">
        <v>5746</v>
      </c>
      <c r="T1025" t="s">
        <v>50</v>
      </c>
      <c r="U1025" t="s">
        <v>6429</v>
      </c>
      <c r="V1025" t="s">
        <v>87</v>
      </c>
      <c r="W1025" t="s">
        <v>128</v>
      </c>
      <c r="X1025" t="s">
        <v>1013</v>
      </c>
      <c r="Y1025" t="s">
        <v>6430</v>
      </c>
      <c r="Z1025" t="s">
        <v>87</v>
      </c>
      <c r="AA1025" t="s">
        <v>87</v>
      </c>
      <c r="AB1025" t="s">
        <v>37</v>
      </c>
      <c r="AC1025" t="s">
        <v>1013</v>
      </c>
      <c r="AD1025" t="s">
        <v>37</v>
      </c>
      <c r="AE1025" t="s">
        <v>1013</v>
      </c>
      <c r="AF1025" t="s">
        <v>90</v>
      </c>
      <c r="AG1025" t="s">
        <v>1270</v>
      </c>
      <c r="AH1025" t="s">
        <v>50</v>
      </c>
      <c r="AI1025" s="4">
        <f ca="1">data[[#This Row],[Expiry Date]]-TODAY()</f>
        <v>40</v>
      </c>
      <c r="AJ1025" s="4">
        <f ca="1">data[[#This Row],[Maturity ( Days)]]/365</f>
        <v>0.1095890410958904</v>
      </c>
      <c r="AK1025" s="4" t="str">
        <f>IF(data[[#This Row],[Option Type]]="put","p","c")</f>
        <v>c</v>
      </c>
      <c r="AL1025" s="4">
        <f>(data[[#This Row],[Bid]]*data[[#This Row],[Bidsize]]+data[[#This Row],[Ask]]*data[[#This Row],[Asksize]])/(data[[#This Row],[Bidsize]]+data[[#This Row],[Asksize]])</f>
        <v>40.25</v>
      </c>
    </row>
    <row r="1026" spans="1:38" x14ac:dyDescent="0.3">
      <c r="A1026" t="s">
        <v>6431</v>
      </c>
      <c r="B1026" t="s">
        <v>6432</v>
      </c>
      <c r="C1026" t="s">
        <v>58</v>
      </c>
      <c r="D1026" t="s">
        <v>600</v>
      </c>
      <c r="E1026" t="s">
        <v>363</v>
      </c>
      <c r="F1026" t="s">
        <v>985</v>
      </c>
      <c r="G1026" t="s">
        <v>778</v>
      </c>
      <c r="H1026" t="s">
        <v>137</v>
      </c>
      <c r="I1026" t="s">
        <v>176</v>
      </c>
      <c r="J1026" t="s">
        <v>1502</v>
      </c>
      <c r="K1026" t="s">
        <v>338</v>
      </c>
      <c r="L1026" t="s">
        <v>57</v>
      </c>
      <c r="M1026" t="s">
        <v>37</v>
      </c>
      <c r="N1026" t="s">
        <v>1243</v>
      </c>
      <c r="O1026" t="s">
        <v>847</v>
      </c>
      <c r="P1026" t="s">
        <v>6433</v>
      </c>
      <c r="Q1026" t="s">
        <v>888</v>
      </c>
      <c r="R1026" t="s">
        <v>1092</v>
      </c>
      <c r="S1026" t="s">
        <v>778</v>
      </c>
      <c r="T1026" t="s">
        <v>50</v>
      </c>
      <c r="U1026" t="s">
        <v>6434</v>
      </c>
      <c r="V1026" t="s">
        <v>87</v>
      </c>
      <c r="W1026" t="s">
        <v>166</v>
      </c>
      <c r="X1026" t="s">
        <v>1013</v>
      </c>
      <c r="Y1026" t="s">
        <v>318</v>
      </c>
      <c r="Z1026" t="s">
        <v>87</v>
      </c>
      <c r="AA1026" t="s">
        <v>87</v>
      </c>
      <c r="AB1026" t="s">
        <v>37</v>
      </c>
      <c r="AC1026" t="s">
        <v>1013</v>
      </c>
      <c r="AD1026" t="s">
        <v>37</v>
      </c>
      <c r="AE1026" t="s">
        <v>1013</v>
      </c>
      <c r="AF1026" t="s">
        <v>90</v>
      </c>
      <c r="AG1026" t="s">
        <v>1270</v>
      </c>
      <c r="AH1026" t="s">
        <v>551</v>
      </c>
      <c r="AI1026" s="4">
        <f ca="1">data[[#This Row],[Expiry Date]]-TODAY()</f>
        <v>40</v>
      </c>
      <c r="AJ1026" s="4">
        <f ca="1">data[[#This Row],[Maturity ( Days)]]/365</f>
        <v>0.1095890410958904</v>
      </c>
      <c r="AK1026" s="4" t="str">
        <f>IF(data[[#This Row],[Option Type]]="put","p","c")</f>
        <v>c</v>
      </c>
      <c r="AL1026" s="4">
        <f>(data[[#This Row],[Bid]]*data[[#This Row],[Bidsize]]+data[[#This Row],[Ask]]*data[[#This Row],[Asksize]])/(data[[#This Row],[Bidsize]]+data[[#This Row],[Asksize]])</f>
        <v>30.950000000000003</v>
      </c>
    </row>
    <row r="1027" spans="1:38" x14ac:dyDescent="0.3">
      <c r="A1027" t="s">
        <v>6435</v>
      </c>
      <c r="B1027" t="s">
        <v>6436</v>
      </c>
      <c r="C1027" t="s">
        <v>58</v>
      </c>
      <c r="D1027" t="s">
        <v>223</v>
      </c>
      <c r="E1027" t="s">
        <v>827</v>
      </c>
      <c r="F1027" t="s">
        <v>542</v>
      </c>
      <c r="G1027" t="s">
        <v>6437</v>
      </c>
      <c r="H1027" t="s">
        <v>423</v>
      </c>
      <c r="I1027" t="s">
        <v>423</v>
      </c>
      <c r="J1027" t="s">
        <v>1502</v>
      </c>
      <c r="K1027" t="s">
        <v>383</v>
      </c>
      <c r="L1027" t="s">
        <v>57</v>
      </c>
      <c r="M1027" t="s">
        <v>37</v>
      </c>
      <c r="N1027" t="s">
        <v>6438</v>
      </c>
      <c r="O1027" t="s">
        <v>444</v>
      </c>
      <c r="P1027" t="s">
        <v>6439</v>
      </c>
      <c r="Q1027" t="s">
        <v>939</v>
      </c>
      <c r="R1027" t="s">
        <v>6440</v>
      </c>
      <c r="S1027" t="s">
        <v>6437</v>
      </c>
      <c r="T1027" t="s">
        <v>50</v>
      </c>
      <c r="U1027" t="s">
        <v>6441</v>
      </c>
      <c r="V1027" t="s">
        <v>87</v>
      </c>
      <c r="W1027" t="s">
        <v>137</v>
      </c>
      <c r="X1027" t="s">
        <v>1013</v>
      </c>
      <c r="Y1027" t="s">
        <v>6442</v>
      </c>
      <c r="Z1027" t="s">
        <v>87</v>
      </c>
      <c r="AA1027" t="s">
        <v>87</v>
      </c>
      <c r="AB1027" t="s">
        <v>37</v>
      </c>
      <c r="AC1027" t="s">
        <v>1013</v>
      </c>
      <c r="AD1027" t="s">
        <v>37</v>
      </c>
      <c r="AE1027" t="s">
        <v>1013</v>
      </c>
      <c r="AF1027" t="s">
        <v>90</v>
      </c>
      <c r="AG1027" t="s">
        <v>1270</v>
      </c>
      <c r="AH1027" t="s">
        <v>551</v>
      </c>
      <c r="AI1027" s="4">
        <f ca="1">data[[#This Row],[Expiry Date]]-TODAY()</f>
        <v>40</v>
      </c>
      <c r="AJ1027" s="4">
        <f ca="1">data[[#This Row],[Maturity ( Days)]]/365</f>
        <v>0.1095890410958904</v>
      </c>
      <c r="AK1027" s="4" t="str">
        <f>IF(data[[#This Row],[Option Type]]="put","p","c")</f>
        <v>c</v>
      </c>
      <c r="AL1027" s="4">
        <f>(data[[#This Row],[Bid]]*data[[#This Row],[Bidsize]]+data[[#This Row],[Ask]]*data[[#This Row],[Asksize]])/(data[[#This Row],[Bidsize]]+data[[#This Row],[Asksize]])</f>
        <v>29.5</v>
      </c>
    </row>
    <row r="1028" spans="1:38" x14ac:dyDescent="0.3">
      <c r="A1028" t="s">
        <v>6443</v>
      </c>
      <c r="B1028" t="s">
        <v>6444</v>
      </c>
      <c r="C1028" t="s">
        <v>58</v>
      </c>
      <c r="D1028" t="s">
        <v>604</v>
      </c>
      <c r="E1028" t="s">
        <v>856</v>
      </c>
      <c r="F1028" t="s">
        <v>857</v>
      </c>
      <c r="G1028" t="s">
        <v>6445</v>
      </c>
      <c r="H1028" t="s">
        <v>137</v>
      </c>
      <c r="I1028" t="s">
        <v>151</v>
      </c>
      <c r="J1028" t="s">
        <v>1502</v>
      </c>
      <c r="K1028" t="s">
        <v>543</v>
      </c>
      <c r="L1028" t="s">
        <v>57</v>
      </c>
      <c r="M1028" t="s">
        <v>37</v>
      </c>
      <c r="N1028" t="s">
        <v>6446</v>
      </c>
      <c r="O1028" t="s">
        <v>292</v>
      </c>
      <c r="P1028" t="s">
        <v>689</v>
      </c>
      <c r="Q1028" t="s">
        <v>6447</v>
      </c>
      <c r="R1028" t="s">
        <v>6445</v>
      </c>
      <c r="S1028" t="s">
        <v>6445</v>
      </c>
      <c r="T1028" t="s">
        <v>50</v>
      </c>
      <c r="U1028" t="s">
        <v>6448</v>
      </c>
      <c r="V1028" t="s">
        <v>87</v>
      </c>
      <c r="W1028" t="s">
        <v>137</v>
      </c>
      <c r="X1028" t="s">
        <v>1013</v>
      </c>
      <c r="Y1028" t="s">
        <v>6449</v>
      </c>
      <c r="Z1028" t="s">
        <v>87</v>
      </c>
      <c r="AA1028" t="s">
        <v>87</v>
      </c>
      <c r="AB1028" t="s">
        <v>37</v>
      </c>
      <c r="AC1028" t="s">
        <v>1013</v>
      </c>
      <c r="AD1028" t="s">
        <v>37</v>
      </c>
      <c r="AE1028" t="s">
        <v>1013</v>
      </c>
      <c r="AF1028" t="s">
        <v>90</v>
      </c>
      <c r="AG1028" t="s">
        <v>1270</v>
      </c>
      <c r="AH1028" t="s">
        <v>551</v>
      </c>
      <c r="AI1028" s="4">
        <f ca="1">data[[#This Row],[Expiry Date]]-TODAY()</f>
        <v>40</v>
      </c>
      <c r="AJ1028" s="4">
        <f ca="1">data[[#This Row],[Maturity ( Days)]]/365</f>
        <v>0.1095890410958904</v>
      </c>
      <c r="AK1028" s="4" t="str">
        <f>IF(data[[#This Row],[Option Type]]="put","p","c")</f>
        <v>c</v>
      </c>
      <c r="AL1028" s="4">
        <f>(data[[#This Row],[Bid]]*data[[#This Row],[Bidsize]]+data[[#This Row],[Ask]]*data[[#This Row],[Asksize]])/(data[[#This Row],[Bidsize]]+data[[#This Row],[Asksize]])</f>
        <v>25.561538461538461</v>
      </c>
    </row>
    <row r="1029" spans="1:38" x14ac:dyDescent="0.3">
      <c r="A1029" t="s">
        <v>6450</v>
      </c>
      <c r="B1029" t="s">
        <v>6451</v>
      </c>
      <c r="C1029" t="s">
        <v>58</v>
      </c>
      <c r="D1029" t="s">
        <v>285</v>
      </c>
      <c r="E1029" t="s">
        <v>372</v>
      </c>
      <c r="F1029" t="s">
        <v>6452</v>
      </c>
      <c r="G1029" t="s">
        <v>826</v>
      </c>
      <c r="H1029" t="s">
        <v>289</v>
      </c>
      <c r="I1029" t="s">
        <v>289</v>
      </c>
      <c r="J1029" t="s">
        <v>1502</v>
      </c>
      <c r="K1029" t="s">
        <v>6453</v>
      </c>
      <c r="L1029" t="s">
        <v>57</v>
      </c>
      <c r="M1029" t="s">
        <v>37</v>
      </c>
      <c r="N1029" t="s">
        <v>6454</v>
      </c>
      <c r="O1029" t="s">
        <v>6455</v>
      </c>
      <c r="P1029" t="s">
        <v>6456</v>
      </c>
      <c r="Q1029" t="s">
        <v>6457</v>
      </c>
      <c r="R1029" t="s">
        <v>6458</v>
      </c>
      <c r="S1029" t="s">
        <v>826</v>
      </c>
      <c r="T1029" t="s">
        <v>50</v>
      </c>
      <c r="U1029" t="s">
        <v>6459</v>
      </c>
      <c r="V1029" t="s">
        <v>87</v>
      </c>
      <c r="W1029" t="s">
        <v>768</v>
      </c>
      <c r="X1029" t="s">
        <v>1013</v>
      </c>
      <c r="Y1029" t="s">
        <v>778</v>
      </c>
      <c r="Z1029" t="s">
        <v>87</v>
      </c>
      <c r="AA1029" t="s">
        <v>87</v>
      </c>
      <c r="AB1029" t="s">
        <v>37</v>
      </c>
      <c r="AC1029" t="s">
        <v>1013</v>
      </c>
      <c r="AD1029" t="s">
        <v>37</v>
      </c>
      <c r="AE1029" t="s">
        <v>1013</v>
      </c>
      <c r="AF1029" t="s">
        <v>90</v>
      </c>
      <c r="AG1029" t="s">
        <v>1270</v>
      </c>
      <c r="AH1029" t="s">
        <v>50</v>
      </c>
      <c r="AI1029" s="4">
        <f ca="1">data[[#This Row],[Expiry Date]]-TODAY()</f>
        <v>40</v>
      </c>
      <c r="AJ1029" s="4">
        <f ca="1">data[[#This Row],[Maturity ( Days)]]/365</f>
        <v>0.1095890410958904</v>
      </c>
      <c r="AK1029" s="4" t="str">
        <f>IF(data[[#This Row],[Option Type]]="put","p","c")</f>
        <v>c</v>
      </c>
      <c r="AL1029" s="4">
        <f>(data[[#This Row],[Bid]]*data[[#This Row],[Bidsize]]+data[[#This Row],[Ask]]*data[[#This Row],[Asksize]])/(data[[#This Row],[Bidsize]]+data[[#This Row],[Asksize]])</f>
        <v>23.8</v>
      </c>
    </row>
    <row r="1030" spans="1:38" x14ac:dyDescent="0.3">
      <c r="A1030" t="s">
        <v>6460</v>
      </c>
      <c r="B1030" t="s">
        <v>6461</v>
      </c>
      <c r="C1030" t="s">
        <v>58</v>
      </c>
      <c r="D1030" t="s">
        <v>609</v>
      </c>
      <c r="E1030" t="s">
        <v>6462</v>
      </c>
      <c r="F1030" t="s">
        <v>680</v>
      </c>
      <c r="G1030" t="s">
        <v>6463</v>
      </c>
      <c r="H1030" t="s">
        <v>322</v>
      </c>
      <c r="I1030" t="s">
        <v>322</v>
      </c>
      <c r="J1030" t="s">
        <v>1502</v>
      </c>
      <c r="K1030" t="s">
        <v>6464</v>
      </c>
      <c r="L1030" t="s">
        <v>57</v>
      </c>
      <c r="M1030" t="s">
        <v>37</v>
      </c>
      <c r="N1030" t="s">
        <v>6368</v>
      </c>
      <c r="O1030" t="s">
        <v>137</v>
      </c>
      <c r="P1030" t="s">
        <v>6465</v>
      </c>
      <c r="Q1030" t="s">
        <v>6465</v>
      </c>
      <c r="R1030" t="s">
        <v>356</v>
      </c>
      <c r="S1030" t="s">
        <v>6463</v>
      </c>
      <c r="T1030" t="s">
        <v>50</v>
      </c>
      <c r="U1030" t="s">
        <v>6466</v>
      </c>
      <c r="V1030" t="s">
        <v>87</v>
      </c>
      <c r="W1030" t="s">
        <v>180</v>
      </c>
      <c r="X1030" t="s">
        <v>1013</v>
      </c>
      <c r="Y1030" t="s">
        <v>5981</v>
      </c>
      <c r="Z1030" t="s">
        <v>87</v>
      </c>
      <c r="AA1030" t="s">
        <v>87</v>
      </c>
      <c r="AB1030" t="s">
        <v>37</v>
      </c>
      <c r="AC1030" t="s">
        <v>1013</v>
      </c>
      <c r="AD1030" t="s">
        <v>37</v>
      </c>
      <c r="AE1030" t="s">
        <v>1013</v>
      </c>
      <c r="AF1030" t="s">
        <v>90</v>
      </c>
      <c r="AG1030" t="s">
        <v>1270</v>
      </c>
      <c r="AH1030" t="s">
        <v>50</v>
      </c>
      <c r="AI1030" s="4">
        <f ca="1">data[[#This Row],[Expiry Date]]-TODAY()</f>
        <v>40</v>
      </c>
      <c r="AJ1030" s="4">
        <f ca="1">data[[#This Row],[Maturity ( Days)]]/365</f>
        <v>0.1095890410958904</v>
      </c>
      <c r="AK1030" s="4" t="str">
        <f>IF(data[[#This Row],[Option Type]]="put","p","c")</f>
        <v>c</v>
      </c>
      <c r="AL1030" s="4">
        <f>(data[[#This Row],[Bid]]*data[[#This Row],[Bidsize]]+data[[#This Row],[Ask]]*data[[#This Row],[Asksize]])/(data[[#This Row],[Bidsize]]+data[[#This Row],[Asksize]])</f>
        <v>20.05</v>
      </c>
    </row>
    <row r="1031" spans="1:38" x14ac:dyDescent="0.3">
      <c r="A1031" t="s">
        <v>6467</v>
      </c>
      <c r="B1031" t="s">
        <v>6468</v>
      </c>
      <c r="C1031" t="s">
        <v>58</v>
      </c>
      <c r="D1031" t="s">
        <v>182</v>
      </c>
      <c r="E1031" t="s">
        <v>6469</v>
      </c>
      <c r="F1031" t="s">
        <v>6463</v>
      </c>
      <c r="G1031" t="s">
        <v>5708</v>
      </c>
      <c r="H1031" t="s">
        <v>322</v>
      </c>
      <c r="I1031" t="s">
        <v>3485</v>
      </c>
      <c r="J1031" t="s">
        <v>1502</v>
      </c>
      <c r="K1031" t="s">
        <v>6470</v>
      </c>
      <c r="L1031" t="s">
        <v>57</v>
      </c>
      <c r="M1031" t="s">
        <v>37</v>
      </c>
      <c r="N1031" t="s">
        <v>6471</v>
      </c>
      <c r="O1031" t="s">
        <v>6472</v>
      </c>
      <c r="P1031" t="s">
        <v>1058</v>
      </c>
      <c r="Q1031" t="s">
        <v>6473</v>
      </c>
      <c r="R1031" t="s">
        <v>6474</v>
      </c>
      <c r="S1031" t="s">
        <v>5708</v>
      </c>
      <c r="T1031" t="s">
        <v>50</v>
      </c>
      <c r="U1031" t="s">
        <v>6475</v>
      </c>
      <c r="V1031" t="s">
        <v>87</v>
      </c>
      <c r="W1031" t="s">
        <v>5826</v>
      </c>
      <c r="X1031" t="s">
        <v>1013</v>
      </c>
      <c r="Y1031" t="s">
        <v>6476</v>
      </c>
      <c r="Z1031" t="s">
        <v>87</v>
      </c>
      <c r="AA1031" t="s">
        <v>87</v>
      </c>
      <c r="AB1031" t="s">
        <v>37</v>
      </c>
      <c r="AC1031" t="s">
        <v>1013</v>
      </c>
      <c r="AD1031" t="s">
        <v>37</v>
      </c>
      <c r="AE1031" t="s">
        <v>1013</v>
      </c>
      <c r="AF1031" t="s">
        <v>90</v>
      </c>
      <c r="AG1031" t="s">
        <v>1270</v>
      </c>
      <c r="AH1031" t="s">
        <v>50</v>
      </c>
      <c r="AI1031" s="4">
        <f ca="1">data[[#This Row],[Expiry Date]]-TODAY()</f>
        <v>40</v>
      </c>
      <c r="AJ1031" s="4">
        <f ca="1">data[[#This Row],[Maturity ( Days)]]/365</f>
        <v>0.1095890410958904</v>
      </c>
      <c r="AK1031" s="4" t="str">
        <f>IF(data[[#This Row],[Option Type]]="put","p","c")</f>
        <v>c</v>
      </c>
      <c r="AL1031" s="4">
        <f>(data[[#This Row],[Bid]]*data[[#This Row],[Bidsize]]+data[[#This Row],[Ask]]*data[[#This Row],[Asksize]])/(data[[#This Row],[Bidsize]]+data[[#This Row],[Asksize]])</f>
        <v>19.253465346534654</v>
      </c>
    </row>
    <row r="1032" spans="1:38" x14ac:dyDescent="0.3">
      <c r="A1032" t="s">
        <v>6477</v>
      </c>
      <c r="B1032" t="s">
        <v>6478</v>
      </c>
      <c r="C1032" t="s">
        <v>58</v>
      </c>
      <c r="D1032" t="s">
        <v>317</v>
      </c>
      <c r="E1032" t="s">
        <v>503</v>
      </c>
      <c r="F1032" t="s">
        <v>295</v>
      </c>
      <c r="G1032" t="s">
        <v>6479</v>
      </c>
      <c r="H1032" t="s">
        <v>278</v>
      </c>
      <c r="I1032" t="s">
        <v>6480</v>
      </c>
      <c r="J1032" t="s">
        <v>1502</v>
      </c>
      <c r="K1032" t="s">
        <v>6481</v>
      </c>
      <c r="L1032" t="s">
        <v>57</v>
      </c>
      <c r="M1032" t="s">
        <v>37</v>
      </c>
      <c r="N1032" t="s">
        <v>1145</v>
      </c>
      <c r="O1032" t="s">
        <v>6482</v>
      </c>
      <c r="P1032" t="s">
        <v>388</v>
      </c>
      <c r="Q1032" t="s">
        <v>6479</v>
      </c>
      <c r="R1032" t="s">
        <v>6483</v>
      </c>
      <c r="S1032" t="s">
        <v>6479</v>
      </c>
      <c r="T1032" t="s">
        <v>50</v>
      </c>
      <c r="U1032" t="s">
        <v>6484</v>
      </c>
      <c r="V1032" t="s">
        <v>87</v>
      </c>
      <c r="W1032" t="s">
        <v>122</v>
      </c>
      <c r="X1032" t="s">
        <v>1013</v>
      </c>
      <c r="Y1032" t="s">
        <v>6485</v>
      </c>
      <c r="Z1032" t="s">
        <v>87</v>
      </c>
      <c r="AA1032" t="s">
        <v>87</v>
      </c>
      <c r="AB1032" t="s">
        <v>37</v>
      </c>
      <c r="AC1032" t="s">
        <v>1013</v>
      </c>
      <c r="AD1032" t="s">
        <v>37</v>
      </c>
      <c r="AE1032" t="s">
        <v>1013</v>
      </c>
      <c r="AF1032" t="s">
        <v>90</v>
      </c>
      <c r="AG1032" t="s">
        <v>1270</v>
      </c>
      <c r="AH1032" t="s">
        <v>50</v>
      </c>
      <c r="AI1032" s="4">
        <f ca="1">data[[#This Row],[Expiry Date]]-TODAY()</f>
        <v>40</v>
      </c>
      <c r="AJ1032" s="4">
        <f ca="1">data[[#This Row],[Maturity ( Days)]]/365</f>
        <v>0.1095890410958904</v>
      </c>
      <c r="AK1032" s="4" t="str">
        <f>IF(data[[#This Row],[Option Type]]="put","p","c")</f>
        <v>c</v>
      </c>
      <c r="AL1032" s="4">
        <f>(data[[#This Row],[Bid]]*data[[#This Row],[Bidsize]]+data[[#This Row],[Ask]]*data[[#This Row],[Asksize]])/(data[[#This Row],[Bidsize]]+data[[#This Row],[Asksize]])</f>
        <v>9.8534653465346533</v>
      </c>
    </row>
    <row r="1033" spans="1:38" x14ac:dyDescent="0.3">
      <c r="A1033" t="s">
        <v>6486</v>
      </c>
      <c r="B1033" t="s">
        <v>6487</v>
      </c>
      <c r="C1033" t="s">
        <v>58</v>
      </c>
      <c r="D1033" t="s">
        <v>2913</v>
      </c>
      <c r="E1033" t="s">
        <v>1140</v>
      </c>
      <c r="F1033" t="s">
        <v>142</v>
      </c>
      <c r="G1033" t="s">
        <v>6488</v>
      </c>
      <c r="H1033" t="s">
        <v>123</v>
      </c>
      <c r="I1033" t="s">
        <v>179</v>
      </c>
      <c r="J1033" t="s">
        <v>1502</v>
      </c>
      <c r="K1033" t="s">
        <v>6489</v>
      </c>
      <c r="L1033" t="s">
        <v>57</v>
      </c>
      <c r="M1033" t="s">
        <v>37</v>
      </c>
      <c r="N1033" t="s">
        <v>6490</v>
      </c>
      <c r="O1033" t="s">
        <v>236</v>
      </c>
      <c r="P1033" t="s">
        <v>5670</v>
      </c>
      <c r="Q1033" t="s">
        <v>6488</v>
      </c>
      <c r="R1033" t="s">
        <v>6491</v>
      </c>
      <c r="S1033" t="s">
        <v>6488</v>
      </c>
      <c r="T1033" t="s">
        <v>50</v>
      </c>
      <c r="U1033" t="s">
        <v>6492</v>
      </c>
      <c r="V1033" t="s">
        <v>87</v>
      </c>
      <c r="W1033" t="s">
        <v>158</v>
      </c>
      <c r="X1033" t="s">
        <v>1013</v>
      </c>
      <c r="Y1033" t="s">
        <v>86</v>
      </c>
      <c r="Z1033" t="s">
        <v>87</v>
      </c>
      <c r="AA1033" t="s">
        <v>87</v>
      </c>
      <c r="AB1033" t="s">
        <v>37</v>
      </c>
      <c r="AC1033" t="s">
        <v>1013</v>
      </c>
      <c r="AD1033" t="s">
        <v>37</v>
      </c>
      <c r="AE1033" t="s">
        <v>1013</v>
      </c>
      <c r="AF1033" t="s">
        <v>90</v>
      </c>
      <c r="AG1033" t="s">
        <v>1270</v>
      </c>
      <c r="AH1033" t="s">
        <v>551</v>
      </c>
      <c r="AI1033" s="4">
        <f ca="1">data[[#This Row],[Expiry Date]]-TODAY()</f>
        <v>40</v>
      </c>
      <c r="AJ1033" s="4">
        <f ca="1">data[[#This Row],[Maturity ( Days)]]/365</f>
        <v>0.1095890410958904</v>
      </c>
      <c r="AK1033" s="4" t="str">
        <f>IF(data[[#This Row],[Option Type]]="put","p","c")</f>
        <v>c</v>
      </c>
      <c r="AL1033" s="4">
        <f>(data[[#This Row],[Bid]]*data[[#This Row],[Bidsize]]+data[[#This Row],[Ask]]*data[[#This Row],[Asksize]])/(data[[#This Row],[Bidsize]]+data[[#This Row],[Asksize]])</f>
        <v>7.71875</v>
      </c>
    </row>
    <row r="1034" spans="1:38" x14ac:dyDescent="0.3">
      <c r="A1034" t="s">
        <v>6493</v>
      </c>
      <c r="B1034" t="s">
        <v>6494</v>
      </c>
      <c r="C1034" t="s">
        <v>58</v>
      </c>
      <c r="D1034" t="s">
        <v>224</v>
      </c>
      <c r="E1034" t="s">
        <v>669</v>
      </c>
      <c r="F1034" t="s">
        <v>902</v>
      </c>
      <c r="G1034" t="s">
        <v>144</v>
      </c>
      <c r="H1034" t="s">
        <v>236</v>
      </c>
      <c r="I1034" t="s">
        <v>175</v>
      </c>
      <c r="J1034" t="s">
        <v>1502</v>
      </c>
      <c r="K1034" t="s">
        <v>6495</v>
      </c>
      <c r="L1034" t="s">
        <v>57</v>
      </c>
      <c r="M1034" t="s">
        <v>37</v>
      </c>
      <c r="N1034" t="s">
        <v>6496</v>
      </c>
      <c r="O1034" t="s">
        <v>315</v>
      </c>
      <c r="P1034" t="s">
        <v>666</v>
      </c>
      <c r="Q1034" t="s">
        <v>171</v>
      </c>
      <c r="R1034" t="s">
        <v>6497</v>
      </c>
      <c r="S1034" t="s">
        <v>144</v>
      </c>
      <c r="T1034" t="s">
        <v>50</v>
      </c>
      <c r="U1034" t="s">
        <v>6498</v>
      </c>
      <c r="V1034" t="s">
        <v>87</v>
      </c>
      <c r="W1034" t="s">
        <v>128</v>
      </c>
      <c r="X1034" t="s">
        <v>1013</v>
      </c>
      <c r="Y1034" t="s">
        <v>6499</v>
      </c>
      <c r="Z1034" t="s">
        <v>87</v>
      </c>
      <c r="AA1034" t="s">
        <v>87</v>
      </c>
      <c r="AB1034" t="s">
        <v>37</v>
      </c>
      <c r="AC1034" t="s">
        <v>1013</v>
      </c>
      <c r="AD1034" t="s">
        <v>37</v>
      </c>
      <c r="AE1034" t="s">
        <v>1013</v>
      </c>
      <c r="AF1034" t="s">
        <v>90</v>
      </c>
      <c r="AG1034" t="s">
        <v>1270</v>
      </c>
      <c r="AH1034" t="s">
        <v>551</v>
      </c>
      <c r="AI1034" s="4">
        <f ca="1">data[[#This Row],[Expiry Date]]-TODAY()</f>
        <v>40</v>
      </c>
      <c r="AJ1034" s="4">
        <f ca="1">data[[#This Row],[Maturity ( Days)]]/365</f>
        <v>0.1095890410958904</v>
      </c>
      <c r="AK1034" s="4" t="str">
        <f>IF(data[[#This Row],[Option Type]]="put","p","c")</f>
        <v>c</v>
      </c>
      <c r="AL1034" s="4">
        <f>(data[[#This Row],[Bid]]*data[[#This Row],[Bidsize]]+data[[#This Row],[Ask]]*data[[#This Row],[Asksize]])/(data[[#This Row],[Bidsize]]+data[[#This Row],[Asksize]])</f>
        <v>4.95</v>
      </c>
    </row>
    <row r="1035" spans="1:38" x14ac:dyDescent="0.3">
      <c r="A1035" t="s">
        <v>6500</v>
      </c>
      <c r="B1035" t="s">
        <v>6501</v>
      </c>
      <c r="C1035" t="s">
        <v>58</v>
      </c>
      <c r="D1035" t="s">
        <v>3731</v>
      </c>
      <c r="E1035" t="s">
        <v>982</v>
      </c>
      <c r="F1035" t="s">
        <v>327</v>
      </c>
      <c r="G1035" t="s">
        <v>935</v>
      </c>
      <c r="H1035" t="s">
        <v>265</v>
      </c>
      <c r="I1035" t="s">
        <v>761</v>
      </c>
      <c r="J1035" t="s">
        <v>1502</v>
      </c>
      <c r="K1035" t="s">
        <v>6502</v>
      </c>
      <c r="L1035" t="s">
        <v>57</v>
      </c>
      <c r="M1035" t="s">
        <v>37</v>
      </c>
      <c r="N1035" t="s">
        <v>6503</v>
      </c>
      <c r="O1035" t="s">
        <v>143</v>
      </c>
      <c r="P1035" t="s">
        <v>750</v>
      </c>
      <c r="Q1035" t="s">
        <v>745</v>
      </c>
      <c r="R1035" t="s">
        <v>750</v>
      </c>
      <c r="S1035" t="s">
        <v>935</v>
      </c>
      <c r="T1035" t="s">
        <v>50</v>
      </c>
      <c r="U1035" t="s">
        <v>6504</v>
      </c>
      <c r="V1035" t="s">
        <v>87</v>
      </c>
      <c r="W1035" t="s">
        <v>144</v>
      </c>
      <c r="X1035" t="s">
        <v>1013</v>
      </c>
      <c r="Y1035" t="s">
        <v>5482</v>
      </c>
      <c r="Z1035" t="s">
        <v>87</v>
      </c>
      <c r="AA1035" t="s">
        <v>87</v>
      </c>
      <c r="AB1035" t="s">
        <v>37</v>
      </c>
      <c r="AC1035" t="s">
        <v>1013</v>
      </c>
      <c r="AD1035" t="s">
        <v>37</v>
      </c>
      <c r="AE1035" t="s">
        <v>1013</v>
      </c>
      <c r="AF1035" t="s">
        <v>90</v>
      </c>
      <c r="AG1035" t="s">
        <v>1270</v>
      </c>
      <c r="AH1035" t="s">
        <v>50</v>
      </c>
      <c r="AI1035" s="4">
        <f ca="1">data[[#This Row],[Expiry Date]]-TODAY()</f>
        <v>40</v>
      </c>
      <c r="AJ1035" s="4">
        <f ca="1">data[[#This Row],[Maturity ( Days)]]/365</f>
        <v>0.1095890410958904</v>
      </c>
      <c r="AK1035" s="4" t="str">
        <f>IF(data[[#This Row],[Option Type]]="put","p","c")</f>
        <v>c</v>
      </c>
      <c r="AL1035" s="4">
        <f>(data[[#This Row],[Bid]]*data[[#This Row],[Bidsize]]+data[[#This Row],[Ask]]*data[[#This Row],[Asksize]])/(data[[#This Row],[Bidsize]]+data[[#This Row],[Asksize]])</f>
        <v>2.4315730337078656</v>
      </c>
    </row>
    <row r="1036" spans="1:38" x14ac:dyDescent="0.3">
      <c r="A1036" t="s">
        <v>6505</v>
      </c>
      <c r="B1036" t="s">
        <v>6506</v>
      </c>
      <c r="C1036" t="s">
        <v>58</v>
      </c>
      <c r="D1036" t="s">
        <v>197</v>
      </c>
      <c r="E1036" t="s">
        <v>656</v>
      </c>
      <c r="F1036" t="s">
        <v>752</v>
      </c>
      <c r="G1036" t="s">
        <v>88</v>
      </c>
      <c r="H1036" t="s">
        <v>590</v>
      </c>
      <c r="I1036" t="s">
        <v>3701</v>
      </c>
      <c r="J1036" t="s">
        <v>1502</v>
      </c>
      <c r="K1036" t="s">
        <v>6507</v>
      </c>
      <c r="L1036" t="s">
        <v>57</v>
      </c>
      <c r="M1036" t="s">
        <v>37</v>
      </c>
      <c r="N1036" t="s">
        <v>6508</v>
      </c>
      <c r="O1036" t="s">
        <v>5340</v>
      </c>
      <c r="P1036" t="s">
        <v>428</v>
      </c>
      <c r="Q1036" t="s">
        <v>3030</v>
      </c>
      <c r="R1036" t="s">
        <v>88</v>
      </c>
      <c r="S1036" t="s">
        <v>88</v>
      </c>
      <c r="T1036" t="s">
        <v>50</v>
      </c>
      <c r="U1036" t="s">
        <v>6509</v>
      </c>
      <c r="V1036" t="s">
        <v>87</v>
      </c>
      <c r="W1036" t="s">
        <v>144</v>
      </c>
      <c r="X1036" t="s">
        <v>1013</v>
      </c>
      <c r="Y1036" t="s">
        <v>869</v>
      </c>
      <c r="Z1036" t="s">
        <v>87</v>
      </c>
      <c r="AA1036" t="s">
        <v>87</v>
      </c>
      <c r="AB1036" t="s">
        <v>37</v>
      </c>
      <c r="AC1036" t="s">
        <v>1013</v>
      </c>
      <c r="AD1036" t="s">
        <v>37</v>
      </c>
      <c r="AE1036" t="s">
        <v>1013</v>
      </c>
      <c r="AF1036" t="s">
        <v>90</v>
      </c>
      <c r="AG1036" t="s">
        <v>1270</v>
      </c>
      <c r="AH1036" t="s">
        <v>50</v>
      </c>
      <c r="AI1036" s="4">
        <f ca="1">data[[#This Row],[Expiry Date]]-TODAY()</f>
        <v>40</v>
      </c>
      <c r="AJ1036" s="4">
        <f ca="1">data[[#This Row],[Maturity ( Days)]]/365</f>
        <v>0.1095890410958904</v>
      </c>
      <c r="AK1036" s="4" t="str">
        <f>IF(data[[#This Row],[Option Type]]="put","p","c")</f>
        <v>c</v>
      </c>
      <c r="AL1036" s="4">
        <f>(data[[#This Row],[Bid]]*data[[#This Row],[Bidsize]]+data[[#This Row],[Ask]]*data[[#This Row],[Asksize]])/(data[[#This Row],[Bidsize]]+data[[#This Row],[Asksize]])</f>
        <v>0.99757630161579891</v>
      </c>
    </row>
    <row r="1037" spans="1:38" x14ac:dyDescent="0.3">
      <c r="A1037" t="s">
        <v>6510</v>
      </c>
      <c r="B1037" t="s">
        <v>6511</v>
      </c>
      <c r="C1037" t="s">
        <v>58</v>
      </c>
      <c r="D1037" t="s">
        <v>1334</v>
      </c>
      <c r="E1037" t="s">
        <v>655</v>
      </c>
      <c r="F1037" t="s">
        <v>257</v>
      </c>
      <c r="G1037" t="s">
        <v>344</v>
      </c>
      <c r="H1037" t="s">
        <v>2838</v>
      </c>
      <c r="I1037" t="s">
        <v>6512</v>
      </c>
      <c r="J1037" t="s">
        <v>1502</v>
      </c>
      <c r="K1037" t="s">
        <v>6513</v>
      </c>
      <c r="L1037" t="s">
        <v>57</v>
      </c>
      <c r="M1037" t="s">
        <v>37</v>
      </c>
      <c r="N1037" t="s">
        <v>6514</v>
      </c>
      <c r="O1037" t="s">
        <v>971</v>
      </c>
      <c r="P1037" t="s">
        <v>5808</v>
      </c>
      <c r="Q1037" t="s">
        <v>767</v>
      </c>
      <c r="R1037" t="s">
        <v>6515</v>
      </c>
      <c r="S1037" t="s">
        <v>344</v>
      </c>
      <c r="T1037" t="s">
        <v>50</v>
      </c>
      <c r="U1037" t="s">
        <v>6516</v>
      </c>
      <c r="V1037" t="s">
        <v>87</v>
      </c>
      <c r="W1037" t="s">
        <v>128</v>
      </c>
      <c r="X1037" t="s">
        <v>1013</v>
      </c>
      <c r="Y1037" t="s">
        <v>755</v>
      </c>
      <c r="Z1037" t="s">
        <v>87</v>
      </c>
      <c r="AA1037" t="s">
        <v>87</v>
      </c>
      <c r="AB1037" t="s">
        <v>37</v>
      </c>
      <c r="AC1037" t="s">
        <v>1013</v>
      </c>
      <c r="AD1037" t="s">
        <v>37</v>
      </c>
      <c r="AE1037" t="s">
        <v>1013</v>
      </c>
      <c r="AF1037" t="s">
        <v>90</v>
      </c>
      <c r="AG1037" t="s">
        <v>1270</v>
      </c>
      <c r="AH1037" t="s">
        <v>50</v>
      </c>
      <c r="AI1037" s="4">
        <f ca="1">data[[#This Row],[Expiry Date]]-TODAY()</f>
        <v>40</v>
      </c>
      <c r="AJ1037" s="4">
        <f ca="1">data[[#This Row],[Maturity ( Days)]]/365</f>
        <v>0.1095890410958904</v>
      </c>
      <c r="AK1037" s="4" t="str">
        <f>IF(data[[#This Row],[Option Type]]="put","p","c")</f>
        <v>c</v>
      </c>
      <c r="AL1037" s="4">
        <f>(data[[#This Row],[Bid]]*data[[#This Row],[Bidsize]]+data[[#This Row],[Ask]]*data[[#This Row],[Asksize]])/(data[[#This Row],[Bidsize]]+data[[#This Row],[Asksize]])</f>
        <v>0.49938608458390171</v>
      </c>
    </row>
    <row r="1038" spans="1:38" x14ac:dyDescent="0.3">
      <c r="A1038" t="s">
        <v>6517</v>
      </c>
      <c r="B1038" t="s">
        <v>6518</v>
      </c>
      <c r="C1038" t="s">
        <v>58</v>
      </c>
      <c r="D1038" t="s">
        <v>1334</v>
      </c>
      <c r="E1038" t="s">
        <v>652</v>
      </c>
      <c r="F1038" t="s">
        <v>257</v>
      </c>
      <c r="G1038" t="s">
        <v>767</v>
      </c>
      <c r="H1038" t="s">
        <v>754</v>
      </c>
      <c r="I1038" t="s">
        <v>152</v>
      </c>
      <c r="J1038" t="s">
        <v>1502</v>
      </c>
      <c r="K1038" t="s">
        <v>1331</v>
      </c>
      <c r="L1038" t="s">
        <v>57</v>
      </c>
      <c r="M1038" t="s">
        <v>37</v>
      </c>
      <c r="N1038" t="s">
        <v>6089</v>
      </c>
      <c r="O1038" t="s">
        <v>137</v>
      </c>
      <c r="P1038" t="s">
        <v>6076</v>
      </c>
      <c r="Q1038" t="s">
        <v>767</v>
      </c>
      <c r="R1038" t="s">
        <v>6076</v>
      </c>
      <c r="S1038" t="s">
        <v>767</v>
      </c>
      <c r="T1038" t="s">
        <v>50</v>
      </c>
      <c r="U1038" t="s">
        <v>6519</v>
      </c>
      <c r="V1038" t="s">
        <v>87</v>
      </c>
      <c r="W1038" t="s">
        <v>180</v>
      </c>
      <c r="X1038" t="s">
        <v>1013</v>
      </c>
      <c r="Y1038" t="s">
        <v>753</v>
      </c>
      <c r="Z1038" t="s">
        <v>87</v>
      </c>
      <c r="AA1038" t="s">
        <v>87</v>
      </c>
      <c r="AB1038" t="s">
        <v>37</v>
      </c>
      <c r="AC1038" t="s">
        <v>1013</v>
      </c>
      <c r="AD1038" t="s">
        <v>37</v>
      </c>
      <c r="AE1038" t="s">
        <v>1013</v>
      </c>
      <c r="AF1038" t="s">
        <v>90</v>
      </c>
      <c r="AG1038" t="s">
        <v>1270</v>
      </c>
      <c r="AH1038" t="s">
        <v>551</v>
      </c>
      <c r="AI1038" s="4">
        <f ca="1">data[[#This Row],[Expiry Date]]-TODAY()</f>
        <v>40</v>
      </c>
      <c r="AJ1038" s="4">
        <f ca="1">data[[#This Row],[Maturity ( Days)]]/365</f>
        <v>0.1095890410958904</v>
      </c>
      <c r="AK1038" s="4" t="str">
        <f>IF(data[[#This Row],[Option Type]]="put","p","c")</f>
        <v>c</v>
      </c>
      <c r="AL1038" s="4">
        <f>(data[[#This Row],[Bid]]*data[[#This Row],[Bidsize]]+data[[#This Row],[Ask]]*data[[#This Row],[Asksize]])/(data[[#This Row],[Bidsize]]+data[[#This Row],[Asksize]])</f>
        <v>0.56196172248803822</v>
      </c>
    </row>
    <row r="1039" spans="1:38" x14ac:dyDescent="0.3">
      <c r="A1039" t="s">
        <v>6520</v>
      </c>
      <c r="B1039" t="s">
        <v>6521</v>
      </c>
      <c r="C1039" t="s">
        <v>58</v>
      </c>
      <c r="D1039" t="s">
        <v>2136</v>
      </c>
      <c r="E1039" t="s">
        <v>655</v>
      </c>
      <c r="F1039" t="s">
        <v>757</v>
      </c>
      <c r="G1039" t="s">
        <v>652</v>
      </c>
      <c r="H1039" t="s">
        <v>6522</v>
      </c>
      <c r="I1039" t="s">
        <v>90</v>
      </c>
      <c r="J1039" t="s">
        <v>1502</v>
      </c>
      <c r="K1039" t="s">
        <v>6523</v>
      </c>
      <c r="L1039" t="s">
        <v>57</v>
      </c>
      <c r="M1039" t="s">
        <v>37</v>
      </c>
      <c r="N1039" t="s">
        <v>6524</v>
      </c>
      <c r="O1039" t="s">
        <v>3838</v>
      </c>
      <c r="P1039" t="s">
        <v>6076</v>
      </c>
      <c r="Q1039" t="s">
        <v>6076</v>
      </c>
      <c r="R1039" t="s">
        <v>652</v>
      </c>
      <c r="S1039" t="s">
        <v>652</v>
      </c>
      <c r="T1039" t="s">
        <v>50</v>
      </c>
      <c r="U1039" t="s">
        <v>6525</v>
      </c>
      <c r="V1039" t="s">
        <v>87</v>
      </c>
      <c r="W1039" t="s">
        <v>104</v>
      </c>
      <c r="X1039" t="s">
        <v>1013</v>
      </c>
      <c r="Y1039" t="s">
        <v>3823</v>
      </c>
      <c r="Z1039" t="s">
        <v>87</v>
      </c>
      <c r="AA1039" t="s">
        <v>87</v>
      </c>
      <c r="AB1039" t="s">
        <v>37</v>
      </c>
      <c r="AC1039" t="s">
        <v>1013</v>
      </c>
      <c r="AD1039" t="s">
        <v>37</v>
      </c>
      <c r="AE1039" t="s">
        <v>1013</v>
      </c>
      <c r="AF1039" t="s">
        <v>90</v>
      </c>
      <c r="AG1039" t="s">
        <v>1270</v>
      </c>
      <c r="AH1039" t="s">
        <v>50</v>
      </c>
      <c r="AI1039" s="4">
        <f ca="1">data[[#This Row],[Expiry Date]]-TODAY()</f>
        <v>40</v>
      </c>
      <c r="AJ1039" s="4">
        <f ca="1">data[[#This Row],[Maturity ( Days)]]/365</f>
        <v>0.1095890410958904</v>
      </c>
      <c r="AK1039" s="4" t="str">
        <f>IF(data[[#This Row],[Option Type]]="put","p","c")</f>
        <v>c</v>
      </c>
      <c r="AL1039" s="4">
        <f>(data[[#This Row],[Bid]]*data[[#This Row],[Bidsize]]+data[[#This Row],[Ask]]*data[[#This Row],[Asksize]])/(data[[#This Row],[Bidsize]]+data[[#This Row],[Asksize]])</f>
        <v>0.41009615384615383</v>
      </c>
    </row>
    <row r="1040" spans="1:38" x14ac:dyDescent="0.3">
      <c r="A1040" t="s">
        <v>6526</v>
      </c>
      <c r="B1040" t="s">
        <v>6527</v>
      </c>
      <c r="C1040" t="s">
        <v>58</v>
      </c>
      <c r="D1040" t="s">
        <v>1338</v>
      </c>
      <c r="E1040" t="s">
        <v>653</v>
      </c>
      <c r="F1040" t="s">
        <v>263</v>
      </c>
      <c r="G1040" t="s">
        <v>264</v>
      </c>
      <c r="H1040" t="s">
        <v>357</v>
      </c>
      <c r="I1040" t="s">
        <v>463</v>
      </c>
      <c r="J1040" t="s">
        <v>1502</v>
      </c>
      <c r="K1040" t="s">
        <v>361</v>
      </c>
      <c r="L1040" t="s">
        <v>57</v>
      </c>
      <c r="M1040" t="s">
        <v>37</v>
      </c>
      <c r="N1040" t="s">
        <v>6118</v>
      </c>
      <c r="O1040" t="s">
        <v>168</v>
      </c>
      <c r="P1040" t="s">
        <v>264</v>
      </c>
      <c r="Q1040" t="s">
        <v>264</v>
      </c>
      <c r="R1040" t="s">
        <v>264</v>
      </c>
      <c r="S1040" t="s">
        <v>264</v>
      </c>
      <c r="T1040" t="s">
        <v>50</v>
      </c>
      <c r="U1040" t="s">
        <v>6528</v>
      </c>
      <c r="V1040" t="s">
        <v>87</v>
      </c>
      <c r="W1040" t="s">
        <v>128</v>
      </c>
      <c r="X1040" t="s">
        <v>1013</v>
      </c>
      <c r="Y1040" t="s">
        <v>496</v>
      </c>
      <c r="Z1040" t="s">
        <v>87</v>
      </c>
      <c r="AA1040" t="s">
        <v>87</v>
      </c>
      <c r="AB1040" t="s">
        <v>37</v>
      </c>
      <c r="AC1040" t="s">
        <v>1013</v>
      </c>
      <c r="AD1040" t="s">
        <v>37</v>
      </c>
      <c r="AE1040" t="s">
        <v>1013</v>
      </c>
      <c r="AF1040" t="s">
        <v>90</v>
      </c>
      <c r="AG1040" t="s">
        <v>1270</v>
      </c>
      <c r="AH1040" t="s">
        <v>551</v>
      </c>
      <c r="AI1040" s="4">
        <f ca="1">data[[#This Row],[Expiry Date]]-TODAY()</f>
        <v>40</v>
      </c>
      <c r="AJ1040" s="4">
        <f ca="1">data[[#This Row],[Maturity ( Days)]]/365</f>
        <v>0.1095890410958904</v>
      </c>
      <c r="AK1040" s="4" t="str">
        <f>IF(data[[#This Row],[Option Type]]="put","p","c")</f>
        <v>c</v>
      </c>
      <c r="AL1040" s="4">
        <f>(data[[#This Row],[Bid]]*data[[#This Row],[Bidsize]]+data[[#This Row],[Ask]]*data[[#This Row],[Asksize]])/(data[[#This Row],[Bidsize]]+data[[#This Row],[Asksize]])</f>
        <v>0.22222222222222221</v>
      </c>
    </row>
    <row r="1041" spans="1:38" x14ac:dyDescent="0.3">
      <c r="A1041" t="s">
        <v>6529</v>
      </c>
      <c r="B1041" t="s">
        <v>6530</v>
      </c>
      <c r="C1041" t="s">
        <v>58</v>
      </c>
      <c r="D1041" t="s">
        <v>3138</v>
      </c>
      <c r="E1041" t="s">
        <v>653</v>
      </c>
      <c r="F1041" t="s">
        <v>263</v>
      </c>
      <c r="G1041" t="s">
        <v>266</v>
      </c>
      <c r="H1041" t="s">
        <v>3102</v>
      </c>
      <c r="I1041" t="s">
        <v>421</v>
      </c>
      <c r="J1041" t="s">
        <v>1502</v>
      </c>
      <c r="K1041" t="s">
        <v>6512</v>
      </c>
      <c r="L1041" t="s">
        <v>57</v>
      </c>
      <c r="M1041" t="s">
        <v>37</v>
      </c>
      <c r="N1041" t="s">
        <v>6531</v>
      </c>
      <c r="O1041" t="s">
        <v>168</v>
      </c>
      <c r="P1041" t="s">
        <v>266</v>
      </c>
      <c r="Q1041" t="s">
        <v>266</v>
      </c>
      <c r="R1041" t="s">
        <v>266</v>
      </c>
      <c r="S1041" t="s">
        <v>266</v>
      </c>
      <c r="T1041" t="s">
        <v>50</v>
      </c>
      <c r="U1041" t="s">
        <v>6532</v>
      </c>
      <c r="V1041" t="s">
        <v>87</v>
      </c>
      <c r="W1041" t="s">
        <v>128</v>
      </c>
      <c r="X1041" t="s">
        <v>1013</v>
      </c>
      <c r="Y1041" t="s">
        <v>6533</v>
      </c>
      <c r="Z1041" t="s">
        <v>87</v>
      </c>
      <c r="AA1041" t="s">
        <v>87</v>
      </c>
      <c r="AB1041" t="s">
        <v>37</v>
      </c>
      <c r="AC1041" t="s">
        <v>1013</v>
      </c>
      <c r="AD1041" t="s">
        <v>37</v>
      </c>
      <c r="AE1041" t="s">
        <v>1013</v>
      </c>
      <c r="AF1041" t="s">
        <v>90</v>
      </c>
      <c r="AG1041" t="s">
        <v>1270</v>
      </c>
      <c r="AH1041" t="s">
        <v>551</v>
      </c>
      <c r="AI1041" s="4">
        <f ca="1">data[[#This Row],[Expiry Date]]-TODAY()</f>
        <v>40</v>
      </c>
      <c r="AJ1041" s="4">
        <f ca="1">data[[#This Row],[Maturity ( Days)]]/365</f>
        <v>0.1095890410958904</v>
      </c>
      <c r="AK1041" s="4" t="str">
        <f>IF(data[[#This Row],[Option Type]]="put","p","c")</f>
        <v>c</v>
      </c>
      <c r="AL1041" s="4">
        <f>(data[[#This Row],[Bid]]*data[[#This Row],[Bidsize]]+data[[#This Row],[Ask]]*data[[#This Row],[Asksize]])/(data[[#This Row],[Bidsize]]+data[[#This Row],[Asksize]])</f>
        <v>0.23986486486486486</v>
      </c>
    </row>
    <row r="1042" spans="1:38" x14ac:dyDescent="0.3">
      <c r="A1042" t="s">
        <v>6534</v>
      </c>
      <c r="B1042" t="s">
        <v>6535</v>
      </c>
      <c r="C1042" t="s">
        <v>30</v>
      </c>
      <c r="D1042" t="s">
        <v>246</v>
      </c>
      <c r="E1042" t="s">
        <v>651</v>
      </c>
      <c r="F1042" t="s">
        <v>655</v>
      </c>
      <c r="G1042" t="s">
        <v>263</v>
      </c>
      <c r="H1042" t="s">
        <v>315</v>
      </c>
      <c r="I1042" t="s">
        <v>1376</v>
      </c>
      <c r="J1042" t="s">
        <v>1502</v>
      </c>
      <c r="K1042" t="s">
        <v>6536</v>
      </c>
      <c r="L1042" t="s">
        <v>57</v>
      </c>
      <c r="M1042" t="s">
        <v>37</v>
      </c>
      <c r="N1042" t="s">
        <v>6514</v>
      </c>
      <c r="O1042" t="s">
        <v>249</v>
      </c>
      <c r="P1042" t="s">
        <v>263</v>
      </c>
      <c r="Q1042" t="s">
        <v>263</v>
      </c>
      <c r="R1042" t="s">
        <v>263</v>
      </c>
      <c r="S1042" t="s">
        <v>263</v>
      </c>
      <c r="T1042" t="s">
        <v>50</v>
      </c>
      <c r="U1042" t="s">
        <v>1182</v>
      </c>
      <c r="V1042" t="s">
        <v>87</v>
      </c>
      <c r="W1042" t="s">
        <v>104</v>
      </c>
      <c r="X1042" t="s">
        <v>1013</v>
      </c>
      <c r="Y1042" t="s">
        <v>756</v>
      </c>
      <c r="Z1042" t="s">
        <v>87</v>
      </c>
      <c r="AA1042" t="s">
        <v>87</v>
      </c>
      <c r="AB1042" t="s">
        <v>37</v>
      </c>
      <c r="AC1042" t="s">
        <v>1013</v>
      </c>
      <c r="AD1042" t="s">
        <v>37</v>
      </c>
      <c r="AE1042" t="s">
        <v>1013</v>
      </c>
      <c r="AF1042" t="s">
        <v>90</v>
      </c>
      <c r="AG1042" t="s">
        <v>1270</v>
      </c>
      <c r="AH1042" t="s">
        <v>50</v>
      </c>
      <c r="AI1042" s="4">
        <f ca="1">data[[#This Row],[Expiry Date]]-TODAY()</f>
        <v>40</v>
      </c>
      <c r="AJ1042" s="4">
        <f ca="1">data[[#This Row],[Maturity ( Days)]]/365</f>
        <v>0.1095890410958904</v>
      </c>
      <c r="AK1042" s="4" t="str">
        <f>IF(data[[#This Row],[Option Type]]="put","p","c")</f>
        <v>p</v>
      </c>
      <c r="AL1042" s="4">
        <f>(data[[#This Row],[Bid]]*data[[#This Row],[Bidsize]]+data[[#This Row],[Ask]]*data[[#This Row],[Asksize]])/(data[[#This Row],[Bidsize]]+data[[#This Row],[Asksize]])</f>
        <v>0.22109374999999998</v>
      </c>
    </row>
    <row r="1043" spans="1:38" x14ac:dyDescent="0.3">
      <c r="A1043" t="s">
        <v>6537</v>
      </c>
      <c r="B1043" t="s">
        <v>6538</v>
      </c>
      <c r="C1043" t="s">
        <v>30</v>
      </c>
      <c r="D1043" t="s">
        <v>246</v>
      </c>
      <c r="E1043" t="s">
        <v>431</v>
      </c>
      <c r="F1043" t="s">
        <v>263</v>
      </c>
      <c r="G1043" t="s">
        <v>264</v>
      </c>
      <c r="H1043" t="s">
        <v>201</v>
      </c>
      <c r="I1043" t="s">
        <v>287</v>
      </c>
      <c r="J1043" t="s">
        <v>1502</v>
      </c>
      <c r="K1043" t="s">
        <v>183</v>
      </c>
      <c r="L1043" t="s">
        <v>57</v>
      </c>
      <c r="M1043" t="s">
        <v>37</v>
      </c>
      <c r="N1043" t="s">
        <v>6539</v>
      </c>
      <c r="O1043" t="s">
        <v>187</v>
      </c>
      <c r="P1043" t="s">
        <v>264</v>
      </c>
      <c r="Q1043" t="s">
        <v>264</v>
      </c>
      <c r="R1043" t="s">
        <v>264</v>
      </c>
      <c r="S1043" t="s">
        <v>264</v>
      </c>
      <c r="T1043" t="s">
        <v>50</v>
      </c>
      <c r="U1043" t="s">
        <v>6540</v>
      </c>
      <c r="V1043" t="s">
        <v>87</v>
      </c>
      <c r="W1043" t="s">
        <v>187</v>
      </c>
      <c r="X1043" t="s">
        <v>1013</v>
      </c>
      <c r="Y1043" t="s">
        <v>2475</v>
      </c>
      <c r="Z1043" t="s">
        <v>87</v>
      </c>
      <c r="AA1043" t="s">
        <v>87</v>
      </c>
      <c r="AB1043" t="s">
        <v>37</v>
      </c>
      <c r="AC1043" t="s">
        <v>1013</v>
      </c>
      <c r="AD1043" t="s">
        <v>37</v>
      </c>
      <c r="AE1043" t="s">
        <v>1013</v>
      </c>
      <c r="AF1043" t="s">
        <v>90</v>
      </c>
      <c r="AG1043" t="s">
        <v>1270</v>
      </c>
      <c r="AH1043" t="s">
        <v>551</v>
      </c>
      <c r="AI1043" s="4">
        <f ca="1">data[[#This Row],[Expiry Date]]-TODAY()</f>
        <v>40</v>
      </c>
      <c r="AJ1043" s="4">
        <f ca="1">data[[#This Row],[Maturity ( Days)]]/365</f>
        <v>0.1095890410958904</v>
      </c>
      <c r="AK1043" s="4" t="str">
        <f>IF(data[[#This Row],[Option Type]]="put","p","c")</f>
        <v>p</v>
      </c>
      <c r="AL1043" s="4">
        <f>(data[[#This Row],[Bid]]*data[[#This Row],[Bidsize]]+data[[#This Row],[Ask]]*data[[#This Row],[Asksize]])/(data[[#This Row],[Bidsize]]+data[[#This Row],[Asksize]])</f>
        <v>0.21061452513966483</v>
      </c>
    </row>
    <row r="1044" spans="1:38" x14ac:dyDescent="0.3">
      <c r="A1044" t="s">
        <v>6541</v>
      </c>
      <c r="B1044" t="s">
        <v>6542</v>
      </c>
      <c r="C1044" t="s">
        <v>30</v>
      </c>
      <c r="D1044" t="s">
        <v>248</v>
      </c>
      <c r="E1044" t="s">
        <v>266</v>
      </c>
      <c r="F1044" t="s">
        <v>261</v>
      </c>
      <c r="G1044" t="s">
        <v>496</v>
      </c>
      <c r="H1044" t="s">
        <v>3102</v>
      </c>
      <c r="I1044" t="s">
        <v>453</v>
      </c>
      <c r="J1044" t="s">
        <v>1502</v>
      </c>
      <c r="K1044" t="s">
        <v>1994</v>
      </c>
      <c r="L1044" t="s">
        <v>57</v>
      </c>
      <c r="M1044" t="s">
        <v>37</v>
      </c>
      <c r="N1044" t="s">
        <v>6543</v>
      </c>
      <c r="O1044" t="s">
        <v>6544</v>
      </c>
      <c r="P1044" t="s">
        <v>655</v>
      </c>
      <c r="Q1044" t="s">
        <v>655</v>
      </c>
      <c r="R1044" t="s">
        <v>496</v>
      </c>
      <c r="S1044" t="s">
        <v>496</v>
      </c>
      <c r="T1044" t="s">
        <v>50</v>
      </c>
      <c r="U1044" t="s">
        <v>6545</v>
      </c>
      <c r="V1044" t="s">
        <v>87</v>
      </c>
      <c r="W1044" t="s">
        <v>171</v>
      </c>
      <c r="X1044" t="s">
        <v>1013</v>
      </c>
      <c r="Y1044" t="s">
        <v>6546</v>
      </c>
      <c r="Z1044" t="s">
        <v>87</v>
      </c>
      <c r="AA1044" t="s">
        <v>87</v>
      </c>
      <c r="AB1044" t="s">
        <v>37</v>
      </c>
      <c r="AC1044" t="s">
        <v>1013</v>
      </c>
      <c r="AD1044" t="s">
        <v>37</v>
      </c>
      <c r="AE1044" t="s">
        <v>1013</v>
      </c>
      <c r="AF1044" t="s">
        <v>90</v>
      </c>
      <c r="AG1044" t="s">
        <v>1270</v>
      </c>
      <c r="AH1044" t="s">
        <v>551</v>
      </c>
      <c r="AI1044" s="4">
        <f ca="1">data[[#This Row],[Expiry Date]]-TODAY()</f>
        <v>40</v>
      </c>
      <c r="AJ1044" s="4">
        <f ca="1">data[[#This Row],[Maturity ( Days)]]/365</f>
        <v>0.1095890410958904</v>
      </c>
      <c r="AK1044" s="4" t="str">
        <f>IF(data[[#This Row],[Option Type]]="put","p","c")</f>
        <v>p</v>
      </c>
      <c r="AL1044" s="4">
        <f>(data[[#This Row],[Bid]]*data[[#This Row],[Bidsize]]+data[[#This Row],[Ask]]*data[[#This Row],[Asksize]])/(data[[#This Row],[Bidsize]]+data[[#This Row],[Asksize]])</f>
        <v>0.29212121212121211</v>
      </c>
    </row>
    <row r="1045" spans="1:38" x14ac:dyDescent="0.3">
      <c r="A1045" t="s">
        <v>6547</v>
      </c>
      <c r="B1045" t="s">
        <v>6548</v>
      </c>
      <c r="C1045" t="s">
        <v>30</v>
      </c>
      <c r="D1045" t="s">
        <v>272</v>
      </c>
      <c r="E1045" t="s">
        <v>869</v>
      </c>
      <c r="F1045" t="s">
        <v>657</v>
      </c>
      <c r="G1045" t="s">
        <v>6549</v>
      </c>
      <c r="H1045" t="s">
        <v>236</v>
      </c>
      <c r="I1045" t="s">
        <v>98</v>
      </c>
      <c r="J1045" t="s">
        <v>1502</v>
      </c>
      <c r="K1045" t="s">
        <v>6550</v>
      </c>
      <c r="L1045" t="s">
        <v>57</v>
      </c>
      <c r="M1045" t="s">
        <v>37</v>
      </c>
      <c r="N1045" t="s">
        <v>6551</v>
      </c>
      <c r="O1045" t="s">
        <v>124</v>
      </c>
      <c r="P1045" t="s">
        <v>809</v>
      </c>
      <c r="Q1045" t="s">
        <v>809</v>
      </c>
      <c r="R1045" t="s">
        <v>6549</v>
      </c>
      <c r="S1045" t="s">
        <v>6549</v>
      </c>
      <c r="T1045" t="s">
        <v>50</v>
      </c>
      <c r="U1045" t="s">
        <v>6552</v>
      </c>
      <c r="V1045" t="s">
        <v>87</v>
      </c>
      <c r="W1045" t="s">
        <v>171</v>
      </c>
      <c r="X1045" t="s">
        <v>1013</v>
      </c>
      <c r="Y1045" t="s">
        <v>6553</v>
      </c>
      <c r="Z1045" t="s">
        <v>87</v>
      </c>
      <c r="AA1045" t="s">
        <v>87</v>
      </c>
      <c r="AB1045" t="s">
        <v>37</v>
      </c>
      <c r="AC1045" t="s">
        <v>1013</v>
      </c>
      <c r="AD1045" t="s">
        <v>37</v>
      </c>
      <c r="AE1045" t="s">
        <v>1013</v>
      </c>
      <c r="AF1045" t="s">
        <v>90</v>
      </c>
      <c r="AG1045" t="s">
        <v>1270</v>
      </c>
      <c r="AH1045" t="s">
        <v>551</v>
      </c>
      <c r="AI1045" s="4">
        <f ca="1">data[[#This Row],[Expiry Date]]-TODAY()</f>
        <v>40</v>
      </c>
      <c r="AJ1045" s="4">
        <f ca="1">data[[#This Row],[Maturity ( Days)]]/365</f>
        <v>0.1095890410958904</v>
      </c>
      <c r="AK1045" s="4" t="str">
        <f>IF(data[[#This Row],[Option Type]]="put","p","c")</f>
        <v>p</v>
      </c>
      <c r="AL1045" s="4">
        <f>(data[[#This Row],[Bid]]*data[[#This Row],[Bidsize]]+data[[#This Row],[Ask]]*data[[#This Row],[Asksize]])/(data[[#This Row],[Bidsize]]+data[[#This Row],[Asksize]])</f>
        <v>1.6908730158730159</v>
      </c>
    </row>
    <row r="1046" spans="1:38" x14ac:dyDescent="0.3">
      <c r="A1046" t="s">
        <v>6554</v>
      </c>
      <c r="B1046" t="s">
        <v>6555</v>
      </c>
      <c r="C1046" t="s">
        <v>30</v>
      </c>
      <c r="D1046" t="s">
        <v>1588</v>
      </c>
      <c r="E1046" t="s">
        <v>744</v>
      </c>
      <c r="F1046" t="s">
        <v>433</v>
      </c>
      <c r="G1046" t="s">
        <v>158</v>
      </c>
      <c r="H1046" t="s">
        <v>227</v>
      </c>
      <c r="I1046" t="s">
        <v>118</v>
      </c>
      <c r="J1046" t="s">
        <v>1502</v>
      </c>
      <c r="K1046" t="s">
        <v>4108</v>
      </c>
      <c r="L1046" t="s">
        <v>57</v>
      </c>
      <c r="M1046" t="s">
        <v>37</v>
      </c>
      <c r="N1046" t="s">
        <v>1202</v>
      </c>
      <c r="O1046" t="s">
        <v>187</v>
      </c>
      <c r="P1046" t="s">
        <v>6556</v>
      </c>
      <c r="Q1046" t="s">
        <v>6556</v>
      </c>
      <c r="R1046" t="s">
        <v>158</v>
      </c>
      <c r="S1046" t="s">
        <v>158</v>
      </c>
      <c r="T1046" t="s">
        <v>50</v>
      </c>
      <c r="U1046" t="s">
        <v>6557</v>
      </c>
      <c r="V1046" t="s">
        <v>87</v>
      </c>
      <c r="W1046" t="s">
        <v>158</v>
      </c>
      <c r="X1046" t="s">
        <v>1013</v>
      </c>
      <c r="Y1046" t="s">
        <v>247</v>
      </c>
      <c r="Z1046" t="s">
        <v>87</v>
      </c>
      <c r="AA1046" t="s">
        <v>87</v>
      </c>
      <c r="AB1046" t="s">
        <v>37</v>
      </c>
      <c r="AC1046" t="s">
        <v>1013</v>
      </c>
      <c r="AD1046" t="s">
        <v>37</v>
      </c>
      <c r="AE1046" t="s">
        <v>1013</v>
      </c>
      <c r="AF1046" t="s">
        <v>90</v>
      </c>
      <c r="AG1046" t="s">
        <v>1270</v>
      </c>
      <c r="AH1046" t="s">
        <v>551</v>
      </c>
      <c r="AI1046" s="4">
        <f ca="1">data[[#This Row],[Expiry Date]]-TODAY()</f>
        <v>40</v>
      </c>
      <c r="AJ1046" s="4">
        <f ca="1">data[[#This Row],[Maturity ( Days)]]/365</f>
        <v>0.1095890410958904</v>
      </c>
      <c r="AK1046" s="4" t="str">
        <f>IF(data[[#This Row],[Option Type]]="put","p","c")</f>
        <v>p</v>
      </c>
      <c r="AL1046" s="4">
        <f>(data[[#This Row],[Bid]]*data[[#This Row],[Bidsize]]+data[[#This Row],[Ask]]*data[[#This Row],[Asksize]])/(data[[#This Row],[Bidsize]]+data[[#This Row],[Asksize]])</f>
        <v>3.0891891891891889</v>
      </c>
    </row>
    <row r="1047" spans="1:38" x14ac:dyDescent="0.3">
      <c r="A1047" t="s">
        <v>6558</v>
      </c>
      <c r="B1047" t="s">
        <v>6559</v>
      </c>
      <c r="C1047" t="s">
        <v>30</v>
      </c>
      <c r="D1047" t="s">
        <v>1280</v>
      </c>
      <c r="E1047" t="s">
        <v>158</v>
      </c>
      <c r="F1047" t="s">
        <v>432</v>
      </c>
      <c r="G1047" t="s">
        <v>432</v>
      </c>
      <c r="H1047" t="s">
        <v>113</v>
      </c>
      <c r="I1047" t="s">
        <v>226</v>
      </c>
      <c r="J1047" t="s">
        <v>1502</v>
      </c>
      <c r="K1047" t="s">
        <v>3760</v>
      </c>
      <c r="L1047" t="s">
        <v>57</v>
      </c>
      <c r="M1047" t="s">
        <v>37</v>
      </c>
      <c r="N1047" t="s">
        <v>263</v>
      </c>
      <c r="O1047" t="s">
        <v>525</v>
      </c>
      <c r="P1047" t="s">
        <v>6560</v>
      </c>
      <c r="Q1047" t="s">
        <v>6561</v>
      </c>
      <c r="R1047" t="s">
        <v>433</v>
      </c>
      <c r="S1047" t="s">
        <v>432</v>
      </c>
      <c r="T1047" t="s">
        <v>50</v>
      </c>
      <c r="U1047" t="s">
        <v>168</v>
      </c>
      <c r="V1047" t="s">
        <v>87</v>
      </c>
      <c r="W1047" t="s">
        <v>158</v>
      </c>
      <c r="X1047" t="s">
        <v>1013</v>
      </c>
      <c r="Y1047" t="s">
        <v>158</v>
      </c>
      <c r="Z1047" t="s">
        <v>87</v>
      </c>
      <c r="AA1047" t="s">
        <v>87</v>
      </c>
      <c r="AB1047" t="s">
        <v>37</v>
      </c>
      <c r="AC1047" t="s">
        <v>1013</v>
      </c>
      <c r="AD1047" t="s">
        <v>37</v>
      </c>
      <c r="AE1047" t="s">
        <v>1013</v>
      </c>
      <c r="AF1047" t="s">
        <v>90</v>
      </c>
      <c r="AG1047" t="s">
        <v>1270</v>
      </c>
      <c r="AH1047" t="s">
        <v>551</v>
      </c>
      <c r="AI1047" s="4">
        <f ca="1">data[[#This Row],[Expiry Date]]-TODAY()</f>
        <v>40</v>
      </c>
      <c r="AJ1047" s="4">
        <f ca="1">data[[#This Row],[Maturity ( Days)]]/365</f>
        <v>0.1095890410958904</v>
      </c>
      <c r="AK1047" s="4" t="str">
        <f>IF(data[[#This Row],[Option Type]]="put","p","c")</f>
        <v>p</v>
      </c>
      <c r="AL1047" s="4">
        <f>(data[[#This Row],[Bid]]*data[[#This Row],[Bidsize]]+data[[#This Row],[Ask]]*data[[#This Row],[Asksize]])/(data[[#This Row],[Bidsize]]+data[[#This Row],[Asksize]])</f>
        <v>3.1266055045871557</v>
      </c>
    </row>
    <row r="1048" spans="1:38" x14ac:dyDescent="0.3">
      <c r="A1048" t="s">
        <v>6562</v>
      </c>
      <c r="B1048" t="s">
        <v>6563</v>
      </c>
      <c r="C1048" t="s">
        <v>30</v>
      </c>
      <c r="D1048" t="s">
        <v>3325</v>
      </c>
      <c r="E1048" t="s">
        <v>492</v>
      </c>
      <c r="F1048" t="s">
        <v>488</v>
      </c>
      <c r="G1048" t="s">
        <v>247</v>
      </c>
      <c r="H1048" t="s">
        <v>231</v>
      </c>
      <c r="I1048" t="s">
        <v>121</v>
      </c>
      <c r="J1048" t="s">
        <v>1502</v>
      </c>
      <c r="K1048" t="s">
        <v>6564</v>
      </c>
      <c r="L1048" t="s">
        <v>57</v>
      </c>
      <c r="M1048" t="s">
        <v>37</v>
      </c>
      <c r="N1048" t="s">
        <v>6565</v>
      </c>
      <c r="O1048" t="s">
        <v>158</v>
      </c>
      <c r="P1048" t="s">
        <v>247</v>
      </c>
      <c r="Q1048" t="s">
        <v>247</v>
      </c>
      <c r="R1048" t="s">
        <v>247</v>
      </c>
      <c r="S1048" t="s">
        <v>247</v>
      </c>
      <c r="T1048" t="s">
        <v>50</v>
      </c>
      <c r="U1048" t="s">
        <v>414</v>
      </c>
      <c r="V1048" t="s">
        <v>87</v>
      </c>
      <c r="W1048" t="s">
        <v>158</v>
      </c>
      <c r="X1048" t="s">
        <v>1013</v>
      </c>
      <c r="Y1048" t="s">
        <v>180</v>
      </c>
      <c r="Z1048" t="s">
        <v>87</v>
      </c>
      <c r="AA1048" t="s">
        <v>87</v>
      </c>
      <c r="AB1048" t="s">
        <v>37</v>
      </c>
      <c r="AC1048" t="s">
        <v>1013</v>
      </c>
      <c r="AD1048" t="s">
        <v>37</v>
      </c>
      <c r="AE1048" t="s">
        <v>1013</v>
      </c>
      <c r="AF1048" t="s">
        <v>90</v>
      </c>
      <c r="AG1048" t="s">
        <v>1270</v>
      </c>
      <c r="AH1048" t="s">
        <v>551</v>
      </c>
      <c r="AI1048" s="4">
        <f ca="1">data[[#This Row],[Expiry Date]]-TODAY()</f>
        <v>40</v>
      </c>
      <c r="AJ1048" s="4">
        <f ca="1">data[[#This Row],[Maturity ( Days)]]/365</f>
        <v>0.1095890410958904</v>
      </c>
      <c r="AK1048" s="4" t="str">
        <f>IF(data[[#This Row],[Option Type]]="put","p","c")</f>
        <v>p</v>
      </c>
      <c r="AL1048" s="4">
        <f>(data[[#This Row],[Bid]]*data[[#This Row],[Bidsize]]+data[[#This Row],[Ask]]*data[[#This Row],[Asksize]])/(data[[#This Row],[Bidsize]]+data[[#This Row],[Asksize]])</f>
        <v>3.6738317757009349</v>
      </c>
    </row>
    <row r="1049" spans="1:38" x14ac:dyDescent="0.3">
      <c r="A1049" t="s">
        <v>6566</v>
      </c>
      <c r="B1049" t="s">
        <v>6567</v>
      </c>
      <c r="C1049" t="s">
        <v>30</v>
      </c>
      <c r="D1049" t="s">
        <v>300</v>
      </c>
      <c r="E1049" t="s">
        <v>180</v>
      </c>
      <c r="F1049" t="s">
        <v>660</v>
      </c>
      <c r="G1049" t="s">
        <v>660</v>
      </c>
      <c r="H1049" t="s">
        <v>122</v>
      </c>
      <c r="I1049" t="s">
        <v>112</v>
      </c>
      <c r="J1049" t="s">
        <v>1502</v>
      </c>
      <c r="K1049" t="s">
        <v>6568</v>
      </c>
      <c r="L1049" t="s">
        <v>57</v>
      </c>
      <c r="M1049" t="s">
        <v>37</v>
      </c>
      <c r="N1049" t="s">
        <v>1217</v>
      </c>
      <c r="O1049" t="s">
        <v>480</v>
      </c>
      <c r="P1049" t="s">
        <v>660</v>
      </c>
      <c r="Q1049" t="s">
        <v>660</v>
      </c>
      <c r="R1049" t="s">
        <v>660</v>
      </c>
      <c r="S1049" t="s">
        <v>660</v>
      </c>
      <c r="T1049" t="s">
        <v>50</v>
      </c>
      <c r="U1049" t="s">
        <v>6569</v>
      </c>
      <c r="V1049" t="s">
        <v>87</v>
      </c>
      <c r="W1049" t="s">
        <v>480</v>
      </c>
      <c r="X1049" t="s">
        <v>1013</v>
      </c>
      <c r="Y1049" t="s">
        <v>742</v>
      </c>
      <c r="Z1049" t="s">
        <v>87</v>
      </c>
      <c r="AA1049" t="s">
        <v>87</v>
      </c>
      <c r="AB1049" t="s">
        <v>37</v>
      </c>
      <c r="AC1049" t="s">
        <v>1013</v>
      </c>
      <c r="AD1049" t="s">
        <v>37</v>
      </c>
      <c r="AE1049" t="s">
        <v>1013</v>
      </c>
      <c r="AF1049" t="s">
        <v>90</v>
      </c>
      <c r="AG1049" t="s">
        <v>1270</v>
      </c>
      <c r="AH1049" t="s">
        <v>551</v>
      </c>
      <c r="AI1049" s="4">
        <f ca="1">data[[#This Row],[Expiry Date]]-TODAY()</f>
        <v>40</v>
      </c>
      <c r="AJ1049" s="4">
        <f ca="1">data[[#This Row],[Maturity ( Days)]]/365</f>
        <v>0.1095890410958904</v>
      </c>
      <c r="AK1049" s="4" t="str">
        <f>IF(data[[#This Row],[Option Type]]="put","p","c")</f>
        <v>p</v>
      </c>
      <c r="AL1049" s="4">
        <f>(data[[#This Row],[Bid]]*data[[#This Row],[Bidsize]]+data[[#This Row],[Ask]]*data[[#This Row],[Asksize]])/(data[[#This Row],[Bidsize]]+data[[#This Row],[Asksize]])</f>
        <v>4.1724137931034484</v>
      </c>
    </row>
    <row r="1050" spans="1:38" x14ac:dyDescent="0.3">
      <c r="A1050" t="s">
        <v>6570</v>
      </c>
      <c r="B1050" t="s">
        <v>6571</v>
      </c>
      <c r="C1050" t="s">
        <v>30</v>
      </c>
      <c r="D1050" t="s">
        <v>1613</v>
      </c>
      <c r="E1050" t="s">
        <v>343</v>
      </c>
      <c r="F1050" t="s">
        <v>239</v>
      </c>
      <c r="G1050" t="s">
        <v>239</v>
      </c>
      <c r="H1050" t="s">
        <v>118</v>
      </c>
      <c r="I1050" t="s">
        <v>424</v>
      </c>
      <c r="J1050" t="s">
        <v>1502</v>
      </c>
      <c r="K1050" t="s">
        <v>765</v>
      </c>
      <c r="L1050" t="s">
        <v>57</v>
      </c>
      <c r="M1050" t="s">
        <v>37</v>
      </c>
      <c r="N1050" t="s">
        <v>263</v>
      </c>
      <c r="O1050" t="s">
        <v>424</v>
      </c>
      <c r="P1050" t="s">
        <v>239</v>
      </c>
      <c r="Q1050" t="s">
        <v>239</v>
      </c>
      <c r="R1050" t="s">
        <v>239</v>
      </c>
      <c r="S1050" t="s">
        <v>239</v>
      </c>
      <c r="T1050" t="s">
        <v>50</v>
      </c>
      <c r="U1050" t="s">
        <v>6572</v>
      </c>
      <c r="V1050" t="s">
        <v>87</v>
      </c>
      <c r="W1050" t="s">
        <v>424</v>
      </c>
      <c r="X1050" t="s">
        <v>1013</v>
      </c>
      <c r="Y1050" t="s">
        <v>867</v>
      </c>
      <c r="Z1050" t="s">
        <v>87</v>
      </c>
      <c r="AA1050" t="s">
        <v>87</v>
      </c>
      <c r="AB1050" t="s">
        <v>37</v>
      </c>
      <c r="AC1050" t="s">
        <v>1013</v>
      </c>
      <c r="AD1050" t="s">
        <v>37</v>
      </c>
      <c r="AE1050" t="s">
        <v>1013</v>
      </c>
      <c r="AF1050" t="s">
        <v>90</v>
      </c>
      <c r="AG1050" t="s">
        <v>1270</v>
      </c>
      <c r="AH1050" t="s">
        <v>551</v>
      </c>
      <c r="AI1050" s="4">
        <f ca="1">data[[#This Row],[Expiry Date]]-TODAY()</f>
        <v>40</v>
      </c>
      <c r="AJ1050" s="4">
        <f ca="1">data[[#This Row],[Maturity ( Days)]]/365</f>
        <v>0.1095890410958904</v>
      </c>
      <c r="AK1050" s="4" t="str">
        <f>IF(data[[#This Row],[Option Type]]="put","p","c")</f>
        <v>p</v>
      </c>
      <c r="AL1050" s="4">
        <f>(data[[#This Row],[Bid]]*data[[#This Row],[Bidsize]]+data[[#This Row],[Ask]]*data[[#This Row],[Asksize]])/(data[[#This Row],[Bidsize]]+data[[#This Row],[Asksize]])</f>
        <v>4.2795275590551185</v>
      </c>
    </row>
    <row r="1051" spans="1:38" x14ac:dyDescent="0.3">
      <c r="A1051" t="s">
        <v>6573</v>
      </c>
      <c r="B1051" t="s">
        <v>6574</v>
      </c>
      <c r="C1051" t="s">
        <v>30</v>
      </c>
      <c r="D1051" t="s">
        <v>1284</v>
      </c>
      <c r="E1051" t="s">
        <v>867</v>
      </c>
      <c r="F1051" t="s">
        <v>5539</v>
      </c>
      <c r="G1051" t="s">
        <v>239</v>
      </c>
      <c r="H1051" t="s">
        <v>203</v>
      </c>
      <c r="I1051" t="s">
        <v>1413</v>
      </c>
      <c r="J1051" t="s">
        <v>1502</v>
      </c>
      <c r="K1051" t="s">
        <v>6575</v>
      </c>
      <c r="L1051" t="s">
        <v>57</v>
      </c>
      <c r="M1051" t="s">
        <v>37</v>
      </c>
      <c r="N1051" t="s">
        <v>1202</v>
      </c>
      <c r="O1051" t="s">
        <v>6480</v>
      </c>
      <c r="P1051" t="s">
        <v>742</v>
      </c>
      <c r="Q1051" t="s">
        <v>902</v>
      </c>
      <c r="R1051" t="s">
        <v>239</v>
      </c>
      <c r="S1051" t="s">
        <v>239</v>
      </c>
      <c r="T1051" t="s">
        <v>50</v>
      </c>
      <c r="U1051" t="s">
        <v>6576</v>
      </c>
      <c r="V1051" t="s">
        <v>87</v>
      </c>
      <c r="W1051" t="s">
        <v>86</v>
      </c>
      <c r="X1051" t="s">
        <v>1013</v>
      </c>
      <c r="Y1051" t="s">
        <v>902</v>
      </c>
      <c r="Z1051" t="s">
        <v>87</v>
      </c>
      <c r="AA1051" t="s">
        <v>87</v>
      </c>
      <c r="AB1051" t="s">
        <v>37</v>
      </c>
      <c r="AC1051" t="s">
        <v>1013</v>
      </c>
      <c r="AD1051" t="s">
        <v>37</v>
      </c>
      <c r="AE1051" t="s">
        <v>1013</v>
      </c>
      <c r="AF1051" t="s">
        <v>90</v>
      </c>
      <c r="AG1051" t="s">
        <v>1270</v>
      </c>
      <c r="AH1051" t="s">
        <v>50</v>
      </c>
      <c r="AI1051" s="4">
        <f ca="1">data[[#This Row],[Expiry Date]]-TODAY()</f>
        <v>40</v>
      </c>
      <c r="AJ1051" s="4">
        <f ca="1">data[[#This Row],[Maturity ( Days)]]/365</f>
        <v>0.1095890410958904</v>
      </c>
      <c r="AK1051" s="4" t="str">
        <f>IF(data[[#This Row],[Option Type]]="put","p","c")</f>
        <v>p</v>
      </c>
      <c r="AL1051" s="4">
        <f>(data[[#This Row],[Bid]]*data[[#This Row],[Bidsize]]+data[[#This Row],[Ask]]*data[[#This Row],[Asksize]])/(data[[#This Row],[Bidsize]]+data[[#This Row],[Asksize]])</f>
        <v>4.4851063829787234</v>
      </c>
    </row>
    <row r="1052" spans="1:38" x14ac:dyDescent="0.3">
      <c r="A1052" t="s">
        <v>6577</v>
      </c>
      <c r="B1052" t="s">
        <v>6578</v>
      </c>
      <c r="C1052" t="s">
        <v>30</v>
      </c>
      <c r="D1052" t="s">
        <v>1288</v>
      </c>
      <c r="E1052" t="s">
        <v>144</v>
      </c>
      <c r="F1052" t="s">
        <v>954</v>
      </c>
      <c r="G1052" t="s">
        <v>6579</v>
      </c>
      <c r="H1052" t="s">
        <v>743</v>
      </c>
      <c r="I1052" t="s">
        <v>3020</v>
      </c>
      <c r="J1052" t="s">
        <v>1502</v>
      </c>
      <c r="K1052" t="s">
        <v>6580</v>
      </c>
      <c r="L1052" t="s">
        <v>57</v>
      </c>
      <c r="M1052" t="s">
        <v>37</v>
      </c>
      <c r="N1052" t="s">
        <v>6581</v>
      </c>
      <c r="O1052" t="s">
        <v>436</v>
      </c>
      <c r="P1052" t="s">
        <v>6582</v>
      </c>
      <c r="Q1052" t="s">
        <v>6582</v>
      </c>
      <c r="R1052" t="s">
        <v>6579</v>
      </c>
      <c r="S1052" t="s">
        <v>6579</v>
      </c>
      <c r="T1052" t="s">
        <v>50</v>
      </c>
      <c r="U1052" t="s">
        <v>6583</v>
      </c>
      <c r="V1052" t="s">
        <v>87</v>
      </c>
      <c r="W1052" t="s">
        <v>119</v>
      </c>
      <c r="X1052" t="s">
        <v>1013</v>
      </c>
      <c r="Y1052" t="s">
        <v>771</v>
      </c>
      <c r="Z1052" t="s">
        <v>87</v>
      </c>
      <c r="AA1052" t="s">
        <v>87</v>
      </c>
      <c r="AB1052" t="s">
        <v>37</v>
      </c>
      <c r="AC1052" t="s">
        <v>1013</v>
      </c>
      <c r="AD1052" t="s">
        <v>37</v>
      </c>
      <c r="AE1052" t="s">
        <v>1013</v>
      </c>
      <c r="AF1052" t="s">
        <v>90</v>
      </c>
      <c r="AG1052" t="s">
        <v>1270</v>
      </c>
      <c r="AH1052" t="s">
        <v>50</v>
      </c>
      <c r="AI1052" s="4">
        <f ca="1">data[[#This Row],[Expiry Date]]-TODAY()</f>
        <v>40</v>
      </c>
      <c r="AJ1052" s="4">
        <f ca="1">data[[#This Row],[Maturity ( Days)]]/365</f>
        <v>0.1095890410958904</v>
      </c>
      <c r="AK1052" s="4" t="str">
        <f>IF(data[[#This Row],[Option Type]]="put","p","c")</f>
        <v>p</v>
      </c>
      <c r="AL1052" s="4">
        <f>(data[[#This Row],[Bid]]*data[[#This Row],[Bidsize]]+data[[#This Row],[Ask]]*data[[#This Row],[Asksize]])/(data[[#This Row],[Bidsize]]+data[[#This Row],[Asksize]])</f>
        <v>5.3110679611650484</v>
      </c>
    </row>
    <row r="1053" spans="1:38" x14ac:dyDescent="0.3">
      <c r="A1053" t="s">
        <v>6584</v>
      </c>
      <c r="B1053" t="s">
        <v>6585</v>
      </c>
      <c r="C1053" t="s">
        <v>30</v>
      </c>
      <c r="D1053" t="s">
        <v>1297</v>
      </c>
      <c r="E1053" t="s">
        <v>6003</v>
      </c>
      <c r="F1053" t="s">
        <v>438</v>
      </c>
      <c r="G1053" t="s">
        <v>438</v>
      </c>
      <c r="H1053" t="s">
        <v>2534</v>
      </c>
      <c r="I1053" t="s">
        <v>394</v>
      </c>
      <c r="J1053" t="s">
        <v>1502</v>
      </c>
      <c r="K1053" t="s">
        <v>6586</v>
      </c>
      <c r="L1053" t="s">
        <v>57</v>
      </c>
      <c r="M1053" t="s">
        <v>37</v>
      </c>
      <c r="N1053" t="s">
        <v>1143</v>
      </c>
      <c r="O1053" t="s">
        <v>134</v>
      </c>
      <c r="P1053" t="s">
        <v>6587</v>
      </c>
      <c r="Q1053" t="s">
        <v>918</v>
      </c>
      <c r="R1053" t="s">
        <v>438</v>
      </c>
      <c r="S1053" t="s">
        <v>438</v>
      </c>
      <c r="T1053" t="s">
        <v>50</v>
      </c>
      <c r="U1053" t="s">
        <v>6588</v>
      </c>
      <c r="V1053" t="s">
        <v>87</v>
      </c>
      <c r="W1053" t="s">
        <v>168</v>
      </c>
      <c r="X1053" t="s">
        <v>1013</v>
      </c>
      <c r="Y1053" t="s">
        <v>166</v>
      </c>
      <c r="Z1053" t="s">
        <v>87</v>
      </c>
      <c r="AA1053" t="s">
        <v>87</v>
      </c>
      <c r="AB1053" t="s">
        <v>37</v>
      </c>
      <c r="AC1053" t="s">
        <v>1013</v>
      </c>
      <c r="AD1053" t="s">
        <v>37</v>
      </c>
      <c r="AE1053" t="s">
        <v>1013</v>
      </c>
      <c r="AF1053" t="s">
        <v>90</v>
      </c>
      <c r="AG1053" t="s">
        <v>1270</v>
      </c>
      <c r="AH1053" t="s">
        <v>50</v>
      </c>
      <c r="AI1053" s="4">
        <f ca="1">data[[#This Row],[Expiry Date]]-TODAY()</f>
        <v>40</v>
      </c>
      <c r="AJ1053" s="4">
        <f ca="1">data[[#This Row],[Maturity ( Days)]]/365</f>
        <v>0.1095890410958904</v>
      </c>
      <c r="AK1053" s="4" t="str">
        <f>IF(data[[#This Row],[Option Type]]="put","p","c")</f>
        <v>p</v>
      </c>
      <c r="AL1053" s="4">
        <f>(data[[#This Row],[Bid]]*data[[#This Row],[Bidsize]]+data[[#This Row],[Ask]]*data[[#This Row],[Asksize]])/(data[[#This Row],[Bidsize]]+data[[#This Row],[Asksize]])</f>
        <v>8.9198275862068961</v>
      </c>
    </row>
    <row r="1054" spans="1:38" x14ac:dyDescent="0.3">
      <c r="A1054" t="s">
        <v>6589</v>
      </c>
      <c r="B1054" t="s">
        <v>6590</v>
      </c>
      <c r="C1054" t="s">
        <v>30</v>
      </c>
      <c r="D1054" t="s">
        <v>103</v>
      </c>
      <c r="E1054" t="s">
        <v>295</v>
      </c>
      <c r="F1054" t="s">
        <v>817</v>
      </c>
      <c r="G1054" t="s">
        <v>6591</v>
      </c>
      <c r="H1054" t="s">
        <v>2555</v>
      </c>
      <c r="I1054" t="s">
        <v>278</v>
      </c>
      <c r="J1054" t="s">
        <v>1502</v>
      </c>
      <c r="K1054" t="s">
        <v>6592</v>
      </c>
      <c r="L1054" t="s">
        <v>57</v>
      </c>
      <c r="M1054" t="s">
        <v>37</v>
      </c>
      <c r="N1054" t="s">
        <v>6593</v>
      </c>
      <c r="O1054" t="s">
        <v>262</v>
      </c>
      <c r="P1054" t="s">
        <v>6594</v>
      </c>
      <c r="Q1054" t="s">
        <v>155</v>
      </c>
      <c r="R1054" t="s">
        <v>739</v>
      </c>
      <c r="S1054" t="s">
        <v>6591</v>
      </c>
      <c r="T1054" t="s">
        <v>50</v>
      </c>
      <c r="U1054" t="s">
        <v>6595</v>
      </c>
      <c r="V1054" t="s">
        <v>87</v>
      </c>
      <c r="W1054" t="s">
        <v>144</v>
      </c>
      <c r="X1054" t="s">
        <v>1013</v>
      </c>
      <c r="Y1054" t="s">
        <v>863</v>
      </c>
      <c r="Z1054" t="s">
        <v>87</v>
      </c>
      <c r="AA1054" t="s">
        <v>87</v>
      </c>
      <c r="AB1054" t="s">
        <v>37</v>
      </c>
      <c r="AC1054" t="s">
        <v>1013</v>
      </c>
      <c r="AD1054" t="s">
        <v>37</v>
      </c>
      <c r="AE1054" t="s">
        <v>1013</v>
      </c>
      <c r="AF1054" t="s">
        <v>90</v>
      </c>
      <c r="AG1054" t="s">
        <v>1270</v>
      </c>
      <c r="AH1054" t="s">
        <v>50</v>
      </c>
      <c r="AI1054" s="4">
        <f ca="1">data[[#This Row],[Expiry Date]]-TODAY()</f>
        <v>40</v>
      </c>
      <c r="AJ1054" s="4">
        <f ca="1">data[[#This Row],[Maturity ( Days)]]/365</f>
        <v>0.1095890410958904</v>
      </c>
      <c r="AK1054" s="4" t="str">
        <f>IF(data[[#This Row],[Option Type]]="put","p","c")</f>
        <v>p</v>
      </c>
      <c r="AL1054" s="4">
        <f>(data[[#This Row],[Bid]]*data[[#This Row],[Bidsize]]+data[[#This Row],[Ask]]*data[[#This Row],[Asksize]])/(data[[#This Row],[Bidsize]]+data[[#This Row],[Asksize]])</f>
        <v>10.524074074074074</v>
      </c>
    </row>
    <row r="1055" spans="1:38" x14ac:dyDescent="0.3">
      <c r="A1055" t="s">
        <v>6596</v>
      </c>
      <c r="B1055" t="s">
        <v>6597</v>
      </c>
      <c r="C1055" t="s">
        <v>30</v>
      </c>
      <c r="D1055" t="s">
        <v>2583</v>
      </c>
      <c r="E1055" t="s">
        <v>333</v>
      </c>
      <c r="F1055" t="s">
        <v>6587</v>
      </c>
      <c r="G1055" t="s">
        <v>6598</v>
      </c>
      <c r="H1055" t="s">
        <v>90</v>
      </c>
      <c r="I1055" t="s">
        <v>90</v>
      </c>
      <c r="J1055" t="s">
        <v>1502</v>
      </c>
      <c r="K1055" t="s">
        <v>180</v>
      </c>
      <c r="L1055" t="s">
        <v>57</v>
      </c>
      <c r="M1055" t="s">
        <v>37</v>
      </c>
      <c r="N1055" t="s">
        <v>6599</v>
      </c>
      <c r="O1055" t="s">
        <v>151</v>
      </c>
      <c r="P1055" t="s">
        <v>6600</v>
      </c>
      <c r="Q1055" t="s">
        <v>6600</v>
      </c>
      <c r="R1055" t="s">
        <v>6598</v>
      </c>
      <c r="S1055" t="s">
        <v>6598</v>
      </c>
      <c r="T1055" t="s">
        <v>50</v>
      </c>
      <c r="U1055" t="s">
        <v>6503</v>
      </c>
      <c r="V1055" t="s">
        <v>87</v>
      </c>
      <c r="W1055" t="s">
        <v>128</v>
      </c>
      <c r="X1055" t="s">
        <v>1013</v>
      </c>
      <c r="Y1055" t="s">
        <v>2584</v>
      </c>
      <c r="Z1055" t="s">
        <v>87</v>
      </c>
      <c r="AA1055" t="s">
        <v>87</v>
      </c>
      <c r="AB1055" t="s">
        <v>37</v>
      </c>
      <c r="AC1055" t="s">
        <v>1013</v>
      </c>
      <c r="AD1055" t="s">
        <v>37</v>
      </c>
      <c r="AE1055" t="s">
        <v>1013</v>
      </c>
      <c r="AF1055" t="s">
        <v>90</v>
      </c>
      <c r="AG1055" t="s">
        <v>1270</v>
      </c>
      <c r="AH1055" t="s">
        <v>50</v>
      </c>
      <c r="AI1055" s="4">
        <f ca="1">data[[#This Row],[Expiry Date]]-TODAY()</f>
        <v>40</v>
      </c>
      <c r="AJ1055" s="4">
        <f ca="1">data[[#This Row],[Maturity ( Days)]]/365</f>
        <v>0.1095890410958904</v>
      </c>
      <c r="AK1055" s="4" t="str">
        <f>IF(data[[#This Row],[Option Type]]="put","p","c")</f>
        <v>p</v>
      </c>
      <c r="AL1055" s="4">
        <f>(data[[#This Row],[Bid]]*data[[#This Row],[Bidsize]]+data[[#This Row],[Ask]]*data[[#This Row],[Asksize]])/(data[[#This Row],[Bidsize]]+data[[#This Row],[Asksize]])</f>
        <v>14.05</v>
      </c>
    </row>
    <row r="1056" spans="1:38" x14ac:dyDescent="0.3">
      <c r="A1056" t="s">
        <v>6601</v>
      </c>
      <c r="B1056" t="s">
        <v>6602</v>
      </c>
      <c r="C1056" t="s">
        <v>30</v>
      </c>
      <c r="D1056" t="s">
        <v>1309</v>
      </c>
      <c r="E1056" t="s">
        <v>6603</v>
      </c>
      <c r="F1056" t="s">
        <v>2584</v>
      </c>
      <c r="G1056" t="s">
        <v>6604</v>
      </c>
      <c r="H1056" t="s">
        <v>325</v>
      </c>
      <c r="I1056" t="s">
        <v>278</v>
      </c>
      <c r="J1056" t="s">
        <v>1502</v>
      </c>
      <c r="K1056" t="s">
        <v>6605</v>
      </c>
      <c r="L1056" t="s">
        <v>57</v>
      </c>
      <c r="M1056" t="s">
        <v>37</v>
      </c>
      <c r="N1056" t="s">
        <v>6606</v>
      </c>
      <c r="O1056" t="s">
        <v>184</v>
      </c>
      <c r="P1056" t="s">
        <v>5698</v>
      </c>
      <c r="Q1056" t="s">
        <v>5698</v>
      </c>
      <c r="R1056" t="s">
        <v>6604</v>
      </c>
      <c r="S1056" t="s">
        <v>6604</v>
      </c>
      <c r="T1056" t="s">
        <v>50</v>
      </c>
      <c r="U1056" t="s">
        <v>6607</v>
      </c>
      <c r="V1056" t="s">
        <v>87</v>
      </c>
      <c r="W1056" t="s">
        <v>128</v>
      </c>
      <c r="X1056" t="s">
        <v>1013</v>
      </c>
      <c r="Y1056" t="s">
        <v>142</v>
      </c>
      <c r="Z1056" t="s">
        <v>87</v>
      </c>
      <c r="AA1056" t="s">
        <v>87</v>
      </c>
      <c r="AB1056" t="s">
        <v>37</v>
      </c>
      <c r="AC1056" t="s">
        <v>1013</v>
      </c>
      <c r="AD1056" t="s">
        <v>37</v>
      </c>
      <c r="AE1056" t="s">
        <v>1013</v>
      </c>
      <c r="AF1056" t="s">
        <v>90</v>
      </c>
      <c r="AG1056" t="s">
        <v>1270</v>
      </c>
      <c r="AH1056" t="s">
        <v>50</v>
      </c>
      <c r="AI1056" s="4">
        <f ca="1">data[[#This Row],[Expiry Date]]-TODAY()</f>
        <v>40</v>
      </c>
      <c r="AJ1056" s="4">
        <f ca="1">data[[#This Row],[Maturity ( Days)]]/365</f>
        <v>0.1095890410958904</v>
      </c>
      <c r="AK1056" s="4" t="str">
        <f>IF(data[[#This Row],[Option Type]]="put","p","c")</f>
        <v>p</v>
      </c>
      <c r="AL1056" s="4">
        <f>(data[[#This Row],[Bid]]*data[[#This Row],[Bidsize]]+data[[#This Row],[Ask]]*data[[#This Row],[Asksize]])/(data[[#This Row],[Bidsize]]+data[[#This Row],[Asksize]])</f>
        <v>14.12</v>
      </c>
    </row>
    <row r="1057" spans="1:38" x14ac:dyDescent="0.3">
      <c r="A1057" t="s">
        <v>6608</v>
      </c>
      <c r="B1057" t="s">
        <v>6609</v>
      </c>
      <c r="C1057" t="s">
        <v>30</v>
      </c>
      <c r="D1057" t="s">
        <v>114</v>
      </c>
      <c r="E1057" t="s">
        <v>486</v>
      </c>
      <c r="F1057" t="s">
        <v>737</v>
      </c>
      <c r="G1057" t="s">
        <v>861</v>
      </c>
      <c r="H1057" t="s">
        <v>90</v>
      </c>
      <c r="I1057" t="s">
        <v>90</v>
      </c>
      <c r="J1057" t="s">
        <v>1502</v>
      </c>
      <c r="K1057" t="s">
        <v>6610</v>
      </c>
      <c r="L1057" t="s">
        <v>57</v>
      </c>
      <c r="M1057" t="s">
        <v>37</v>
      </c>
      <c r="N1057" t="s">
        <v>88</v>
      </c>
      <c r="O1057" t="s">
        <v>6611</v>
      </c>
      <c r="P1057" t="s">
        <v>6612</v>
      </c>
      <c r="Q1057" t="s">
        <v>6613</v>
      </c>
      <c r="R1057" t="s">
        <v>6614</v>
      </c>
      <c r="S1057" t="s">
        <v>861</v>
      </c>
      <c r="T1057" t="s">
        <v>50</v>
      </c>
      <c r="U1057" t="s">
        <v>6615</v>
      </c>
      <c r="V1057" t="s">
        <v>87</v>
      </c>
      <c r="W1057" t="s">
        <v>128</v>
      </c>
      <c r="X1057" t="s">
        <v>1013</v>
      </c>
      <c r="Y1057" t="s">
        <v>3560</v>
      </c>
      <c r="Z1057" t="s">
        <v>87</v>
      </c>
      <c r="AA1057" t="s">
        <v>87</v>
      </c>
      <c r="AB1057" t="s">
        <v>37</v>
      </c>
      <c r="AC1057" t="s">
        <v>1013</v>
      </c>
      <c r="AD1057" t="s">
        <v>37</v>
      </c>
      <c r="AE1057" t="s">
        <v>1013</v>
      </c>
      <c r="AF1057" t="s">
        <v>90</v>
      </c>
      <c r="AG1057" t="s">
        <v>1270</v>
      </c>
      <c r="AH1057" t="s">
        <v>50</v>
      </c>
      <c r="AI1057" s="4">
        <f ca="1">data[[#This Row],[Expiry Date]]-TODAY()</f>
        <v>40</v>
      </c>
      <c r="AJ1057" s="4">
        <f ca="1">data[[#This Row],[Maturity ( Days)]]/365</f>
        <v>0.1095890410958904</v>
      </c>
      <c r="AK1057" s="4" t="str">
        <f>IF(data[[#This Row],[Option Type]]="put","p","c")</f>
        <v>p</v>
      </c>
      <c r="AL1057" s="4">
        <f>(data[[#This Row],[Bid]]*data[[#This Row],[Bidsize]]+data[[#This Row],[Ask]]*data[[#This Row],[Asksize]])/(data[[#This Row],[Bidsize]]+data[[#This Row],[Asksize]])</f>
        <v>15.15</v>
      </c>
    </row>
    <row r="1058" spans="1:38" x14ac:dyDescent="0.3">
      <c r="A1058" t="s">
        <v>6616</v>
      </c>
      <c r="B1058" t="s">
        <v>6617</v>
      </c>
      <c r="C1058" t="s">
        <v>30</v>
      </c>
      <c r="D1058" t="s">
        <v>4124</v>
      </c>
      <c r="E1058" t="s">
        <v>1434</v>
      </c>
      <c r="F1058" t="s">
        <v>807</v>
      </c>
      <c r="G1058" t="s">
        <v>6618</v>
      </c>
      <c r="H1058" t="s">
        <v>3018</v>
      </c>
      <c r="I1058" t="s">
        <v>307</v>
      </c>
      <c r="J1058" t="s">
        <v>1502</v>
      </c>
      <c r="K1058" t="s">
        <v>175</v>
      </c>
      <c r="L1058" t="s">
        <v>57</v>
      </c>
      <c r="M1058" t="s">
        <v>37</v>
      </c>
      <c r="N1058" t="s">
        <v>6619</v>
      </c>
      <c r="O1058" t="s">
        <v>958</v>
      </c>
      <c r="P1058" t="s">
        <v>6618</v>
      </c>
      <c r="Q1058" t="s">
        <v>6618</v>
      </c>
      <c r="R1058" t="s">
        <v>6618</v>
      </c>
      <c r="S1058" t="s">
        <v>6618</v>
      </c>
      <c r="T1058" t="s">
        <v>50</v>
      </c>
      <c r="U1058" t="s">
        <v>6620</v>
      </c>
      <c r="V1058" t="s">
        <v>87</v>
      </c>
      <c r="W1058" t="s">
        <v>201</v>
      </c>
      <c r="X1058" t="s">
        <v>1013</v>
      </c>
      <c r="Y1058" t="s">
        <v>6621</v>
      </c>
      <c r="Z1058" t="s">
        <v>87</v>
      </c>
      <c r="AA1058" t="s">
        <v>87</v>
      </c>
      <c r="AB1058" t="s">
        <v>37</v>
      </c>
      <c r="AC1058" t="s">
        <v>1013</v>
      </c>
      <c r="AD1058" t="s">
        <v>37</v>
      </c>
      <c r="AE1058" t="s">
        <v>1013</v>
      </c>
      <c r="AF1058" t="s">
        <v>90</v>
      </c>
      <c r="AG1058" t="s">
        <v>1270</v>
      </c>
      <c r="AH1058" t="s">
        <v>50</v>
      </c>
      <c r="AI1058" s="4">
        <f ca="1">data[[#This Row],[Expiry Date]]-TODAY()</f>
        <v>40</v>
      </c>
      <c r="AJ1058" s="4">
        <f ca="1">data[[#This Row],[Maturity ( Days)]]/365</f>
        <v>0.1095890410958904</v>
      </c>
      <c r="AK1058" s="4" t="str">
        <f>IF(data[[#This Row],[Option Type]]="put","p","c")</f>
        <v>p</v>
      </c>
      <c r="AL1058" s="4">
        <f>(data[[#This Row],[Bid]]*data[[#This Row],[Bidsize]]+data[[#This Row],[Ask]]*data[[#This Row],[Asksize]])/(data[[#This Row],[Bidsize]]+data[[#This Row],[Asksize]])</f>
        <v>16.732710280373833</v>
      </c>
    </row>
    <row r="1059" spans="1:38" x14ac:dyDescent="0.3">
      <c r="A1059" t="s">
        <v>6622</v>
      </c>
      <c r="B1059" t="s">
        <v>6623</v>
      </c>
      <c r="C1059" t="s">
        <v>30</v>
      </c>
      <c r="D1059" t="s">
        <v>4860</v>
      </c>
      <c r="E1059" t="s">
        <v>149</v>
      </c>
      <c r="F1059" t="s">
        <v>382</v>
      </c>
      <c r="G1059" t="s">
        <v>134</v>
      </c>
      <c r="H1059" t="s">
        <v>289</v>
      </c>
      <c r="I1059" t="s">
        <v>699</v>
      </c>
      <c r="J1059" t="s">
        <v>1502</v>
      </c>
      <c r="K1059" t="s">
        <v>977</v>
      </c>
      <c r="L1059" t="s">
        <v>57</v>
      </c>
      <c r="M1059" t="s">
        <v>37</v>
      </c>
      <c r="N1059" t="s">
        <v>6624</v>
      </c>
      <c r="O1059" t="s">
        <v>184</v>
      </c>
      <c r="P1059" t="s">
        <v>6447</v>
      </c>
      <c r="Q1059" t="s">
        <v>6447</v>
      </c>
      <c r="R1059" t="s">
        <v>1180</v>
      </c>
      <c r="S1059" t="s">
        <v>134</v>
      </c>
      <c r="T1059" t="s">
        <v>50</v>
      </c>
      <c r="U1059" t="s">
        <v>6625</v>
      </c>
      <c r="V1059" t="s">
        <v>87</v>
      </c>
      <c r="W1059" t="s">
        <v>179</v>
      </c>
      <c r="X1059" t="s">
        <v>1013</v>
      </c>
      <c r="Y1059" t="s">
        <v>6626</v>
      </c>
      <c r="Z1059" t="s">
        <v>87</v>
      </c>
      <c r="AA1059" t="s">
        <v>87</v>
      </c>
      <c r="AB1059" t="s">
        <v>37</v>
      </c>
      <c r="AC1059" t="s">
        <v>1013</v>
      </c>
      <c r="AD1059" t="s">
        <v>37</v>
      </c>
      <c r="AE1059" t="s">
        <v>1013</v>
      </c>
      <c r="AF1059" t="s">
        <v>90</v>
      </c>
      <c r="AG1059" t="s">
        <v>1270</v>
      </c>
      <c r="AH1059" t="s">
        <v>50</v>
      </c>
      <c r="AI1059" s="4">
        <f ca="1">data[[#This Row],[Expiry Date]]-TODAY()</f>
        <v>40</v>
      </c>
      <c r="AJ1059" s="4">
        <f ca="1">data[[#This Row],[Maturity ( Days)]]/365</f>
        <v>0.1095890410958904</v>
      </c>
      <c r="AK1059" s="4" t="str">
        <f>IF(data[[#This Row],[Option Type]]="put","p","c")</f>
        <v>p</v>
      </c>
      <c r="AL1059" s="4">
        <f>(data[[#This Row],[Bid]]*data[[#This Row],[Bidsize]]+data[[#This Row],[Ask]]*data[[#This Row],[Asksize]])/(data[[#This Row],[Bidsize]]+data[[#This Row],[Asksize]])</f>
        <v>21.613983050847455</v>
      </c>
    </row>
    <row r="1060" spans="1:38" x14ac:dyDescent="0.3">
      <c r="A1060" t="s">
        <v>6627</v>
      </c>
      <c r="B1060" t="s">
        <v>6628</v>
      </c>
      <c r="C1060" t="s">
        <v>30</v>
      </c>
      <c r="D1060" t="s">
        <v>4865</v>
      </c>
      <c r="E1060" t="s">
        <v>5708</v>
      </c>
      <c r="F1060" t="s">
        <v>5698</v>
      </c>
      <c r="G1060" t="s">
        <v>984</v>
      </c>
      <c r="H1060" t="s">
        <v>322</v>
      </c>
      <c r="I1060" t="s">
        <v>6629</v>
      </c>
      <c r="J1060" t="s">
        <v>1502</v>
      </c>
      <c r="K1060" t="s">
        <v>6630</v>
      </c>
      <c r="L1060" t="s">
        <v>57</v>
      </c>
      <c r="M1060" t="s">
        <v>37</v>
      </c>
      <c r="N1060" t="s">
        <v>343</v>
      </c>
      <c r="O1060" t="s">
        <v>768</v>
      </c>
      <c r="P1060" t="s">
        <v>6631</v>
      </c>
      <c r="Q1060" t="s">
        <v>6631</v>
      </c>
      <c r="R1060" t="s">
        <v>6632</v>
      </c>
      <c r="S1060" t="s">
        <v>984</v>
      </c>
      <c r="T1060" t="s">
        <v>50</v>
      </c>
      <c r="U1060" t="s">
        <v>6633</v>
      </c>
      <c r="V1060" t="s">
        <v>87</v>
      </c>
      <c r="W1060" t="s">
        <v>158</v>
      </c>
      <c r="X1060" t="s">
        <v>1013</v>
      </c>
      <c r="Y1060" t="s">
        <v>678</v>
      </c>
      <c r="Z1060" t="s">
        <v>87</v>
      </c>
      <c r="AA1060" t="s">
        <v>87</v>
      </c>
      <c r="AB1060" t="s">
        <v>37</v>
      </c>
      <c r="AC1060" t="s">
        <v>1013</v>
      </c>
      <c r="AD1060" t="s">
        <v>37</v>
      </c>
      <c r="AE1060" t="s">
        <v>1013</v>
      </c>
      <c r="AF1060" t="s">
        <v>90</v>
      </c>
      <c r="AG1060" t="s">
        <v>1270</v>
      </c>
      <c r="AH1060" t="s">
        <v>50</v>
      </c>
      <c r="AI1060" s="4">
        <f ca="1">data[[#This Row],[Expiry Date]]-TODAY()</f>
        <v>40</v>
      </c>
      <c r="AJ1060" s="4">
        <f ca="1">data[[#This Row],[Maturity ( Days)]]/365</f>
        <v>0.1095890410958904</v>
      </c>
      <c r="AK1060" s="4" t="str">
        <f>IF(data[[#This Row],[Option Type]]="put","p","c")</f>
        <v>p</v>
      </c>
      <c r="AL1060" s="4">
        <f>(data[[#This Row],[Bid]]*data[[#This Row],[Bidsize]]+data[[#This Row],[Ask]]*data[[#This Row],[Asksize]])/(data[[#This Row],[Bidsize]]+data[[#This Row],[Asksize]])</f>
        <v>22.144736842105264</v>
      </c>
    </row>
    <row r="1061" spans="1:38" x14ac:dyDescent="0.3">
      <c r="A1061" t="s">
        <v>6634</v>
      </c>
      <c r="B1061" t="s">
        <v>6635</v>
      </c>
      <c r="C1061" t="s">
        <v>30</v>
      </c>
      <c r="D1061" t="s">
        <v>209</v>
      </c>
      <c r="E1061" t="s">
        <v>735</v>
      </c>
      <c r="F1061" t="s">
        <v>6636</v>
      </c>
      <c r="G1061" t="s">
        <v>6637</v>
      </c>
      <c r="H1061" t="s">
        <v>5704</v>
      </c>
      <c r="I1061" t="s">
        <v>322</v>
      </c>
      <c r="J1061" t="s">
        <v>1502</v>
      </c>
      <c r="K1061" t="s">
        <v>6638</v>
      </c>
      <c r="L1061" t="s">
        <v>57</v>
      </c>
      <c r="M1061" t="s">
        <v>37</v>
      </c>
      <c r="N1061" t="s">
        <v>6639</v>
      </c>
      <c r="O1061" t="s">
        <v>4903</v>
      </c>
      <c r="P1061" t="s">
        <v>6640</v>
      </c>
      <c r="Q1061" t="s">
        <v>6641</v>
      </c>
      <c r="R1061" t="s">
        <v>6642</v>
      </c>
      <c r="S1061" t="s">
        <v>6637</v>
      </c>
      <c r="T1061" t="s">
        <v>50</v>
      </c>
      <c r="U1061" t="s">
        <v>6643</v>
      </c>
      <c r="V1061" t="s">
        <v>87</v>
      </c>
      <c r="W1061" t="s">
        <v>151</v>
      </c>
      <c r="X1061" t="s">
        <v>1013</v>
      </c>
      <c r="Y1061" t="s">
        <v>6644</v>
      </c>
      <c r="Z1061" t="s">
        <v>87</v>
      </c>
      <c r="AA1061" t="s">
        <v>87</v>
      </c>
      <c r="AB1061" t="s">
        <v>37</v>
      </c>
      <c r="AC1061" t="s">
        <v>1013</v>
      </c>
      <c r="AD1061" t="s">
        <v>37</v>
      </c>
      <c r="AE1061" t="s">
        <v>1013</v>
      </c>
      <c r="AF1061" t="s">
        <v>90</v>
      </c>
      <c r="AG1061" t="s">
        <v>1270</v>
      </c>
      <c r="AH1061" t="s">
        <v>50</v>
      </c>
      <c r="AI1061" s="4">
        <f ca="1">data[[#This Row],[Expiry Date]]-TODAY()</f>
        <v>40</v>
      </c>
      <c r="AJ1061" s="4">
        <f ca="1">data[[#This Row],[Maturity ( Days)]]/365</f>
        <v>0.1095890410958904</v>
      </c>
      <c r="AK1061" s="4" t="str">
        <f>IF(data[[#This Row],[Option Type]]="put","p","c")</f>
        <v>p</v>
      </c>
      <c r="AL1061" s="4">
        <f>(data[[#This Row],[Bid]]*data[[#This Row],[Bidsize]]+data[[#This Row],[Ask]]*data[[#This Row],[Asksize]])/(data[[#This Row],[Bidsize]]+data[[#This Row],[Asksize]])</f>
        <v>22.56</v>
      </c>
    </row>
    <row r="1062" spans="1:38" x14ac:dyDescent="0.3">
      <c r="A1062" t="s">
        <v>6645</v>
      </c>
      <c r="B1062" t="s">
        <v>6646</v>
      </c>
      <c r="C1062" t="s">
        <v>30</v>
      </c>
      <c r="D1062" t="s">
        <v>209</v>
      </c>
      <c r="E1062" t="s">
        <v>441</v>
      </c>
      <c r="F1062" t="s">
        <v>1431</v>
      </c>
      <c r="G1062" t="s">
        <v>6647</v>
      </c>
      <c r="H1062" t="s">
        <v>183</v>
      </c>
      <c r="I1062" t="s">
        <v>86</v>
      </c>
      <c r="J1062" t="s">
        <v>1502</v>
      </c>
      <c r="K1062" t="s">
        <v>6648</v>
      </c>
      <c r="L1062" t="s">
        <v>57</v>
      </c>
      <c r="M1062" t="s">
        <v>37</v>
      </c>
      <c r="N1062" t="s">
        <v>6239</v>
      </c>
      <c r="O1062" t="s">
        <v>439</v>
      </c>
      <c r="P1062" t="s">
        <v>3577</v>
      </c>
      <c r="Q1062" t="s">
        <v>6649</v>
      </c>
      <c r="R1062" t="s">
        <v>6647</v>
      </c>
      <c r="S1062" t="s">
        <v>6647</v>
      </c>
      <c r="T1062" t="s">
        <v>50</v>
      </c>
      <c r="U1062" t="s">
        <v>6650</v>
      </c>
      <c r="V1062" t="s">
        <v>87</v>
      </c>
      <c r="W1062" t="s">
        <v>128</v>
      </c>
      <c r="X1062" t="s">
        <v>1013</v>
      </c>
      <c r="Y1062" t="s">
        <v>856</v>
      </c>
      <c r="Z1062" t="s">
        <v>87</v>
      </c>
      <c r="AA1062" t="s">
        <v>87</v>
      </c>
      <c r="AB1062" t="s">
        <v>37</v>
      </c>
      <c r="AC1062" t="s">
        <v>1013</v>
      </c>
      <c r="AD1062" t="s">
        <v>37</v>
      </c>
      <c r="AE1062" t="s">
        <v>1013</v>
      </c>
      <c r="AF1062" t="s">
        <v>90</v>
      </c>
      <c r="AG1062" t="s">
        <v>1270</v>
      </c>
      <c r="AH1062" t="s">
        <v>551</v>
      </c>
      <c r="AI1062" s="4">
        <f ca="1">data[[#This Row],[Expiry Date]]-TODAY()</f>
        <v>40</v>
      </c>
      <c r="AJ1062" s="4">
        <f ca="1">data[[#This Row],[Maturity ( Days)]]/365</f>
        <v>0.1095890410958904</v>
      </c>
      <c r="AK1062" s="4" t="str">
        <f>IF(data[[#This Row],[Option Type]]="put","p","c")</f>
        <v>p</v>
      </c>
      <c r="AL1062" s="4">
        <f>(data[[#This Row],[Bid]]*data[[#This Row],[Bidsize]]+data[[#This Row],[Ask]]*data[[#This Row],[Asksize]])/(data[[#This Row],[Bidsize]]+data[[#This Row],[Asksize]])</f>
        <v>22.984615384615385</v>
      </c>
    </row>
    <row r="1063" spans="1:38" x14ac:dyDescent="0.3">
      <c r="A1063" t="s">
        <v>6651</v>
      </c>
      <c r="B1063" t="s">
        <v>6652</v>
      </c>
      <c r="C1063" t="s">
        <v>30</v>
      </c>
      <c r="D1063" t="s">
        <v>140</v>
      </c>
      <c r="E1063" t="s">
        <v>857</v>
      </c>
      <c r="F1063" t="s">
        <v>406</v>
      </c>
      <c r="G1063" t="s">
        <v>127</v>
      </c>
      <c r="H1063" t="s">
        <v>289</v>
      </c>
      <c r="I1063" t="s">
        <v>322</v>
      </c>
      <c r="J1063" t="s">
        <v>1502</v>
      </c>
      <c r="K1063" t="s">
        <v>6653</v>
      </c>
      <c r="L1063" t="s">
        <v>57</v>
      </c>
      <c r="M1063" t="s">
        <v>37</v>
      </c>
      <c r="N1063" t="s">
        <v>355</v>
      </c>
      <c r="O1063" t="s">
        <v>1053</v>
      </c>
      <c r="P1063" t="s">
        <v>6654</v>
      </c>
      <c r="Q1063" t="s">
        <v>940</v>
      </c>
      <c r="R1063" t="s">
        <v>6655</v>
      </c>
      <c r="S1063" t="s">
        <v>127</v>
      </c>
      <c r="T1063" t="s">
        <v>50</v>
      </c>
      <c r="U1063" t="s">
        <v>6656</v>
      </c>
      <c r="V1063" t="s">
        <v>87</v>
      </c>
      <c r="W1063" t="s">
        <v>104</v>
      </c>
      <c r="X1063" t="s">
        <v>1013</v>
      </c>
      <c r="Y1063" t="s">
        <v>694</v>
      </c>
      <c r="Z1063" t="s">
        <v>87</v>
      </c>
      <c r="AA1063" t="s">
        <v>87</v>
      </c>
      <c r="AB1063" t="s">
        <v>37</v>
      </c>
      <c r="AC1063" t="s">
        <v>1013</v>
      </c>
      <c r="AD1063" t="s">
        <v>37</v>
      </c>
      <c r="AE1063" t="s">
        <v>1013</v>
      </c>
      <c r="AF1063" t="s">
        <v>90</v>
      </c>
      <c r="AG1063" t="s">
        <v>1270</v>
      </c>
      <c r="AH1063" t="s">
        <v>50</v>
      </c>
      <c r="AI1063" s="4">
        <f ca="1">data[[#This Row],[Expiry Date]]-TODAY()</f>
        <v>40</v>
      </c>
      <c r="AJ1063" s="4">
        <f ca="1">data[[#This Row],[Maturity ( Days)]]/365</f>
        <v>0.1095890410958904</v>
      </c>
      <c r="AK1063" s="4" t="str">
        <f>IF(data[[#This Row],[Option Type]]="put","p","c")</f>
        <v>p</v>
      </c>
      <c r="AL1063" s="4">
        <f>(data[[#This Row],[Bid]]*data[[#This Row],[Bidsize]]+data[[#This Row],[Ask]]*data[[#This Row],[Asksize]])/(data[[#This Row],[Bidsize]]+data[[#This Row],[Asksize]])</f>
        <v>26.366666666666667</v>
      </c>
    </row>
    <row r="1064" spans="1:38" x14ac:dyDescent="0.3">
      <c r="A1064" t="s">
        <v>6657</v>
      </c>
      <c r="B1064" t="s">
        <v>6658</v>
      </c>
      <c r="C1064" t="s">
        <v>30</v>
      </c>
      <c r="D1064" t="s">
        <v>4890</v>
      </c>
      <c r="E1064" t="s">
        <v>545</v>
      </c>
      <c r="F1064" t="s">
        <v>686</v>
      </c>
      <c r="G1064" t="s">
        <v>5490</v>
      </c>
      <c r="H1064" t="s">
        <v>149</v>
      </c>
      <c r="I1064" t="s">
        <v>149</v>
      </c>
      <c r="J1064" t="s">
        <v>1502</v>
      </c>
      <c r="K1064" t="s">
        <v>6659</v>
      </c>
      <c r="L1064" t="s">
        <v>57</v>
      </c>
      <c r="M1064" t="s">
        <v>37</v>
      </c>
      <c r="N1064" t="s">
        <v>753</v>
      </c>
      <c r="O1064" t="s">
        <v>105</v>
      </c>
      <c r="P1064" t="s">
        <v>1096</v>
      </c>
      <c r="Q1064" t="s">
        <v>1096</v>
      </c>
      <c r="R1064" t="s">
        <v>5490</v>
      </c>
      <c r="S1064" t="s">
        <v>5490</v>
      </c>
      <c r="T1064" t="s">
        <v>50</v>
      </c>
      <c r="U1064" t="s">
        <v>868</v>
      </c>
      <c r="V1064" t="s">
        <v>87</v>
      </c>
      <c r="W1064" t="s">
        <v>128</v>
      </c>
      <c r="X1064" t="s">
        <v>1013</v>
      </c>
      <c r="Y1064" t="s">
        <v>920</v>
      </c>
      <c r="Z1064" t="s">
        <v>87</v>
      </c>
      <c r="AA1064" t="s">
        <v>87</v>
      </c>
      <c r="AB1064" t="s">
        <v>37</v>
      </c>
      <c r="AC1064" t="s">
        <v>1013</v>
      </c>
      <c r="AD1064" t="s">
        <v>37</v>
      </c>
      <c r="AE1064" t="s">
        <v>1013</v>
      </c>
      <c r="AF1064" t="s">
        <v>90</v>
      </c>
      <c r="AG1064" t="s">
        <v>1270</v>
      </c>
      <c r="AH1064" t="s">
        <v>551</v>
      </c>
      <c r="AI1064" s="4">
        <f ca="1">data[[#This Row],[Expiry Date]]-TODAY()</f>
        <v>40</v>
      </c>
      <c r="AJ1064" s="4">
        <f ca="1">data[[#This Row],[Maturity ( Days)]]/365</f>
        <v>0.1095890410958904</v>
      </c>
      <c r="AK1064" s="4" t="str">
        <f>IF(data[[#This Row],[Option Type]]="put","p","c")</f>
        <v>p</v>
      </c>
      <c r="AL1064" s="4">
        <f>(data[[#This Row],[Bid]]*data[[#This Row],[Bidsize]]+data[[#This Row],[Ask]]*data[[#This Row],[Asksize]])/(data[[#This Row],[Bidsize]]+data[[#This Row],[Asksize]])</f>
        <v>27.5</v>
      </c>
    </row>
    <row r="1065" spans="1:38" x14ac:dyDescent="0.3">
      <c r="A1065" t="s">
        <v>6660</v>
      </c>
      <c r="B1065" t="s">
        <v>6661</v>
      </c>
      <c r="C1065" t="s">
        <v>30</v>
      </c>
      <c r="D1065" t="s">
        <v>145</v>
      </c>
      <c r="E1065" t="s">
        <v>446</v>
      </c>
      <c r="F1065" t="s">
        <v>1123</v>
      </c>
      <c r="G1065" t="s">
        <v>6662</v>
      </c>
      <c r="H1065" t="s">
        <v>2937</v>
      </c>
      <c r="I1065" t="s">
        <v>130</v>
      </c>
      <c r="J1065" t="s">
        <v>1502</v>
      </c>
      <c r="K1065" t="s">
        <v>6663</v>
      </c>
      <c r="L1065" t="s">
        <v>57</v>
      </c>
      <c r="M1065" t="s">
        <v>37</v>
      </c>
      <c r="N1065" t="s">
        <v>6664</v>
      </c>
      <c r="O1065" t="s">
        <v>6665</v>
      </c>
      <c r="P1065" t="s">
        <v>1216</v>
      </c>
      <c r="Q1065" t="s">
        <v>1216</v>
      </c>
      <c r="R1065" t="s">
        <v>6662</v>
      </c>
      <c r="S1065" t="s">
        <v>6662</v>
      </c>
      <c r="T1065" t="s">
        <v>50</v>
      </c>
      <c r="U1065" t="s">
        <v>6666</v>
      </c>
      <c r="V1065" t="s">
        <v>87</v>
      </c>
      <c r="W1065" t="s">
        <v>768</v>
      </c>
      <c r="X1065" t="s">
        <v>1013</v>
      </c>
      <c r="Y1065" t="s">
        <v>6667</v>
      </c>
      <c r="Z1065" t="s">
        <v>87</v>
      </c>
      <c r="AA1065" t="s">
        <v>87</v>
      </c>
      <c r="AB1065" t="s">
        <v>37</v>
      </c>
      <c r="AC1065" t="s">
        <v>1013</v>
      </c>
      <c r="AD1065" t="s">
        <v>37</v>
      </c>
      <c r="AE1065" t="s">
        <v>1013</v>
      </c>
      <c r="AF1065" t="s">
        <v>90</v>
      </c>
      <c r="AG1065" t="s">
        <v>1270</v>
      </c>
      <c r="AH1065" t="s">
        <v>50</v>
      </c>
      <c r="AI1065" s="4">
        <f ca="1">data[[#This Row],[Expiry Date]]-TODAY()</f>
        <v>40</v>
      </c>
      <c r="AJ1065" s="4">
        <f ca="1">data[[#This Row],[Maturity ( Days)]]/365</f>
        <v>0.1095890410958904</v>
      </c>
      <c r="AK1065" s="4" t="str">
        <f>IF(data[[#This Row],[Option Type]]="put","p","c")</f>
        <v>p</v>
      </c>
      <c r="AL1065" s="4">
        <f>(data[[#This Row],[Bid]]*data[[#This Row],[Bidsize]]+data[[#This Row],[Ask]]*data[[#This Row],[Asksize]])/(data[[#This Row],[Bidsize]]+data[[#This Row],[Asksize]])</f>
        <v>28.032832080200503</v>
      </c>
    </row>
    <row r="1066" spans="1:38" x14ac:dyDescent="0.3">
      <c r="A1066" t="s">
        <v>6668</v>
      </c>
      <c r="B1066" t="s">
        <v>6669</v>
      </c>
      <c r="C1066" t="s">
        <v>30</v>
      </c>
      <c r="D1066" t="s">
        <v>2614</v>
      </c>
      <c r="E1066" t="s">
        <v>933</v>
      </c>
      <c r="F1066" t="s">
        <v>3352</v>
      </c>
      <c r="G1066" t="s">
        <v>6670</v>
      </c>
      <c r="H1066" t="s">
        <v>151</v>
      </c>
      <c r="I1066" t="s">
        <v>153</v>
      </c>
      <c r="J1066" t="s">
        <v>1502</v>
      </c>
      <c r="K1066" t="s">
        <v>6671</v>
      </c>
      <c r="L1066" t="s">
        <v>57</v>
      </c>
      <c r="M1066" t="s">
        <v>37</v>
      </c>
      <c r="N1066" t="s">
        <v>6672</v>
      </c>
      <c r="O1066" t="s">
        <v>168</v>
      </c>
      <c r="P1066" t="s">
        <v>6673</v>
      </c>
      <c r="Q1066" t="s">
        <v>6673</v>
      </c>
      <c r="R1066" t="s">
        <v>6670</v>
      </c>
      <c r="S1066" t="s">
        <v>6670</v>
      </c>
      <c r="T1066" t="s">
        <v>50</v>
      </c>
      <c r="U1066" t="s">
        <v>6674</v>
      </c>
      <c r="V1066" t="s">
        <v>87</v>
      </c>
      <c r="W1066" t="s">
        <v>180</v>
      </c>
      <c r="X1066" t="s">
        <v>1013</v>
      </c>
      <c r="Y1066" t="s">
        <v>878</v>
      </c>
      <c r="Z1066" t="s">
        <v>87</v>
      </c>
      <c r="AA1066" t="s">
        <v>87</v>
      </c>
      <c r="AB1066" t="s">
        <v>37</v>
      </c>
      <c r="AC1066" t="s">
        <v>1013</v>
      </c>
      <c r="AD1066" t="s">
        <v>37</v>
      </c>
      <c r="AE1066" t="s">
        <v>1013</v>
      </c>
      <c r="AF1066" t="s">
        <v>90</v>
      </c>
      <c r="AG1066" t="s">
        <v>1270</v>
      </c>
      <c r="AH1066" t="s">
        <v>551</v>
      </c>
      <c r="AI1066" s="4">
        <f ca="1">data[[#This Row],[Expiry Date]]-TODAY()</f>
        <v>40</v>
      </c>
      <c r="AJ1066" s="4">
        <f ca="1">data[[#This Row],[Maturity ( Days)]]/365</f>
        <v>0.1095890410958904</v>
      </c>
      <c r="AK1066" s="4" t="str">
        <f>IF(data[[#This Row],[Option Type]]="put","p","c")</f>
        <v>p</v>
      </c>
      <c r="AL1066" s="4">
        <f>(data[[#This Row],[Bid]]*data[[#This Row],[Bidsize]]+data[[#This Row],[Ask]]*data[[#This Row],[Asksize]])/(data[[#This Row],[Bidsize]]+data[[#This Row],[Asksize]])</f>
        <v>29.141025641025642</v>
      </c>
    </row>
    <row r="1067" spans="1:38" x14ac:dyDescent="0.3">
      <c r="A1067" t="s">
        <v>6675</v>
      </c>
      <c r="B1067" t="s">
        <v>6676</v>
      </c>
      <c r="C1067" t="s">
        <v>30</v>
      </c>
      <c r="D1067" t="s">
        <v>4903</v>
      </c>
      <c r="E1067" t="s">
        <v>886</v>
      </c>
      <c r="F1067" t="s">
        <v>694</v>
      </c>
      <c r="G1067" t="s">
        <v>6677</v>
      </c>
      <c r="H1067" t="s">
        <v>153</v>
      </c>
      <c r="I1067" t="s">
        <v>153</v>
      </c>
      <c r="J1067" t="s">
        <v>1502</v>
      </c>
      <c r="K1067" t="s">
        <v>6659</v>
      </c>
      <c r="L1067" t="s">
        <v>57</v>
      </c>
      <c r="M1067" t="s">
        <v>37</v>
      </c>
      <c r="N1067" t="s">
        <v>6678</v>
      </c>
      <c r="O1067" t="s">
        <v>232</v>
      </c>
      <c r="P1067" t="s">
        <v>6679</v>
      </c>
      <c r="Q1067" t="s">
        <v>6679</v>
      </c>
      <c r="R1067" t="s">
        <v>6677</v>
      </c>
      <c r="S1067" t="s">
        <v>6677</v>
      </c>
      <c r="T1067" t="s">
        <v>50</v>
      </c>
      <c r="U1067" t="s">
        <v>6680</v>
      </c>
      <c r="V1067" t="s">
        <v>87</v>
      </c>
      <c r="W1067" t="s">
        <v>129</v>
      </c>
      <c r="X1067" t="s">
        <v>1013</v>
      </c>
      <c r="Y1067" t="s">
        <v>1134</v>
      </c>
      <c r="Z1067" t="s">
        <v>87</v>
      </c>
      <c r="AA1067" t="s">
        <v>87</v>
      </c>
      <c r="AB1067" t="s">
        <v>37</v>
      </c>
      <c r="AC1067" t="s">
        <v>1013</v>
      </c>
      <c r="AD1067" t="s">
        <v>37</v>
      </c>
      <c r="AE1067" t="s">
        <v>1013</v>
      </c>
      <c r="AF1067" t="s">
        <v>90</v>
      </c>
      <c r="AG1067" t="s">
        <v>1270</v>
      </c>
      <c r="AH1067" t="s">
        <v>551</v>
      </c>
      <c r="AI1067" s="4">
        <f ca="1">data[[#This Row],[Expiry Date]]-TODAY()</f>
        <v>40</v>
      </c>
      <c r="AJ1067" s="4">
        <f ca="1">data[[#This Row],[Maturity ( Days)]]/365</f>
        <v>0.1095890410958904</v>
      </c>
      <c r="AK1067" s="4" t="str">
        <f>IF(data[[#This Row],[Option Type]]="put","p","c")</f>
        <v>p</v>
      </c>
      <c r="AL1067" s="4">
        <f>(data[[#This Row],[Bid]]*data[[#This Row],[Bidsize]]+data[[#This Row],[Ask]]*data[[#This Row],[Asksize]])/(data[[#This Row],[Bidsize]]+data[[#This Row],[Asksize]])</f>
        <v>30.05</v>
      </c>
    </row>
    <row r="1068" spans="1:38" x14ac:dyDescent="0.3">
      <c r="A1068" t="s">
        <v>6681</v>
      </c>
      <c r="B1068" t="s">
        <v>6682</v>
      </c>
      <c r="C1068" t="s">
        <v>30</v>
      </c>
      <c r="D1068" t="s">
        <v>4916</v>
      </c>
      <c r="E1068" t="s">
        <v>986</v>
      </c>
      <c r="F1068" t="s">
        <v>5754</v>
      </c>
      <c r="G1068" t="s">
        <v>1210</v>
      </c>
      <c r="H1068" t="s">
        <v>176</v>
      </c>
      <c r="I1068" t="s">
        <v>153</v>
      </c>
      <c r="J1068" t="s">
        <v>1502</v>
      </c>
      <c r="K1068" t="s">
        <v>5556</v>
      </c>
      <c r="L1068" t="s">
        <v>57</v>
      </c>
      <c r="M1068" t="s">
        <v>37</v>
      </c>
      <c r="N1068" t="s">
        <v>5699</v>
      </c>
      <c r="O1068" t="s">
        <v>117</v>
      </c>
      <c r="P1068" t="s">
        <v>112</v>
      </c>
      <c r="Q1068" t="s">
        <v>112</v>
      </c>
      <c r="R1068" t="s">
        <v>175</v>
      </c>
      <c r="S1068" t="s">
        <v>1210</v>
      </c>
      <c r="T1068" t="s">
        <v>50</v>
      </c>
      <c r="U1068" t="s">
        <v>6683</v>
      </c>
      <c r="V1068" t="s">
        <v>87</v>
      </c>
      <c r="W1068" t="s">
        <v>180</v>
      </c>
      <c r="X1068" t="s">
        <v>1013</v>
      </c>
      <c r="Y1068" t="s">
        <v>5740</v>
      </c>
      <c r="Z1068" t="s">
        <v>87</v>
      </c>
      <c r="AA1068" t="s">
        <v>87</v>
      </c>
      <c r="AB1068" t="s">
        <v>37</v>
      </c>
      <c r="AC1068" t="s">
        <v>1013</v>
      </c>
      <c r="AD1068" t="s">
        <v>37</v>
      </c>
      <c r="AE1068" t="s">
        <v>1013</v>
      </c>
      <c r="AF1068" t="s">
        <v>90</v>
      </c>
      <c r="AG1068" t="s">
        <v>1270</v>
      </c>
      <c r="AH1068" t="s">
        <v>551</v>
      </c>
      <c r="AI1068" s="4">
        <f ca="1">data[[#This Row],[Expiry Date]]-TODAY()</f>
        <v>40</v>
      </c>
      <c r="AJ1068" s="4">
        <f ca="1">data[[#This Row],[Maturity ( Days)]]/365</f>
        <v>0.1095890410958904</v>
      </c>
      <c r="AK1068" s="4" t="str">
        <f>IF(data[[#This Row],[Option Type]]="put","p","c")</f>
        <v>p</v>
      </c>
      <c r="AL1068" s="4">
        <f>(data[[#This Row],[Bid]]*data[[#This Row],[Bidsize]]+data[[#This Row],[Ask]]*data[[#This Row],[Asksize]])/(data[[#This Row],[Bidsize]]+data[[#This Row],[Asksize]])</f>
        <v>33.910810810810808</v>
      </c>
    </row>
    <row r="1069" spans="1:38" x14ac:dyDescent="0.3">
      <c r="A1069" t="s">
        <v>6684</v>
      </c>
      <c r="B1069" t="s">
        <v>6685</v>
      </c>
      <c r="C1069" t="s">
        <v>30</v>
      </c>
      <c r="D1069" t="s">
        <v>211</v>
      </c>
      <c r="E1069" t="s">
        <v>532</v>
      </c>
      <c r="F1069" t="s">
        <v>6686</v>
      </c>
      <c r="G1069" t="s">
        <v>232</v>
      </c>
      <c r="H1069" t="s">
        <v>196</v>
      </c>
      <c r="I1069" t="s">
        <v>196</v>
      </c>
      <c r="J1069" t="s">
        <v>1502</v>
      </c>
      <c r="K1069" t="s">
        <v>6687</v>
      </c>
      <c r="L1069" t="s">
        <v>57</v>
      </c>
      <c r="M1069" t="s">
        <v>37</v>
      </c>
      <c r="N1069" t="s">
        <v>1143</v>
      </c>
      <c r="O1069" t="s">
        <v>6688</v>
      </c>
      <c r="P1069" t="s">
        <v>6689</v>
      </c>
      <c r="Q1069" t="s">
        <v>6690</v>
      </c>
      <c r="R1069" t="s">
        <v>6691</v>
      </c>
      <c r="S1069" t="s">
        <v>232</v>
      </c>
      <c r="T1069" t="s">
        <v>50</v>
      </c>
      <c r="U1069" t="s">
        <v>6692</v>
      </c>
      <c r="V1069" t="s">
        <v>87</v>
      </c>
      <c r="W1069" t="s">
        <v>146</v>
      </c>
      <c r="X1069" t="s">
        <v>1013</v>
      </c>
      <c r="Y1069" t="s">
        <v>1237</v>
      </c>
      <c r="Z1069" t="s">
        <v>87</v>
      </c>
      <c r="AA1069" t="s">
        <v>87</v>
      </c>
      <c r="AB1069" t="s">
        <v>37</v>
      </c>
      <c r="AC1069" t="s">
        <v>1013</v>
      </c>
      <c r="AD1069" t="s">
        <v>37</v>
      </c>
      <c r="AE1069" t="s">
        <v>1013</v>
      </c>
      <c r="AF1069" t="s">
        <v>90</v>
      </c>
      <c r="AG1069" t="s">
        <v>1270</v>
      </c>
      <c r="AH1069" t="s">
        <v>50</v>
      </c>
      <c r="AI1069" s="4">
        <f ca="1">data[[#This Row],[Expiry Date]]-TODAY()</f>
        <v>40</v>
      </c>
      <c r="AJ1069" s="4">
        <f ca="1">data[[#This Row],[Maturity ( Days)]]/365</f>
        <v>0.1095890410958904</v>
      </c>
      <c r="AK1069" s="4" t="str">
        <f>IF(data[[#This Row],[Option Type]]="put","p","c")</f>
        <v>p</v>
      </c>
      <c r="AL1069" s="4">
        <f>(data[[#This Row],[Bid]]*data[[#This Row],[Bidsize]]+data[[#This Row],[Ask]]*data[[#This Row],[Asksize]])/(data[[#This Row],[Bidsize]]+data[[#This Row],[Asksize]])</f>
        <v>48.35</v>
      </c>
    </row>
    <row r="1070" spans="1:38" x14ac:dyDescent="0.3">
      <c r="A1070" t="s">
        <v>6693</v>
      </c>
      <c r="B1070" t="s">
        <v>6694</v>
      </c>
      <c r="C1070" t="s">
        <v>30</v>
      </c>
      <c r="D1070" t="s">
        <v>211</v>
      </c>
      <c r="E1070" t="s">
        <v>6695</v>
      </c>
      <c r="F1070" t="s">
        <v>531</v>
      </c>
      <c r="G1070" t="s">
        <v>6696</v>
      </c>
      <c r="H1070" t="s">
        <v>161</v>
      </c>
      <c r="I1070" t="s">
        <v>161</v>
      </c>
      <c r="J1070" t="s">
        <v>1502</v>
      </c>
      <c r="K1070" t="s">
        <v>1015</v>
      </c>
      <c r="L1070" t="s">
        <v>57</v>
      </c>
      <c r="M1070" t="s">
        <v>37</v>
      </c>
      <c r="N1070" t="s">
        <v>6697</v>
      </c>
      <c r="O1070" t="s">
        <v>814</v>
      </c>
      <c r="P1070" t="s">
        <v>6698</v>
      </c>
      <c r="Q1070" t="s">
        <v>6699</v>
      </c>
      <c r="R1070" t="s">
        <v>6700</v>
      </c>
      <c r="S1070" t="s">
        <v>6696</v>
      </c>
      <c r="T1070" t="s">
        <v>50</v>
      </c>
      <c r="U1070" t="s">
        <v>6701</v>
      </c>
      <c r="V1070" t="s">
        <v>87</v>
      </c>
      <c r="W1070" t="s">
        <v>128</v>
      </c>
      <c r="X1070" t="s">
        <v>1013</v>
      </c>
      <c r="Y1070" t="s">
        <v>6373</v>
      </c>
      <c r="Z1070" t="s">
        <v>87</v>
      </c>
      <c r="AA1070" t="s">
        <v>87</v>
      </c>
      <c r="AB1070" t="s">
        <v>37</v>
      </c>
      <c r="AC1070" t="s">
        <v>1013</v>
      </c>
      <c r="AD1070" t="s">
        <v>37</v>
      </c>
      <c r="AE1070" t="s">
        <v>1013</v>
      </c>
      <c r="AF1070" t="s">
        <v>90</v>
      </c>
      <c r="AG1070" t="s">
        <v>1270</v>
      </c>
      <c r="AH1070" t="s">
        <v>551</v>
      </c>
      <c r="AI1070" s="4">
        <f ca="1">data[[#This Row],[Expiry Date]]-TODAY()</f>
        <v>40</v>
      </c>
      <c r="AJ1070" s="4">
        <f ca="1">data[[#This Row],[Maturity ( Days)]]/365</f>
        <v>0.1095890410958904</v>
      </c>
      <c r="AK1070" s="4" t="str">
        <f>IF(data[[#This Row],[Option Type]]="put","p","c")</f>
        <v>p</v>
      </c>
      <c r="AL1070" s="4">
        <f>(data[[#This Row],[Bid]]*data[[#This Row],[Bidsize]]+data[[#This Row],[Ask]]*data[[#This Row],[Asksize]])/(data[[#This Row],[Bidsize]]+data[[#This Row],[Asksize]])</f>
        <v>49.05</v>
      </c>
    </row>
    <row r="1071" spans="1:38" x14ac:dyDescent="0.3">
      <c r="A1071" t="s">
        <v>6702</v>
      </c>
      <c r="B1071" t="s">
        <v>6703</v>
      </c>
      <c r="C1071" t="s">
        <v>30</v>
      </c>
      <c r="D1071" t="s">
        <v>2681</v>
      </c>
      <c r="E1071" t="s">
        <v>105</v>
      </c>
      <c r="F1071" t="s">
        <v>424</v>
      </c>
      <c r="G1071" t="s">
        <v>6704</v>
      </c>
      <c r="H1071" t="s">
        <v>163</v>
      </c>
      <c r="I1071" t="s">
        <v>163</v>
      </c>
      <c r="J1071" t="s">
        <v>1502</v>
      </c>
      <c r="K1071" t="s">
        <v>3841</v>
      </c>
      <c r="L1071" t="s">
        <v>57</v>
      </c>
      <c r="M1071" t="s">
        <v>37</v>
      </c>
      <c r="N1071" t="s">
        <v>6705</v>
      </c>
      <c r="O1071" t="s">
        <v>245</v>
      </c>
      <c r="P1071" t="s">
        <v>289</v>
      </c>
      <c r="Q1071" t="s">
        <v>289</v>
      </c>
      <c r="R1071" t="s">
        <v>6706</v>
      </c>
      <c r="S1071" t="s">
        <v>6704</v>
      </c>
      <c r="T1071" t="s">
        <v>50</v>
      </c>
      <c r="U1071" t="s">
        <v>1168</v>
      </c>
      <c r="V1071" t="s">
        <v>87</v>
      </c>
      <c r="W1071" t="s">
        <v>144</v>
      </c>
      <c r="X1071" t="s">
        <v>1013</v>
      </c>
      <c r="Y1071" t="s">
        <v>6707</v>
      </c>
      <c r="Z1071" t="s">
        <v>87</v>
      </c>
      <c r="AA1071" t="s">
        <v>87</v>
      </c>
      <c r="AB1071" t="s">
        <v>37</v>
      </c>
      <c r="AC1071" t="s">
        <v>1013</v>
      </c>
      <c r="AD1071" t="s">
        <v>37</v>
      </c>
      <c r="AE1071" t="s">
        <v>1013</v>
      </c>
      <c r="AF1071" t="s">
        <v>90</v>
      </c>
      <c r="AG1071" t="s">
        <v>1270</v>
      </c>
      <c r="AH1071" t="s">
        <v>551</v>
      </c>
      <c r="AI1071" s="4">
        <f ca="1">data[[#This Row],[Expiry Date]]-TODAY()</f>
        <v>40</v>
      </c>
      <c r="AJ1071" s="4">
        <f ca="1">data[[#This Row],[Maturity ( Days)]]/365</f>
        <v>0.1095890410958904</v>
      </c>
      <c r="AK1071" s="4" t="str">
        <f>IF(data[[#This Row],[Option Type]]="put","p","c")</f>
        <v>p</v>
      </c>
      <c r="AL1071" s="4">
        <f>(data[[#This Row],[Bid]]*data[[#This Row],[Bidsize]]+data[[#This Row],[Ask]]*data[[#This Row],[Asksize]])/(data[[#This Row],[Bidsize]]+data[[#This Row],[Asksize]])</f>
        <v>56.5</v>
      </c>
    </row>
    <row r="1072" spans="1:38" x14ac:dyDescent="0.3">
      <c r="A1072" t="s">
        <v>6708</v>
      </c>
      <c r="B1072" t="s">
        <v>6709</v>
      </c>
      <c r="C1072" t="s">
        <v>30</v>
      </c>
      <c r="D1072" t="s">
        <v>576</v>
      </c>
      <c r="E1072" t="s">
        <v>1493</v>
      </c>
      <c r="F1072" t="s">
        <v>1475</v>
      </c>
      <c r="G1072" t="s">
        <v>6710</v>
      </c>
      <c r="H1072" t="s">
        <v>231</v>
      </c>
      <c r="I1072" t="s">
        <v>231</v>
      </c>
      <c r="J1072" t="s">
        <v>1502</v>
      </c>
      <c r="K1072" t="s">
        <v>2794</v>
      </c>
      <c r="L1072" t="s">
        <v>57</v>
      </c>
      <c r="M1072" t="s">
        <v>37</v>
      </c>
      <c r="N1072" t="s">
        <v>6711</v>
      </c>
      <c r="O1072" t="s">
        <v>142</v>
      </c>
      <c r="P1072" t="s">
        <v>6712</v>
      </c>
      <c r="Q1072" t="s">
        <v>6712</v>
      </c>
      <c r="R1072" t="s">
        <v>6713</v>
      </c>
      <c r="S1072" t="s">
        <v>6710</v>
      </c>
      <c r="T1072" t="s">
        <v>50</v>
      </c>
      <c r="U1072" t="s">
        <v>6714</v>
      </c>
      <c r="V1072" t="s">
        <v>87</v>
      </c>
      <c r="W1072" t="s">
        <v>128</v>
      </c>
      <c r="X1072" t="s">
        <v>1013</v>
      </c>
      <c r="Y1072" t="s">
        <v>947</v>
      </c>
      <c r="Z1072" t="s">
        <v>87</v>
      </c>
      <c r="AA1072" t="s">
        <v>87</v>
      </c>
      <c r="AB1072" t="s">
        <v>37</v>
      </c>
      <c r="AC1072" t="s">
        <v>1013</v>
      </c>
      <c r="AD1072" t="s">
        <v>37</v>
      </c>
      <c r="AE1072" t="s">
        <v>1013</v>
      </c>
      <c r="AF1072" t="s">
        <v>90</v>
      </c>
      <c r="AG1072" t="s">
        <v>1270</v>
      </c>
      <c r="AH1072" t="s">
        <v>50</v>
      </c>
      <c r="AI1072" s="4">
        <f ca="1">data[[#This Row],[Expiry Date]]-TODAY()</f>
        <v>40</v>
      </c>
      <c r="AJ1072" s="4">
        <f ca="1">data[[#This Row],[Maturity ( Days)]]/365</f>
        <v>0.1095890410958904</v>
      </c>
      <c r="AK1072" s="4" t="str">
        <f>IF(data[[#This Row],[Option Type]]="put","p","c")</f>
        <v>p</v>
      </c>
      <c r="AL1072" s="4">
        <f>(data[[#This Row],[Bid]]*data[[#This Row],[Bidsize]]+data[[#This Row],[Ask]]*data[[#This Row],[Asksize]])/(data[[#This Row],[Bidsize]]+data[[#This Row],[Asksize]])</f>
        <v>68.5</v>
      </c>
    </row>
    <row r="1073" spans="1:38" x14ac:dyDescent="0.3">
      <c r="A1073" t="s">
        <v>6715</v>
      </c>
      <c r="B1073" t="s">
        <v>6716</v>
      </c>
      <c r="C1073" t="s">
        <v>30</v>
      </c>
      <c r="D1073" t="s">
        <v>578</v>
      </c>
      <c r="E1073" t="s">
        <v>6328</v>
      </c>
      <c r="F1073" t="s">
        <v>909</v>
      </c>
      <c r="G1073" t="s">
        <v>131</v>
      </c>
      <c r="H1073" t="s">
        <v>168</v>
      </c>
      <c r="I1073" t="s">
        <v>168</v>
      </c>
      <c r="J1073" t="s">
        <v>1502</v>
      </c>
      <c r="K1073" t="s">
        <v>773</v>
      </c>
      <c r="L1073" t="s">
        <v>57</v>
      </c>
      <c r="M1073" t="s">
        <v>37</v>
      </c>
      <c r="N1073" t="s">
        <v>6717</v>
      </c>
      <c r="O1073" t="s">
        <v>150</v>
      </c>
      <c r="P1073" t="s">
        <v>6718</v>
      </c>
      <c r="Q1073" t="s">
        <v>6718</v>
      </c>
      <c r="R1073" t="s">
        <v>131</v>
      </c>
      <c r="S1073" t="s">
        <v>131</v>
      </c>
      <c r="T1073" t="s">
        <v>50</v>
      </c>
      <c r="U1073" t="s">
        <v>6719</v>
      </c>
      <c r="V1073" t="s">
        <v>87</v>
      </c>
      <c r="W1073" t="s">
        <v>168</v>
      </c>
      <c r="X1073" t="s">
        <v>1013</v>
      </c>
      <c r="Y1073" t="s">
        <v>6720</v>
      </c>
      <c r="Z1073" t="s">
        <v>87</v>
      </c>
      <c r="AA1073" t="s">
        <v>87</v>
      </c>
      <c r="AB1073" t="s">
        <v>37</v>
      </c>
      <c r="AC1073" t="s">
        <v>1013</v>
      </c>
      <c r="AD1073" t="s">
        <v>37</v>
      </c>
      <c r="AE1073" t="s">
        <v>1013</v>
      </c>
      <c r="AF1073" t="s">
        <v>90</v>
      </c>
      <c r="AG1073" t="s">
        <v>1270</v>
      </c>
      <c r="AH1073" t="s">
        <v>551</v>
      </c>
      <c r="AI1073" s="4">
        <f ca="1">data[[#This Row],[Expiry Date]]-TODAY()</f>
        <v>40</v>
      </c>
      <c r="AJ1073" s="4">
        <f ca="1">data[[#This Row],[Maturity ( Days)]]/365</f>
        <v>0.1095890410958904</v>
      </c>
      <c r="AK1073" s="4" t="str">
        <f>IF(data[[#This Row],[Option Type]]="put","p","c")</f>
        <v>p</v>
      </c>
      <c r="AL1073" s="4">
        <f>(data[[#This Row],[Bid]]*data[[#This Row],[Bidsize]]+data[[#This Row],[Ask]]*data[[#This Row],[Asksize]])/(data[[#This Row],[Bidsize]]+data[[#This Row],[Asksize]])</f>
        <v>76.05</v>
      </c>
    </row>
    <row r="1074" spans="1:38" x14ac:dyDescent="0.3">
      <c r="A1074" t="s">
        <v>6721</v>
      </c>
      <c r="B1074" t="s">
        <v>6722</v>
      </c>
      <c r="C1074" t="s">
        <v>30</v>
      </c>
      <c r="D1074" t="s">
        <v>162</v>
      </c>
      <c r="E1074" t="s">
        <v>789</v>
      </c>
      <c r="F1074" t="s">
        <v>6723</v>
      </c>
      <c r="G1074" t="s">
        <v>6724</v>
      </c>
      <c r="H1074" t="s">
        <v>104</v>
      </c>
      <c r="I1074" t="s">
        <v>104</v>
      </c>
      <c r="J1074" t="s">
        <v>1502</v>
      </c>
      <c r="K1074" t="s">
        <v>6725</v>
      </c>
      <c r="L1074" t="s">
        <v>57</v>
      </c>
      <c r="M1074" t="s">
        <v>37</v>
      </c>
      <c r="N1074" t="s">
        <v>1190</v>
      </c>
      <c r="O1074" t="s">
        <v>6726</v>
      </c>
      <c r="P1074" t="s">
        <v>6727</v>
      </c>
      <c r="Q1074" t="s">
        <v>269</v>
      </c>
      <c r="R1074" t="s">
        <v>6728</v>
      </c>
      <c r="S1074" t="s">
        <v>6724</v>
      </c>
      <c r="T1074" t="s">
        <v>50</v>
      </c>
      <c r="U1074" t="s">
        <v>6729</v>
      </c>
      <c r="V1074" t="s">
        <v>87</v>
      </c>
      <c r="W1074" t="s">
        <v>90</v>
      </c>
      <c r="X1074" t="s">
        <v>1013</v>
      </c>
      <c r="Y1074" t="s">
        <v>6730</v>
      </c>
      <c r="Z1074" t="s">
        <v>87</v>
      </c>
      <c r="AA1074" t="s">
        <v>87</v>
      </c>
      <c r="AB1074" t="s">
        <v>37</v>
      </c>
      <c r="AC1074" t="s">
        <v>1013</v>
      </c>
      <c r="AD1074" t="s">
        <v>37</v>
      </c>
      <c r="AE1074" t="s">
        <v>1013</v>
      </c>
      <c r="AF1074" t="s">
        <v>90</v>
      </c>
      <c r="AG1074" t="s">
        <v>1270</v>
      </c>
      <c r="AH1074" t="s">
        <v>50</v>
      </c>
      <c r="AI1074" s="4">
        <f ca="1">data[[#This Row],[Expiry Date]]-TODAY()</f>
        <v>40</v>
      </c>
      <c r="AJ1074" s="4">
        <f ca="1">data[[#This Row],[Maturity ( Days)]]/365</f>
        <v>0.1095890410958904</v>
      </c>
      <c r="AK1074" s="4" t="str">
        <f>IF(data[[#This Row],[Option Type]]="put","p","c")</f>
        <v>p</v>
      </c>
      <c r="AL1074" s="4">
        <f>(data[[#This Row],[Bid]]*data[[#This Row],[Bidsize]]+data[[#This Row],[Ask]]*data[[#This Row],[Asksize]])/(data[[#This Row],[Bidsize]]+data[[#This Row],[Asksize]])</f>
        <v>77.7</v>
      </c>
    </row>
    <row r="1075" spans="1:38" x14ac:dyDescent="0.3">
      <c r="A1075" t="s">
        <v>6731</v>
      </c>
      <c r="B1075" t="s">
        <v>6732</v>
      </c>
      <c r="C1075" t="s">
        <v>30</v>
      </c>
      <c r="D1075" t="s">
        <v>215</v>
      </c>
      <c r="E1075" t="s">
        <v>426</v>
      </c>
      <c r="F1075" t="s">
        <v>6733</v>
      </c>
      <c r="G1075" t="s">
        <v>6734</v>
      </c>
      <c r="H1075" t="s">
        <v>104</v>
      </c>
      <c r="I1075" t="s">
        <v>104</v>
      </c>
      <c r="J1075" t="s">
        <v>1502</v>
      </c>
      <c r="K1075" t="s">
        <v>6735</v>
      </c>
      <c r="L1075" t="s">
        <v>57</v>
      </c>
      <c r="M1075" t="s">
        <v>37</v>
      </c>
      <c r="N1075" t="s">
        <v>6736</v>
      </c>
      <c r="O1075" t="s">
        <v>6737</v>
      </c>
      <c r="P1075" t="s">
        <v>6738</v>
      </c>
      <c r="Q1075" t="s">
        <v>5669</v>
      </c>
      <c r="R1075" t="s">
        <v>6739</v>
      </c>
      <c r="S1075" t="s">
        <v>6734</v>
      </c>
      <c r="T1075" t="s">
        <v>50</v>
      </c>
      <c r="U1075" t="s">
        <v>6740</v>
      </c>
      <c r="V1075" t="s">
        <v>87</v>
      </c>
      <c r="W1075" t="s">
        <v>128</v>
      </c>
      <c r="X1075" t="s">
        <v>1013</v>
      </c>
      <c r="Y1075" t="s">
        <v>6741</v>
      </c>
      <c r="Z1075" t="s">
        <v>87</v>
      </c>
      <c r="AA1075" t="s">
        <v>87</v>
      </c>
      <c r="AB1075" t="s">
        <v>37</v>
      </c>
      <c r="AC1075" t="s">
        <v>1013</v>
      </c>
      <c r="AD1075" t="s">
        <v>37</v>
      </c>
      <c r="AE1075" t="s">
        <v>1013</v>
      </c>
      <c r="AF1075" t="s">
        <v>90</v>
      </c>
      <c r="AG1075" t="s">
        <v>1270</v>
      </c>
      <c r="AH1075" t="s">
        <v>50</v>
      </c>
      <c r="AI1075" s="4">
        <f ca="1">data[[#This Row],[Expiry Date]]-TODAY()</f>
        <v>40</v>
      </c>
      <c r="AJ1075" s="4">
        <f ca="1">data[[#This Row],[Maturity ( Days)]]/365</f>
        <v>0.1095890410958904</v>
      </c>
      <c r="AK1075" s="4" t="str">
        <f>IF(data[[#This Row],[Option Type]]="put","p","c")</f>
        <v>p</v>
      </c>
      <c r="AL1075" s="4">
        <f>(data[[#This Row],[Bid]]*data[[#This Row],[Bidsize]]+data[[#This Row],[Ask]]*data[[#This Row],[Asksize]])/(data[[#This Row],[Bidsize]]+data[[#This Row],[Asksize]])</f>
        <v>84</v>
      </c>
    </row>
    <row r="1076" spans="1:38" x14ac:dyDescent="0.3">
      <c r="A1076" t="s">
        <v>6742</v>
      </c>
      <c r="B1076" t="s">
        <v>6743</v>
      </c>
      <c r="C1076" t="s">
        <v>30</v>
      </c>
      <c r="D1076" t="s">
        <v>562</v>
      </c>
      <c r="E1076" t="s">
        <v>245</v>
      </c>
      <c r="F1076" t="s">
        <v>1459</v>
      </c>
      <c r="G1076" t="s">
        <v>5917</v>
      </c>
      <c r="H1076" t="s">
        <v>106</v>
      </c>
      <c r="I1076" t="s">
        <v>106</v>
      </c>
      <c r="J1076" t="s">
        <v>1502</v>
      </c>
      <c r="K1076" t="s">
        <v>1278</v>
      </c>
      <c r="L1076" t="s">
        <v>57</v>
      </c>
      <c r="M1076" t="s">
        <v>37</v>
      </c>
      <c r="N1076" t="s">
        <v>6744</v>
      </c>
      <c r="O1076" t="s">
        <v>160</v>
      </c>
      <c r="P1076" t="s">
        <v>702</v>
      </c>
      <c r="Q1076" t="s">
        <v>702</v>
      </c>
      <c r="R1076" t="s">
        <v>5917</v>
      </c>
      <c r="S1076" t="s">
        <v>5917</v>
      </c>
      <c r="T1076" t="s">
        <v>50</v>
      </c>
      <c r="U1076" t="s">
        <v>6745</v>
      </c>
      <c r="V1076" t="s">
        <v>87</v>
      </c>
      <c r="W1076" t="s">
        <v>138</v>
      </c>
      <c r="X1076" t="s">
        <v>1013</v>
      </c>
      <c r="Y1076" t="s">
        <v>6746</v>
      </c>
      <c r="Z1076" t="s">
        <v>87</v>
      </c>
      <c r="AA1076" t="s">
        <v>87</v>
      </c>
      <c r="AB1076" t="s">
        <v>37</v>
      </c>
      <c r="AC1076" t="s">
        <v>1013</v>
      </c>
      <c r="AD1076" t="s">
        <v>37</v>
      </c>
      <c r="AE1076" t="s">
        <v>1013</v>
      </c>
      <c r="AF1076" t="s">
        <v>90</v>
      </c>
      <c r="AG1076" t="s">
        <v>1270</v>
      </c>
      <c r="AH1076" t="s">
        <v>50</v>
      </c>
      <c r="AI1076" s="4">
        <f ca="1">data[[#This Row],[Expiry Date]]-TODAY()</f>
        <v>40</v>
      </c>
      <c r="AJ1076" s="4">
        <f ca="1">data[[#This Row],[Maturity ( Days)]]/365</f>
        <v>0.1095890410958904</v>
      </c>
      <c r="AK1076" s="4" t="str">
        <f>IF(data[[#This Row],[Option Type]]="put","p","c")</f>
        <v>p</v>
      </c>
      <c r="AL1076" s="4">
        <f>(data[[#This Row],[Bid]]*data[[#This Row],[Bidsize]]+data[[#This Row],[Ask]]*data[[#This Row],[Asksize]])/(data[[#This Row],[Bidsize]]+data[[#This Row],[Asksize]])</f>
        <v>85.3</v>
      </c>
    </row>
    <row r="1077" spans="1:38" x14ac:dyDescent="0.3">
      <c r="A1077" t="s">
        <v>6747</v>
      </c>
      <c r="B1077" t="s">
        <v>6748</v>
      </c>
      <c r="C1077" t="s">
        <v>30</v>
      </c>
      <c r="D1077" t="s">
        <v>583</v>
      </c>
      <c r="E1077" t="s">
        <v>1459</v>
      </c>
      <c r="F1077" t="s">
        <v>6749</v>
      </c>
      <c r="G1077" t="s">
        <v>912</v>
      </c>
      <c r="H1077" t="s">
        <v>104</v>
      </c>
      <c r="I1077" t="s">
        <v>104</v>
      </c>
      <c r="J1077" t="s">
        <v>1502</v>
      </c>
      <c r="K1077" t="s">
        <v>6750</v>
      </c>
      <c r="L1077" t="s">
        <v>57</v>
      </c>
      <c r="M1077" t="s">
        <v>37</v>
      </c>
      <c r="N1077" t="s">
        <v>6751</v>
      </c>
      <c r="O1077" t="s">
        <v>289</v>
      </c>
      <c r="P1077" t="s">
        <v>1238</v>
      </c>
      <c r="Q1077" t="s">
        <v>1238</v>
      </c>
      <c r="R1077" t="s">
        <v>6752</v>
      </c>
      <c r="S1077" t="s">
        <v>912</v>
      </c>
      <c r="T1077" t="s">
        <v>50</v>
      </c>
      <c r="U1077" t="s">
        <v>6753</v>
      </c>
      <c r="V1077" t="s">
        <v>87</v>
      </c>
      <c r="W1077" t="s">
        <v>158</v>
      </c>
      <c r="X1077" t="s">
        <v>1013</v>
      </c>
      <c r="Y1077" t="s">
        <v>6754</v>
      </c>
      <c r="Z1077" t="s">
        <v>87</v>
      </c>
      <c r="AA1077" t="s">
        <v>87</v>
      </c>
      <c r="AB1077" t="s">
        <v>37</v>
      </c>
      <c r="AC1077" t="s">
        <v>1013</v>
      </c>
      <c r="AD1077" t="s">
        <v>37</v>
      </c>
      <c r="AE1077" t="s">
        <v>1013</v>
      </c>
      <c r="AF1077" t="s">
        <v>90</v>
      </c>
      <c r="AG1077" t="s">
        <v>1270</v>
      </c>
      <c r="AH1077" t="s">
        <v>50</v>
      </c>
      <c r="AI1077" s="4">
        <f ca="1">data[[#This Row],[Expiry Date]]-TODAY()</f>
        <v>40</v>
      </c>
      <c r="AJ1077" s="4">
        <f ca="1">data[[#This Row],[Maturity ( Days)]]/365</f>
        <v>0.1095890410958904</v>
      </c>
      <c r="AK1077" s="4" t="str">
        <f>IF(data[[#This Row],[Option Type]]="put","p","c")</f>
        <v>p</v>
      </c>
      <c r="AL1077" s="4">
        <f>(data[[#This Row],[Bid]]*data[[#This Row],[Bidsize]]+data[[#This Row],[Ask]]*data[[#This Row],[Asksize]])/(data[[#This Row],[Bidsize]]+data[[#This Row],[Asksize]])</f>
        <v>87.95</v>
      </c>
    </row>
    <row r="1078" spans="1:38" x14ac:dyDescent="0.3">
      <c r="A1078" t="s">
        <v>6755</v>
      </c>
      <c r="B1078" t="s">
        <v>6756</v>
      </c>
      <c r="C1078" t="s">
        <v>30</v>
      </c>
      <c r="D1078" t="s">
        <v>787</v>
      </c>
      <c r="E1078" t="s">
        <v>203</v>
      </c>
      <c r="F1078" t="s">
        <v>1419</v>
      </c>
      <c r="G1078" t="s">
        <v>6757</v>
      </c>
      <c r="H1078" t="s">
        <v>161</v>
      </c>
      <c r="I1078" t="s">
        <v>161</v>
      </c>
      <c r="J1078" t="s">
        <v>1502</v>
      </c>
      <c r="K1078" t="s">
        <v>6758</v>
      </c>
      <c r="L1078" t="s">
        <v>57</v>
      </c>
      <c r="M1078" t="s">
        <v>37</v>
      </c>
      <c r="N1078" t="s">
        <v>3017</v>
      </c>
      <c r="O1078" t="s">
        <v>453</v>
      </c>
      <c r="P1078" t="s">
        <v>6759</v>
      </c>
      <c r="Q1078" t="s">
        <v>6760</v>
      </c>
      <c r="R1078" t="s">
        <v>6757</v>
      </c>
      <c r="S1078" t="s">
        <v>6757</v>
      </c>
      <c r="T1078" t="s">
        <v>50</v>
      </c>
      <c r="U1078" t="s">
        <v>6761</v>
      </c>
      <c r="V1078" t="s">
        <v>87</v>
      </c>
      <c r="W1078" t="s">
        <v>138</v>
      </c>
      <c r="X1078" t="s">
        <v>1013</v>
      </c>
      <c r="Y1078" t="s">
        <v>5816</v>
      </c>
      <c r="Z1078" t="s">
        <v>87</v>
      </c>
      <c r="AA1078" t="s">
        <v>87</v>
      </c>
      <c r="AB1078" t="s">
        <v>37</v>
      </c>
      <c r="AC1078" t="s">
        <v>1013</v>
      </c>
      <c r="AD1078" t="s">
        <v>37</v>
      </c>
      <c r="AE1078" t="s">
        <v>1013</v>
      </c>
      <c r="AF1078" t="s">
        <v>90</v>
      </c>
      <c r="AG1078" t="s">
        <v>1270</v>
      </c>
      <c r="AH1078" t="s">
        <v>50</v>
      </c>
      <c r="AI1078" s="4">
        <f ca="1">data[[#This Row],[Expiry Date]]-TODAY()</f>
        <v>40</v>
      </c>
      <c r="AJ1078" s="4">
        <f ca="1">data[[#This Row],[Maturity ( Days)]]/365</f>
        <v>0.1095890410958904</v>
      </c>
      <c r="AK1078" s="4" t="str">
        <f>IF(data[[#This Row],[Option Type]]="put","p","c")</f>
        <v>p</v>
      </c>
      <c r="AL1078" s="4">
        <f>(data[[#This Row],[Bid]]*data[[#This Row],[Bidsize]]+data[[#This Row],[Ask]]*data[[#This Row],[Asksize]])/(data[[#This Row],[Bidsize]]+data[[#This Row],[Asksize]])</f>
        <v>102.55</v>
      </c>
    </row>
    <row r="1079" spans="1:38" x14ac:dyDescent="0.3">
      <c r="A1079" t="s">
        <v>6762</v>
      </c>
      <c r="B1079" t="s">
        <v>6763</v>
      </c>
      <c r="C1079" t="s">
        <v>30</v>
      </c>
      <c r="D1079" t="s">
        <v>218</v>
      </c>
      <c r="E1079" t="s">
        <v>6764</v>
      </c>
      <c r="F1079" t="s">
        <v>914</v>
      </c>
      <c r="G1079" t="s">
        <v>1416</v>
      </c>
      <c r="H1079" t="s">
        <v>125</v>
      </c>
      <c r="I1079" t="s">
        <v>161</v>
      </c>
      <c r="J1079" t="s">
        <v>1502</v>
      </c>
      <c r="K1079" t="s">
        <v>6765</v>
      </c>
      <c r="L1079" t="s">
        <v>57</v>
      </c>
      <c r="M1079" t="s">
        <v>37</v>
      </c>
      <c r="N1079" t="s">
        <v>742</v>
      </c>
      <c r="O1079" t="s">
        <v>6766</v>
      </c>
      <c r="P1079" t="s">
        <v>3012</v>
      </c>
      <c r="Q1079" t="s">
        <v>1410</v>
      </c>
      <c r="R1079" t="s">
        <v>1479</v>
      </c>
      <c r="S1079" t="s">
        <v>1416</v>
      </c>
      <c r="T1079" t="s">
        <v>50</v>
      </c>
      <c r="U1079" t="s">
        <v>6767</v>
      </c>
      <c r="V1079" t="s">
        <v>87</v>
      </c>
      <c r="W1079" t="s">
        <v>104</v>
      </c>
      <c r="X1079" t="s">
        <v>1013</v>
      </c>
      <c r="Y1079" t="s">
        <v>6768</v>
      </c>
      <c r="Z1079" t="s">
        <v>87</v>
      </c>
      <c r="AA1079" t="s">
        <v>87</v>
      </c>
      <c r="AB1079" t="s">
        <v>37</v>
      </c>
      <c r="AC1079" t="s">
        <v>1013</v>
      </c>
      <c r="AD1079" t="s">
        <v>37</v>
      </c>
      <c r="AE1079" t="s">
        <v>1013</v>
      </c>
      <c r="AF1079" t="s">
        <v>90</v>
      </c>
      <c r="AG1079" t="s">
        <v>1270</v>
      </c>
      <c r="AH1079" t="s">
        <v>50</v>
      </c>
      <c r="AI1079" s="4">
        <f ca="1">data[[#This Row],[Expiry Date]]-TODAY()</f>
        <v>40</v>
      </c>
      <c r="AJ1079" s="4">
        <f ca="1">data[[#This Row],[Maturity ( Days)]]/365</f>
        <v>0.1095890410958904</v>
      </c>
      <c r="AK1079" s="4" t="str">
        <f>IF(data[[#This Row],[Option Type]]="put","p","c")</f>
        <v>p</v>
      </c>
      <c r="AL1079" s="4">
        <f>(data[[#This Row],[Bid]]*data[[#This Row],[Bidsize]]+data[[#This Row],[Ask]]*data[[#This Row],[Asksize]])/(data[[#This Row],[Bidsize]]+data[[#This Row],[Asksize]])</f>
        <v>105.13</v>
      </c>
    </row>
    <row r="1080" spans="1:38" x14ac:dyDescent="0.3">
      <c r="A1080" t="s">
        <v>6769</v>
      </c>
      <c r="B1080" t="s">
        <v>6770</v>
      </c>
      <c r="C1080" t="s">
        <v>30</v>
      </c>
      <c r="D1080" t="s">
        <v>837</v>
      </c>
      <c r="E1080" t="s">
        <v>894</v>
      </c>
      <c r="F1080" t="s">
        <v>6771</v>
      </c>
      <c r="G1080" t="s">
        <v>6772</v>
      </c>
      <c r="H1080" t="s">
        <v>125</v>
      </c>
      <c r="I1080" t="s">
        <v>125</v>
      </c>
      <c r="J1080" t="s">
        <v>1502</v>
      </c>
      <c r="K1080" t="s">
        <v>6773</v>
      </c>
      <c r="L1080" t="s">
        <v>57</v>
      </c>
      <c r="M1080" t="s">
        <v>37</v>
      </c>
      <c r="N1080" t="s">
        <v>6774</v>
      </c>
      <c r="O1080" t="s">
        <v>138</v>
      </c>
      <c r="P1080" t="s">
        <v>6775</v>
      </c>
      <c r="Q1080" t="s">
        <v>6772</v>
      </c>
      <c r="R1080" t="s">
        <v>6776</v>
      </c>
      <c r="S1080" t="s">
        <v>6772</v>
      </c>
      <c r="T1080" t="s">
        <v>50</v>
      </c>
      <c r="U1080" t="s">
        <v>1208</v>
      </c>
      <c r="V1080" t="s">
        <v>87</v>
      </c>
      <c r="W1080" t="s">
        <v>171</v>
      </c>
      <c r="X1080" t="s">
        <v>1013</v>
      </c>
      <c r="Y1080" t="s">
        <v>6777</v>
      </c>
      <c r="Z1080" t="s">
        <v>87</v>
      </c>
      <c r="AA1080" t="s">
        <v>87</v>
      </c>
      <c r="AB1080" t="s">
        <v>37</v>
      </c>
      <c r="AC1080" t="s">
        <v>1013</v>
      </c>
      <c r="AD1080" t="s">
        <v>37</v>
      </c>
      <c r="AE1080" t="s">
        <v>1013</v>
      </c>
      <c r="AF1080" t="s">
        <v>90</v>
      </c>
      <c r="AG1080" t="s">
        <v>1270</v>
      </c>
      <c r="AH1080" t="s">
        <v>50</v>
      </c>
      <c r="AI1080" s="4">
        <f ca="1">data[[#This Row],[Expiry Date]]-TODAY()</f>
        <v>40</v>
      </c>
      <c r="AJ1080" s="4">
        <f ca="1">data[[#This Row],[Maturity ( Days)]]/365</f>
        <v>0.1095890410958904</v>
      </c>
      <c r="AK1080" s="4" t="str">
        <f>IF(data[[#This Row],[Option Type]]="put","p","c")</f>
        <v>p</v>
      </c>
      <c r="AL1080" s="4">
        <f>(data[[#This Row],[Bid]]*data[[#This Row],[Bidsize]]+data[[#This Row],[Ask]]*data[[#This Row],[Asksize]])/(data[[#This Row],[Bidsize]]+data[[#This Row],[Asksize]])</f>
        <v>112.25</v>
      </c>
    </row>
    <row r="1081" spans="1:38" x14ac:dyDescent="0.3">
      <c r="A1081" t="s">
        <v>6778</v>
      </c>
      <c r="B1081" t="s">
        <v>6779</v>
      </c>
      <c r="C1081" t="s">
        <v>30</v>
      </c>
      <c r="D1081" t="s">
        <v>837</v>
      </c>
      <c r="E1081" t="s">
        <v>6780</v>
      </c>
      <c r="F1081" t="s">
        <v>1414</v>
      </c>
      <c r="G1081" t="s">
        <v>6781</v>
      </c>
      <c r="H1081" t="s">
        <v>171</v>
      </c>
      <c r="I1081" t="s">
        <v>171</v>
      </c>
      <c r="J1081" t="s">
        <v>1502</v>
      </c>
      <c r="K1081" t="s">
        <v>5709</v>
      </c>
      <c r="L1081" t="s">
        <v>57</v>
      </c>
      <c r="M1081" t="s">
        <v>37</v>
      </c>
      <c r="N1081" t="s">
        <v>6782</v>
      </c>
      <c r="O1081" t="s">
        <v>227</v>
      </c>
      <c r="P1081" t="s">
        <v>6783</v>
      </c>
      <c r="Q1081" t="s">
        <v>1306</v>
      </c>
      <c r="R1081" t="s">
        <v>6784</v>
      </c>
      <c r="S1081" t="s">
        <v>6781</v>
      </c>
      <c r="T1081" t="s">
        <v>50</v>
      </c>
      <c r="U1081" t="s">
        <v>1057</v>
      </c>
      <c r="V1081" t="s">
        <v>87</v>
      </c>
      <c r="W1081" t="s">
        <v>138</v>
      </c>
      <c r="X1081" t="s">
        <v>1013</v>
      </c>
      <c r="Y1081" t="s">
        <v>6785</v>
      </c>
      <c r="Z1081" t="s">
        <v>87</v>
      </c>
      <c r="AA1081" t="s">
        <v>87</v>
      </c>
      <c r="AB1081" t="s">
        <v>37</v>
      </c>
      <c r="AC1081" t="s">
        <v>1013</v>
      </c>
      <c r="AD1081" t="s">
        <v>37</v>
      </c>
      <c r="AE1081" t="s">
        <v>1013</v>
      </c>
      <c r="AF1081" t="s">
        <v>90</v>
      </c>
      <c r="AG1081" t="s">
        <v>1270</v>
      </c>
      <c r="AH1081" t="s">
        <v>551</v>
      </c>
      <c r="AI1081" s="4">
        <f ca="1">data[[#This Row],[Expiry Date]]-TODAY()</f>
        <v>40</v>
      </c>
      <c r="AJ1081" s="4">
        <f ca="1">data[[#This Row],[Maturity ( Days)]]/365</f>
        <v>0.1095890410958904</v>
      </c>
      <c r="AK1081" s="4" t="str">
        <f>IF(data[[#This Row],[Option Type]]="put","p","c")</f>
        <v>p</v>
      </c>
      <c r="AL1081" s="4">
        <f>(data[[#This Row],[Bid]]*data[[#This Row],[Bidsize]]+data[[#This Row],[Ask]]*data[[#This Row],[Asksize]])/(data[[#This Row],[Bidsize]]+data[[#This Row],[Asksize]])</f>
        <v>113.14999999999999</v>
      </c>
    </row>
    <row r="1082" spans="1:38" x14ac:dyDescent="0.3">
      <c r="A1082" t="s">
        <v>6786</v>
      </c>
      <c r="B1082" t="s">
        <v>6787</v>
      </c>
      <c r="C1082" t="s">
        <v>30</v>
      </c>
      <c r="D1082" t="s">
        <v>219</v>
      </c>
      <c r="E1082" t="s">
        <v>841</v>
      </c>
      <c r="F1082" t="s">
        <v>1481</v>
      </c>
      <c r="G1082" t="s">
        <v>6788</v>
      </c>
      <c r="H1082" t="s">
        <v>161</v>
      </c>
      <c r="I1082" t="s">
        <v>161</v>
      </c>
      <c r="J1082" t="s">
        <v>1502</v>
      </c>
      <c r="K1082" t="s">
        <v>6789</v>
      </c>
      <c r="L1082" t="s">
        <v>57</v>
      </c>
      <c r="M1082" t="s">
        <v>37</v>
      </c>
      <c r="N1082" t="s">
        <v>6790</v>
      </c>
      <c r="O1082" t="s">
        <v>6791</v>
      </c>
      <c r="P1082" t="s">
        <v>6792</v>
      </c>
      <c r="Q1082" t="s">
        <v>6793</v>
      </c>
      <c r="R1082" t="s">
        <v>6794</v>
      </c>
      <c r="S1082" t="s">
        <v>6788</v>
      </c>
      <c r="T1082" t="s">
        <v>50</v>
      </c>
      <c r="U1082" t="s">
        <v>6795</v>
      </c>
      <c r="V1082" t="s">
        <v>87</v>
      </c>
      <c r="W1082" t="s">
        <v>128</v>
      </c>
      <c r="X1082" t="s">
        <v>1013</v>
      </c>
      <c r="Y1082" t="s">
        <v>6796</v>
      </c>
      <c r="Z1082" t="s">
        <v>87</v>
      </c>
      <c r="AA1082" t="s">
        <v>87</v>
      </c>
      <c r="AB1082" t="s">
        <v>37</v>
      </c>
      <c r="AC1082" t="s">
        <v>1013</v>
      </c>
      <c r="AD1082" t="s">
        <v>37</v>
      </c>
      <c r="AE1082" t="s">
        <v>1013</v>
      </c>
      <c r="AF1082" t="s">
        <v>90</v>
      </c>
      <c r="AG1082" t="s">
        <v>1270</v>
      </c>
      <c r="AH1082" t="s">
        <v>50</v>
      </c>
      <c r="AI1082" s="4">
        <f ca="1">data[[#This Row],[Expiry Date]]-TODAY()</f>
        <v>40</v>
      </c>
      <c r="AJ1082" s="4">
        <f ca="1">data[[#This Row],[Maturity ( Days)]]/365</f>
        <v>0.1095890410958904</v>
      </c>
      <c r="AK1082" s="4" t="str">
        <f>IF(data[[#This Row],[Option Type]]="put","p","c")</f>
        <v>p</v>
      </c>
      <c r="AL1082" s="4">
        <f>(data[[#This Row],[Bid]]*data[[#This Row],[Bidsize]]+data[[#This Row],[Ask]]*data[[#This Row],[Asksize]])/(data[[#This Row],[Bidsize]]+data[[#This Row],[Asksize]])</f>
        <v>113.95</v>
      </c>
    </row>
    <row r="1083" spans="1:38" x14ac:dyDescent="0.3">
      <c r="A1083" t="s">
        <v>6797</v>
      </c>
      <c r="B1083" t="s">
        <v>6798</v>
      </c>
      <c r="C1083" t="s">
        <v>30</v>
      </c>
      <c r="D1083" t="s">
        <v>167</v>
      </c>
      <c r="E1083" t="s">
        <v>523</v>
      </c>
      <c r="F1083" t="s">
        <v>6799</v>
      </c>
      <c r="G1083" t="s">
        <v>6800</v>
      </c>
      <c r="H1083" t="s">
        <v>161</v>
      </c>
      <c r="I1083" t="s">
        <v>161</v>
      </c>
      <c r="J1083" t="s">
        <v>1502</v>
      </c>
      <c r="K1083" t="s">
        <v>6801</v>
      </c>
      <c r="L1083" t="s">
        <v>57</v>
      </c>
      <c r="M1083" t="s">
        <v>37</v>
      </c>
      <c r="N1083" t="s">
        <v>6802</v>
      </c>
      <c r="O1083" t="s">
        <v>543</v>
      </c>
      <c r="P1083" t="s">
        <v>6803</v>
      </c>
      <c r="Q1083" t="s">
        <v>6804</v>
      </c>
      <c r="R1083" t="s">
        <v>6805</v>
      </c>
      <c r="S1083" t="s">
        <v>6800</v>
      </c>
      <c r="T1083" t="s">
        <v>50</v>
      </c>
      <c r="U1083" t="s">
        <v>6806</v>
      </c>
      <c r="V1083" t="s">
        <v>87</v>
      </c>
      <c r="W1083" t="s">
        <v>142</v>
      </c>
      <c r="X1083" t="s">
        <v>1013</v>
      </c>
      <c r="Y1083" t="s">
        <v>6807</v>
      </c>
      <c r="Z1083" t="s">
        <v>87</v>
      </c>
      <c r="AA1083" t="s">
        <v>87</v>
      </c>
      <c r="AB1083" t="s">
        <v>37</v>
      </c>
      <c r="AC1083" t="s">
        <v>1013</v>
      </c>
      <c r="AD1083" t="s">
        <v>37</v>
      </c>
      <c r="AE1083" t="s">
        <v>1013</v>
      </c>
      <c r="AF1083" t="s">
        <v>90</v>
      </c>
      <c r="AG1083" t="s">
        <v>1270</v>
      </c>
      <c r="AH1083" t="s">
        <v>50</v>
      </c>
      <c r="AI1083" s="4">
        <f ca="1">data[[#This Row],[Expiry Date]]-TODAY()</f>
        <v>40</v>
      </c>
      <c r="AJ1083" s="4">
        <f ca="1">data[[#This Row],[Maturity ( Days)]]/365</f>
        <v>0.1095890410958904</v>
      </c>
      <c r="AK1083" s="4" t="str">
        <f>IF(data[[#This Row],[Option Type]]="put","p","c")</f>
        <v>p</v>
      </c>
      <c r="AL1083" s="4">
        <f>(data[[#This Row],[Bid]]*data[[#This Row],[Bidsize]]+data[[#This Row],[Ask]]*data[[#This Row],[Asksize]])/(data[[#This Row],[Bidsize]]+data[[#This Row],[Asksize]])</f>
        <v>122.75</v>
      </c>
    </row>
    <row r="1084" spans="1:38" x14ac:dyDescent="0.3">
      <c r="A1084" t="s">
        <v>6808</v>
      </c>
      <c r="B1084" t="s">
        <v>6809</v>
      </c>
      <c r="C1084" t="s">
        <v>30</v>
      </c>
      <c r="D1084" t="s">
        <v>704</v>
      </c>
      <c r="E1084" t="s">
        <v>6810</v>
      </c>
      <c r="F1084" t="s">
        <v>1371</v>
      </c>
      <c r="G1084" t="s">
        <v>6811</v>
      </c>
      <c r="H1084" t="s">
        <v>125</v>
      </c>
      <c r="I1084" t="s">
        <v>125</v>
      </c>
      <c r="J1084" t="s">
        <v>1502</v>
      </c>
      <c r="K1084" t="s">
        <v>126</v>
      </c>
      <c r="L1084" t="s">
        <v>57</v>
      </c>
      <c r="M1084" t="s">
        <v>37</v>
      </c>
      <c r="N1084" t="s">
        <v>6812</v>
      </c>
      <c r="O1084" t="s">
        <v>128</v>
      </c>
      <c r="P1084" t="s">
        <v>6811</v>
      </c>
      <c r="Q1084" t="s">
        <v>6811</v>
      </c>
      <c r="R1084" t="s">
        <v>6811</v>
      </c>
      <c r="S1084" t="s">
        <v>6811</v>
      </c>
      <c r="T1084" t="s">
        <v>50</v>
      </c>
      <c r="U1084" t="s">
        <v>6813</v>
      </c>
      <c r="V1084" t="s">
        <v>87</v>
      </c>
      <c r="W1084" t="s">
        <v>128</v>
      </c>
      <c r="X1084" t="s">
        <v>1013</v>
      </c>
      <c r="Y1084" t="s">
        <v>926</v>
      </c>
      <c r="Z1084" t="s">
        <v>87</v>
      </c>
      <c r="AA1084" t="s">
        <v>87</v>
      </c>
      <c r="AB1084" t="s">
        <v>37</v>
      </c>
      <c r="AC1084" t="s">
        <v>1013</v>
      </c>
      <c r="AD1084" t="s">
        <v>37</v>
      </c>
      <c r="AE1084" t="s">
        <v>1013</v>
      </c>
      <c r="AF1084" t="s">
        <v>90</v>
      </c>
      <c r="AG1084" t="s">
        <v>1270</v>
      </c>
      <c r="AH1084" t="s">
        <v>50</v>
      </c>
      <c r="AI1084" s="4">
        <f ca="1">data[[#This Row],[Expiry Date]]-TODAY()</f>
        <v>40</v>
      </c>
      <c r="AJ1084" s="4">
        <f ca="1">data[[#This Row],[Maturity ( Days)]]/365</f>
        <v>0.1095890410958904</v>
      </c>
      <c r="AK1084" s="4" t="str">
        <f>IF(data[[#This Row],[Option Type]]="put","p","c")</f>
        <v>p</v>
      </c>
      <c r="AL1084" s="4">
        <f>(data[[#This Row],[Bid]]*data[[#This Row],[Bidsize]]+data[[#This Row],[Ask]]*data[[#This Row],[Asksize]])/(data[[#This Row],[Bidsize]]+data[[#This Row],[Asksize]])</f>
        <v>124.65</v>
      </c>
    </row>
    <row r="1085" spans="1:38" x14ac:dyDescent="0.3">
      <c r="A1085" t="s">
        <v>6814</v>
      </c>
      <c r="B1085" t="s">
        <v>6815</v>
      </c>
      <c r="C1085" t="s">
        <v>30</v>
      </c>
      <c r="D1085" t="s">
        <v>706</v>
      </c>
      <c r="E1085" t="s">
        <v>1249</v>
      </c>
      <c r="F1085" t="s">
        <v>1372</v>
      </c>
      <c r="G1085" t="s">
        <v>6816</v>
      </c>
      <c r="H1085" t="s">
        <v>137</v>
      </c>
      <c r="I1085" t="s">
        <v>137</v>
      </c>
      <c r="J1085" t="s">
        <v>1502</v>
      </c>
      <c r="K1085" t="s">
        <v>6817</v>
      </c>
      <c r="L1085" t="s">
        <v>57</v>
      </c>
      <c r="M1085" t="s">
        <v>37</v>
      </c>
      <c r="N1085" t="s">
        <v>6818</v>
      </c>
      <c r="O1085" t="s">
        <v>292</v>
      </c>
      <c r="P1085" t="s">
        <v>6819</v>
      </c>
      <c r="Q1085" t="s">
        <v>6820</v>
      </c>
      <c r="R1085" t="s">
        <v>6821</v>
      </c>
      <c r="S1085" t="s">
        <v>6816</v>
      </c>
      <c r="T1085" t="s">
        <v>50</v>
      </c>
      <c r="U1085" t="s">
        <v>6822</v>
      </c>
      <c r="V1085" t="s">
        <v>87</v>
      </c>
      <c r="W1085" t="s">
        <v>171</v>
      </c>
      <c r="X1085" t="s">
        <v>1013</v>
      </c>
      <c r="Y1085" t="s">
        <v>6823</v>
      </c>
      <c r="Z1085" t="s">
        <v>87</v>
      </c>
      <c r="AA1085" t="s">
        <v>87</v>
      </c>
      <c r="AB1085" t="s">
        <v>37</v>
      </c>
      <c r="AC1085" t="s">
        <v>1013</v>
      </c>
      <c r="AD1085" t="s">
        <v>37</v>
      </c>
      <c r="AE1085" t="s">
        <v>1013</v>
      </c>
      <c r="AF1085" t="s">
        <v>90</v>
      </c>
      <c r="AG1085" t="s">
        <v>1270</v>
      </c>
      <c r="AH1085" t="s">
        <v>551</v>
      </c>
      <c r="AI1085" s="4">
        <f ca="1">data[[#This Row],[Expiry Date]]-TODAY()</f>
        <v>40</v>
      </c>
      <c r="AJ1085" s="4">
        <f ca="1">data[[#This Row],[Maturity ( Days)]]/365</f>
        <v>0.1095890410958904</v>
      </c>
      <c r="AK1085" s="4" t="str">
        <f>IF(data[[#This Row],[Option Type]]="put","p","c")</f>
        <v>p</v>
      </c>
      <c r="AL1085" s="4">
        <f>(data[[#This Row],[Bid]]*data[[#This Row],[Bidsize]]+data[[#This Row],[Ask]]*data[[#This Row],[Asksize]])/(data[[#This Row],[Bidsize]]+data[[#This Row],[Asksize]])</f>
        <v>129.20000000000002</v>
      </c>
    </row>
    <row r="1086" spans="1:38" x14ac:dyDescent="0.3">
      <c r="A1086" t="s">
        <v>6824</v>
      </c>
      <c r="B1086" t="s">
        <v>6825</v>
      </c>
      <c r="C1086" t="s">
        <v>30</v>
      </c>
      <c r="D1086" t="s">
        <v>706</v>
      </c>
      <c r="E1086" t="s">
        <v>1371</v>
      </c>
      <c r="F1086" t="s">
        <v>6819</v>
      </c>
      <c r="G1086" t="s">
        <v>1121</v>
      </c>
      <c r="H1086" t="s">
        <v>161</v>
      </c>
      <c r="I1086" t="s">
        <v>161</v>
      </c>
      <c r="J1086" t="s">
        <v>1502</v>
      </c>
      <c r="K1086" t="s">
        <v>6826</v>
      </c>
      <c r="L1086" t="s">
        <v>57</v>
      </c>
      <c r="M1086" t="s">
        <v>37</v>
      </c>
      <c r="N1086" t="s">
        <v>6827</v>
      </c>
      <c r="O1086" t="s">
        <v>183</v>
      </c>
      <c r="P1086" t="s">
        <v>1508</v>
      </c>
      <c r="Q1086" t="s">
        <v>1508</v>
      </c>
      <c r="R1086" t="s">
        <v>1121</v>
      </c>
      <c r="S1086" t="s">
        <v>1121</v>
      </c>
      <c r="T1086" t="s">
        <v>50</v>
      </c>
      <c r="U1086" t="s">
        <v>6103</v>
      </c>
      <c r="V1086" t="s">
        <v>87</v>
      </c>
      <c r="W1086" t="s">
        <v>138</v>
      </c>
      <c r="X1086" t="s">
        <v>1013</v>
      </c>
      <c r="Y1086" t="s">
        <v>6828</v>
      </c>
      <c r="Z1086" t="s">
        <v>87</v>
      </c>
      <c r="AA1086" t="s">
        <v>87</v>
      </c>
      <c r="AB1086" t="s">
        <v>37</v>
      </c>
      <c r="AC1086" t="s">
        <v>1013</v>
      </c>
      <c r="AD1086" t="s">
        <v>37</v>
      </c>
      <c r="AE1086" t="s">
        <v>1013</v>
      </c>
      <c r="AF1086" t="s">
        <v>90</v>
      </c>
      <c r="AG1086" t="s">
        <v>1270</v>
      </c>
      <c r="AH1086" t="s">
        <v>50</v>
      </c>
      <c r="AI1086" s="4">
        <f ca="1">data[[#This Row],[Expiry Date]]-TODAY()</f>
        <v>40</v>
      </c>
      <c r="AJ1086" s="4">
        <f ca="1">data[[#This Row],[Maturity ( Days)]]/365</f>
        <v>0.1095890410958904</v>
      </c>
      <c r="AK1086" s="4" t="str">
        <f>IF(data[[#This Row],[Option Type]]="put","p","c")</f>
        <v>p</v>
      </c>
      <c r="AL1086" s="4">
        <f>(data[[#This Row],[Bid]]*data[[#This Row],[Bidsize]]+data[[#This Row],[Ask]]*data[[#This Row],[Asksize]])/(data[[#This Row],[Bidsize]]+data[[#This Row],[Asksize]])</f>
        <v>128.30000000000001</v>
      </c>
    </row>
    <row r="1087" spans="1:38" x14ac:dyDescent="0.3">
      <c r="A1087" t="s">
        <v>6829</v>
      </c>
      <c r="B1087" t="s">
        <v>6830</v>
      </c>
      <c r="C1087" t="s">
        <v>30</v>
      </c>
      <c r="D1087" t="s">
        <v>708</v>
      </c>
      <c r="E1087" t="s">
        <v>6831</v>
      </c>
      <c r="F1087" t="s">
        <v>156</v>
      </c>
      <c r="G1087" t="s">
        <v>6832</v>
      </c>
      <c r="H1087" t="s">
        <v>161</v>
      </c>
      <c r="I1087" t="s">
        <v>161</v>
      </c>
      <c r="J1087" t="s">
        <v>1502</v>
      </c>
      <c r="K1087" t="s">
        <v>1671</v>
      </c>
      <c r="L1087" t="s">
        <v>57</v>
      </c>
      <c r="M1087" t="s">
        <v>37</v>
      </c>
      <c r="N1087" t="s">
        <v>6833</v>
      </c>
      <c r="O1087" t="s">
        <v>761</v>
      </c>
      <c r="P1087" t="s">
        <v>461</v>
      </c>
      <c r="Q1087" t="s">
        <v>6834</v>
      </c>
      <c r="R1087" t="s">
        <v>6835</v>
      </c>
      <c r="S1087" t="s">
        <v>6832</v>
      </c>
      <c r="T1087" t="s">
        <v>50</v>
      </c>
      <c r="U1087" t="s">
        <v>6836</v>
      </c>
      <c r="V1087" t="s">
        <v>87</v>
      </c>
      <c r="W1087" t="s">
        <v>160</v>
      </c>
      <c r="X1087" t="s">
        <v>1013</v>
      </c>
      <c r="Y1087" t="s">
        <v>1702</v>
      </c>
      <c r="Z1087" t="s">
        <v>87</v>
      </c>
      <c r="AA1087" t="s">
        <v>87</v>
      </c>
      <c r="AB1087" t="s">
        <v>37</v>
      </c>
      <c r="AC1087" t="s">
        <v>1013</v>
      </c>
      <c r="AD1087" t="s">
        <v>37</v>
      </c>
      <c r="AE1087" t="s">
        <v>1013</v>
      </c>
      <c r="AF1087" t="s">
        <v>90</v>
      </c>
      <c r="AG1087" t="s">
        <v>1270</v>
      </c>
      <c r="AH1087" t="s">
        <v>50</v>
      </c>
      <c r="AI1087" s="4">
        <f ca="1">data[[#This Row],[Expiry Date]]-TODAY()</f>
        <v>40</v>
      </c>
      <c r="AJ1087" s="4">
        <f ca="1">data[[#This Row],[Maturity ( Days)]]/365</f>
        <v>0.1095890410958904</v>
      </c>
      <c r="AK1087" s="4" t="str">
        <f>IF(data[[#This Row],[Option Type]]="put","p","c")</f>
        <v>p</v>
      </c>
      <c r="AL1087" s="4">
        <f>(data[[#This Row],[Bid]]*data[[#This Row],[Bidsize]]+data[[#This Row],[Ask]]*data[[#This Row],[Asksize]])/(data[[#This Row],[Bidsize]]+data[[#This Row],[Asksize]])</f>
        <v>134.1</v>
      </c>
    </row>
    <row r="1088" spans="1:38" x14ac:dyDescent="0.3">
      <c r="A1088" t="s">
        <v>6837</v>
      </c>
      <c r="B1088" t="s">
        <v>6838</v>
      </c>
      <c r="C1088" t="s">
        <v>30</v>
      </c>
      <c r="D1088" t="s">
        <v>712</v>
      </c>
      <c r="E1088" t="s">
        <v>1119</v>
      </c>
      <c r="F1088" t="s">
        <v>497</v>
      </c>
      <c r="G1088" t="s">
        <v>3485</v>
      </c>
      <c r="H1088" t="s">
        <v>161</v>
      </c>
      <c r="I1088" t="s">
        <v>161</v>
      </c>
      <c r="J1088" t="s">
        <v>1502</v>
      </c>
      <c r="K1088" t="s">
        <v>6839</v>
      </c>
      <c r="L1088" t="s">
        <v>57</v>
      </c>
      <c r="M1088" t="s">
        <v>37</v>
      </c>
      <c r="N1088" t="s">
        <v>6840</v>
      </c>
      <c r="O1088" t="s">
        <v>6841</v>
      </c>
      <c r="P1088" t="s">
        <v>6842</v>
      </c>
      <c r="Q1088" t="s">
        <v>3428</v>
      </c>
      <c r="R1088" t="s">
        <v>1159</v>
      </c>
      <c r="S1088" t="s">
        <v>3485</v>
      </c>
      <c r="T1088" t="s">
        <v>50</v>
      </c>
      <c r="U1088" t="s">
        <v>6843</v>
      </c>
      <c r="V1088" t="s">
        <v>87</v>
      </c>
      <c r="W1088" t="s">
        <v>97</v>
      </c>
      <c r="X1088" t="s">
        <v>1013</v>
      </c>
      <c r="Y1088" t="s">
        <v>6844</v>
      </c>
      <c r="Z1088" t="s">
        <v>87</v>
      </c>
      <c r="AA1088" t="s">
        <v>87</v>
      </c>
      <c r="AB1088" t="s">
        <v>37</v>
      </c>
      <c r="AC1088" t="s">
        <v>1013</v>
      </c>
      <c r="AD1088" t="s">
        <v>37</v>
      </c>
      <c r="AE1088" t="s">
        <v>1013</v>
      </c>
      <c r="AF1088" t="s">
        <v>90</v>
      </c>
      <c r="AG1088" t="s">
        <v>1270</v>
      </c>
      <c r="AH1088" t="s">
        <v>50</v>
      </c>
      <c r="AI1088" s="4">
        <f ca="1">data[[#This Row],[Expiry Date]]-TODAY()</f>
        <v>40</v>
      </c>
      <c r="AJ1088" s="4">
        <f ca="1">data[[#This Row],[Maturity ( Days)]]/365</f>
        <v>0.1095890410958904</v>
      </c>
      <c r="AK1088" s="4" t="str">
        <f>IF(data[[#This Row],[Option Type]]="put","p","c")</f>
        <v>p</v>
      </c>
      <c r="AL1088" s="4">
        <f>(data[[#This Row],[Bid]]*data[[#This Row],[Bidsize]]+data[[#This Row],[Ask]]*data[[#This Row],[Asksize]])/(data[[#This Row],[Bidsize]]+data[[#This Row],[Asksize]])</f>
        <v>138.05000000000001</v>
      </c>
    </row>
    <row r="1089" spans="1:38" x14ac:dyDescent="0.3">
      <c r="A1089" t="s">
        <v>6845</v>
      </c>
      <c r="B1089" t="s">
        <v>6846</v>
      </c>
      <c r="C1089" t="s">
        <v>30</v>
      </c>
      <c r="D1089" t="s">
        <v>279</v>
      </c>
      <c r="E1089" t="s">
        <v>6243</v>
      </c>
      <c r="F1089" t="s">
        <v>6847</v>
      </c>
      <c r="G1089" t="s">
        <v>6848</v>
      </c>
      <c r="H1089" t="s">
        <v>161</v>
      </c>
      <c r="I1089" t="s">
        <v>161</v>
      </c>
      <c r="J1089" t="s">
        <v>1502</v>
      </c>
      <c r="K1089" t="s">
        <v>6849</v>
      </c>
      <c r="L1089" t="s">
        <v>57</v>
      </c>
      <c r="M1089" t="s">
        <v>37</v>
      </c>
      <c r="N1089" t="s">
        <v>6850</v>
      </c>
      <c r="O1089" t="s">
        <v>2219</v>
      </c>
      <c r="P1089" t="s">
        <v>6851</v>
      </c>
      <c r="Q1089" t="s">
        <v>6852</v>
      </c>
      <c r="R1089" t="s">
        <v>6853</v>
      </c>
      <c r="S1089" t="s">
        <v>6848</v>
      </c>
      <c r="T1089" t="s">
        <v>50</v>
      </c>
      <c r="U1089" t="s">
        <v>6854</v>
      </c>
      <c r="V1089" t="s">
        <v>87</v>
      </c>
      <c r="W1089" t="s">
        <v>289</v>
      </c>
      <c r="X1089" t="s">
        <v>1013</v>
      </c>
      <c r="Y1089" t="s">
        <v>1485</v>
      </c>
      <c r="Z1089" t="s">
        <v>87</v>
      </c>
      <c r="AA1089" t="s">
        <v>87</v>
      </c>
      <c r="AB1089" t="s">
        <v>37</v>
      </c>
      <c r="AC1089" t="s">
        <v>1013</v>
      </c>
      <c r="AD1089" t="s">
        <v>37</v>
      </c>
      <c r="AE1089" t="s">
        <v>1013</v>
      </c>
      <c r="AF1089" t="s">
        <v>90</v>
      </c>
      <c r="AG1089" t="s">
        <v>1270</v>
      </c>
      <c r="AH1089" t="s">
        <v>50</v>
      </c>
      <c r="AI1089" s="4">
        <f ca="1">data[[#This Row],[Expiry Date]]-TODAY()</f>
        <v>40</v>
      </c>
      <c r="AJ1089" s="4">
        <f ca="1">data[[#This Row],[Maturity ( Days)]]/365</f>
        <v>0.1095890410958904</v>
      </c>
      <c r="AK1089" s="4" t="str">
        <f>IF(data[[#This Row],[Option Type]]="put","p","c")</f>
        <v>p</v>
      </c>
      <c r="AL1089" s="4">
        <f>(data[[#This Row],[Bid]]*data[[#This Row],[Bidsize]]+data[[#This Row],[Ask]]*data[[#This Row],[Asksize]])/(data[[#This Row],[Bidsize]]+data[[#This Row],[Asksize]])</f>
        <v>142.1</v>
      </c>
    </row>
    <row r="1090" spans="1:38" x14ac:dyDescent="0.3">
      <c r="A1090" t="s">
        <v>6855</v>
      </c>
      <c r="B1090" t="s">
        <v>6856</v>
      </c>
      <c r="C1090" t="s">
        <v>30</v>
      </c>
      <c r="D1090" t="s">
        <v>279</v>
      </c>
      <c r="E1090" t="s">
        <v>6857</v>
      </c>
      <c r="F1090" t="s">
        <v>6858</v>
      </c>
      <c r="G1090" t="s">
        <v>6859</v>
      </c>
      <c r="H1090" t="s">
        <v>137</v>
      </c>
      <c r="I1090" t="s">
        <v>137</v>
      </c>
      <c r="J1090" t="s">
        <v>1502</v>
      </c>
      <c r="K1090" t="s">
        <v>3667</v>
      </c>
      <c r="L1090" t="s">
        <v>57</v>
      </c>
      <c r="M1090" t="s">
        <v>37</v>
      </c>
      <c r="N1090" t="s">
        <v>6860</v>
      </c>
      <c r="O1090" t="s">
        <v>3102</v>
      </c>
      <c r="P1090" t="s">
        <v>6861</v>
      </c>
      <c r="Q1090" t="s">
        <v>6862</v>
      </c>
      <c r="R1090" t="s">
        <v>6243</v>
      </c>
      <c r="S1090" t="s">
        <v>6859</v>
      </c>
      <c r="T1090" t="s">
        <v>50</v>
      </c>
      <c r="U1090" t="s">
        <v>6863</v>
      </c>
      <c r="V1090" t="s">
        <v>87</v>
      </c>
      <c r="W1090" t="s">
        <v>137</v>
      </c>
      <c r="X1090" t="s">
        <v>1013</v>
      </c>
      <c r="Y1090" t="s">
        <v>6864</v>
      </c>
      <c r="Z1090" t="s">
        <v>87</v>
      </c>
      <c r="AA1090" t="s">
        <v>87</v>
      </c>
      <c r="AB1090" t="s">
        <v>37</v>
      </c>
      <c r="AC1090" t="s">
        <v>1013</v>
      </c>
      <c r="AD1090" t="s">
        <v>37</v>
      </c>
      <c r="AE1090" t="s">
        <v>1013</v>
      </c>
      <c r="AF1090" t="s">
        <v>90</v>
      </c>
      <c r="AG1090" t="s">
        <v>1270</v>
      </c>
      <c r="AH1090" t="s">
        <v>551</v>
      </c>
      <c r="AI1090" s="4">
        <f ca="1">data[[#This Row],[Expiry Date]]-TODAY()</f>
        <v>40</v>
      </c>
      <c r="AJ1090" s="4">
        <f ca="1">data[[#This Row],[Maturity ( Days)]]/365</f>
        <v>0.1095890410958904</v>
      </c>
      <c r="AK1090" s="4" t="str">
        <f>IF(data[[#This Row],[Option Type]]="put","p","c")</f>
        <v>p</v>
      </c>
      <c r="AL1090" s="4">
        <f>(data[[#This Row],[Bid]]*data[[#This Row],[Bidsize]]+data[[#This Row],[Ask]]*data[[#This Row],[Asksize]])/(data[[#This Row],[Bidsize]]+data[[#This Row],[Asksize]])</f>
        <v>143</v>
      </c>
    </row>
    <row r="1091" spans="1:38" x14ac:dyDescent="0.3">
      <c r="A1091" t="s">
        <v>6865</v>
      </c>
      <c r="B1091" t="s">
        <v>6866</v>
      </c>
      <c r="C1091" t="s">
        <v>30</v>
      </c>
      <c r="D1091" t="s">
        <v>713</v>
      </c>
      <c r="E1091" t="s">
        <v>6867</v>
      </c>
      <c r="F1091" t="s">
        <v>6868</v>
      </c>
      <c r="G1091" t="s">
        <v>768</v>
      </c>
      <c r="H1091" t="s">
        <v>161</v>
      </c>
      <c r="I1091" t="s">
        <v>161</v>
      </c>
      <c r="J1091" t="s">
        <v>1502</v>
      </c>
      <c r="K1091" t="s">
        <v>6869</v>
      </c>
      <c r="L1091" t="s">
        <v>57</v>
      </c>
      <c r="M1091" t="s">
        <v>37</v>
      </c>
      <c r="N1091" t="s">
        <v>6870</v>
      </c>
      <c r="O1091" t="s">
        <v>296</v>
      </c>
      <c r="P1091" t="s">
        <v>3189</v>
      </c>
      <c r="Q1091" t="s">
        <v>3189</v>
      </c>
      <c r="R1091" t="s">
        <v>6871</v>
      </c>
      <c r="S1091" t="s">
        <v>768</v>
      </c>
      <c r="T1091" t="s">
        <v>50</v>
      </c>
      <c r="U1091" t="s">
        <v>1235</v>
      </c>
      <c r="V1091" t="s">
        <v>87</v>
      </c>
      <c r="W1091" t="s">
        <v>149</v>
      </c>
      <c r="X1091" t="s">
        <v>1013</v>
      </c>
      <c r="Y1091" t="s">
        <v>1453</v>
      </c>
      <c r="Z1091" t="s">
        <v>87</v>
      </c>
      <c r="AA1091" t="s">
        <v>87</v>
      </c>
      <c r="AB1091" t="s">
        <v>37</v>
      </c>
      <c r="AC1091" t="s">
        <v>1013</v>
      </c>
      <c r="AD1091" t="s">
        <v>37</v>
      </c>
      <c r="AE1091" t="s">
        <v>1013</v>
      </c>
      <c r="AF1091" t="s">
        <v>90</v>
      </c>
      <c r="AG1091" t="s">
        <v>1270</v>
      </c>
      <c r="AH1091" t="s">
        <v>50</v>
      </c>
      <c r="AI1091" s="4">
        <f ca="1">data[[#This Row],[Expiry Date]]-TODAY()</f>
        <v>40</v>
      </c>
      <c r="AJ1091" s="4">
        <f ca="1">data[[#This Row],[Maturity ( Days)]]/365</f>
        <v>0.1095890410958904</v>
      </c>
      <c r="AK1091" s="4" t="str">
        <f>IF(data[[#This Row],[Option Type]]="put","p","c")</f>
        <v>p</v>
      </c>
      <c r="AL1091" s="4">
        <f>(data[[#This Row],[Bid]]*data[[#This Row],[Bidsize]]+data[[#This Row],[Ask]]*data[[#This Row],[Asksize]])/(data[[#This Row],[Bidsize]]+data[[#This Row],[Asksize]])</f>
        <v>144.19999999999999</v>
      </c>
    </row>
    <row r="1092" spans="1:38" x14ac:dyDescent="0.3">
      <c r="A1092" t="s">
        <v>6872</v>
      </c>
      <c r="B1092" t="s">
        <v>6873</v>
      </c>
      <c r="C1092" t="s">
        <v>30</v>
      </c>
      <c r="D1092" t="s">
        <v>715</v>
      </c>
      <c r="E1092" t="s">
        <v>6874</v>
      </c>
      <c r="F1092" t="s">
        <v>474</v>
      </c>
      <c r="G1092" t="s">
        <v>6189</v>
      </c>
      <c r="H1092" t="s">
        <v>161</v>
      </c>
      <c r="I1092" t="s">
        <v>161</v>
      </c>
      <c r="J1092" t="s">
        <v>1502</v>
      </c>
      <c r="K1092" t="s">
        <v>6875</v>
      </c>
      <c r="L1092" t="s">
        <v>57</v>
      </c>
      <c r="M1092" t="s">
        <v>37</v>
      </c>
      <c r="N1092" t="s">
        <v>137</v>
      </c>
      <c r="O1092" t="s">
        <v>6876</v>
      </c>
      <c r="P1092" t="s">
        <v>534</v>
      </c>
      <c r="Q1092" t="s">
        <v>6877</v>
      </c>
      <c r="R1092" t="s">
        <v>1455</v>
      </c>
      <c r="S1092" t="s">
        <v>6189</v>
      </c>
      <c r="T1092" t="s">
        <v>50</v>
      </c>
      <c r="U1092" t="s">
        <v>6878</v>
      </c>
      <c r="V1092" t="s">
        <v>87</v>
      </c>
      <c r="W1092" t="s">
        <v>168</v>
      </c>
      <c r="X1092" t="s">
        <v>1013</v>
      </c>
      <c r="Y1092" t="s">
        <v>6879</v>
      </c>
      <c r="Z1092" t="s">
        <v>87</v>
      </c>
      <c r="AA1092" t="s">
        <v>87</v>
      </c>
      <c r="AB1092" t="s">
        <v>37</v>
      </c>
      <c r="AC1092" t="s">
        <v>1013</v>
      </c>
      <c r="AD1092" t="s">
        <v>37</v>
      </c>
      <c r="AE1092" t="s">
        <v>1013</v>
      </c>
      <c r="AF1092" t="s">
        <v>90</v>
      </c>
      <c r="AG1092" t="s">
        <v>1270</v>
      </c>
      <c r="AH1092" t="s">
        <v>50</v>
      </c>
      <c r="AI1092" s="4">
        <f ca="1">data[[#This Row],[Expiry Date]]-TODAY()</f>
        <v>40</v>
      </c>
      <c r="AJ1092" s="4">
        <f ca="1">data[[#This Row],[Maturity ( Days)]]/365</f>
        <v>0.1095890410958904</v>
      </c>
      <c r="AK1092" s="4" t="str">
        <f>IF(data[[#This Row],[Option Type]]="put","p","c")</f>
        <v>p</v>
      </c>
      <c r="AL1092" s="4">
        <f>(data[[#This Row],[Bid]]*data[[#This Row],[Bidsize]]+data[[#This Row],[Ask]]*data[[#This Row],[Asksize]])/(data[[#This Row],[Bidsize]]+data[[#This Row],[Asksize]])</f>
        <v>146.25</v>
      </c>
    </row>
    <row r="1093" spans="1:38" x14ac:dyDescent="0.3">
      <c r="A1093" t="s">
        <v>6880</v>
      </c>
      <c r="B1093" t="s">
        <v>6881</v>
      </c>
      <c r="C1093" t="s">
        <v>30</v>
      </c>
      <c r="D1093" t="s">
        <v>716</v>
      </c>
      <c r="E1093" t="s">
        <v>1373</v>
      </c>
      <c r="F1093" t="s">
        <v>797</v>
      </c>
      <c r="G1093" t="s">
        <v>6882</v>
      </c>
      <c r="H1093" t="s">
        <v>161</v>
      </c>
      <c r="I1093" t="s">
        <v>161</v>
      </c>
      <c r="J1093" t="s">
        <v>1502</v>
      </c>
      <c r="K1093" t="s">
        <v>6883</v>
      </c>
      <c r="L1093" t="s">
        <v>57</v>
      </c>
      <c r="M1093" t="s">
        <v>37</v>
      </c>
      <c r="N1093" t="s">
        <v>6884</v>
      </c>
      <c r="O1093" t="s">
        <v>6885</v>
      </c>
      <c r="P1093" t="s">
        <v>501</v>
      </c>
      <c r="Q1093" t="s">
        <v>6886</v>
      </c>
      <c r="R1093" t="s">
        <v>497</v>
      </c>
      <c r="S1093" t="s">
        <v>6882</v>
      </c>
      <c r="T1093" t="s">
        <v>50</v>
      </c>
      <c r="U1093" t="s">
        <v>6887</v>
      </c>
      <c r="V1093" t="s">
        <v>87</v>
      </c>
      <c r="W1093" t="s">
        <v>150</v>
      </c>
      <c r="X1093" t="s">
        <v>1013</v>
      </c>
      <c r="Y1093" t="s">
        <v>6820</v>
      </c>
      <c r="Z1093" t="s">
        <v>87</v>
      </c>
      <c r="AA1093" t="s">
        <v>87</v>
      </c>
      <c r="AB1093" t="s">
        <v>37</v>
      </c>
      <c r="AC1093" t="s">
        <v>1013</v>
      </c>
      <c r="AD1093" t="s">
        <v>37</v>
      </c>
      <c r="AE1093" t="s">
        <v>1013</v>
      </c>
      <c r="AF1093" t="s">
        <v>90</v>
      </c>
      <c r="AG1093" t="s">
        <v>1270</v>
      </c>
      <c r="AH1093" t="s">
        <v>50</v>
      </c>
      <c r="AI1093" s="4">
        <f ca="1">data[[#This Row],[Expiry Date]]-TODAY()</f>
        <v>40</v>
      </c>
      <c r="AJ1093" s="4">
        <f ca="1">data[[#This Row],[Maturity ( Days)]]/365</f>
        <v>0.1095890410958904</v>
      </c>
      <c r="AK1093" s="4" t="str">
        <f>IF(data[[#This Row],[Option Type]]="put","p","c")</f>
        <v>p</v>
      </c>
      <c r="AL1093" s="4">
        <f>(data[[#This Row],[Bid]]*data[[#This Row],[Bidsize]]+data[[#This Row],[Ask]]*data[[#This Row],[Asksize]])/(data[[#This Row],[Bidsize]]+data[[#This Row],[Asksize]])</f>
        <v>148.35</v>
      </c>
    </row>
    <row r="1094" spans="1:38" x14ac:dyDescent="0.3">
      <c r="A1094" t="s">
        <v>6888</v>
      </c>
      <c r="B1094" t="s">
        <v>6889</v>
      </c>
      <c r="C1094" t="s">
        <v>30</v>
      </c>
      <c r="D1094" t="s">
        <v>639</v>
      </c>
      <c r="E1094" t="s">
        <v>6890</v>
      </c>
      <c r="F1094" t="s">
        <v>1255</v>
      </c>
      <c r="G1094" t="s">
        <v>6214</v>
      </c>
      <c r="H1094" t="s">
        <v>161</v>
      </c>
      <c r="I1094" t="s">
        <v>161</v>
      </c>
      <c r="J1094" t="s">
        <v>1502</v>
      </c>
      <c r="K1094" t="s">
        <v>6891</v>
      </c>
      <c r="L1094" t="s">
        <v>57</v>
      </c>
      <c r="M1094" t="s">
        <v>37</v>
      </c>
      <c r="N1094" t="s">
        <v>180</v>
      </c>
      <c r="O1094" t="s">
        <v>619</v>
      </c>
      <c r="P1094" t="s">
        <v>130</v>
      </c>
      <c r="Q1094" t="s">
        <v>6892</v>
      </c>
      <c r="R1094" t="s">
        <v>1304</v>
      </c>
      <c r="S1094" t="s">
        <v>6214</v>
      </c>
      <c r="T1094" t="s">
        <v>50</v>
      </c>
      <c r="U1094" t="s">
        <v>1148</v>
      </c>
      <c r="V1094" t="s">
        <v>87</v>
      </c>
      <c r="W1094" t="s">
        <v>146</v>
      </c>
      <c r="X1094" t="s">
        <v>1013</v>
      </c>
      <c r="Y1094" t="s">
        <v>945</v>
      </c>
      <c r="Z1094" t="s">
        <v>87</v>
      </c>
      <c r="AA1094" t="s">
        <v>87</v>
      </c>
      <c r="AB1094" t="s">
        <v>37</v>
      </c>
      <c r="AC1094" t="s">
        <v>1013</v>
      </c>
      <c r="AD1094" t="s">
        <v>37</v>
      </c>
      <c r="AE1094" t="s">
        <v>1013</v>
      </c>
      <c r="AF1094" t="s">
        <v>90</v>
      </c>
      <c r="AG1094" t="s">
        <v>1270</v>
      </c>
      <c r="AH1094" t="s">
        <v>50</v>
      </c>
      <c r="AI1094" s="4">
        <f ca="1">data[[#This Row],[Expiry Date]]-TODAY()</f>
        <v>40</v>
      </c>
      <c r="AJ1094" s="4">
        <f ca="1">data[[#This Row],[Maturity ( Days)]]/365</f>
        <v>0.1095890410958904</v>
      </c>
      <c r="AK1094" s="4" t="str">
        <f>IF(data[[#This Row],[Option Type]]="put","p","c")</f>
        <v>p</v>
      </c>
      <c r="AL1094" s="4">
        <f>(data[[#This Row],[Bid]]*data[[#This Row],[Bidsize]]+data[[#This Row],[Ask]]*data[[#This Row],[Asksize]])/(data[[#This Row],[Bidsize]]+data[[#This Row],[Asksize]])</f>
        <v>150.5</v>
      </c>
    </row>
    <row r="1095" spans="1:38" x14ac:dyDescent="0.3">
      <c r="A1095" t="s">
        <v>6893</v>
      </c>
      <c r="B1095" t="s">
        <v>6894</v>
      </c>
      <c r="C1095" t="s">
        <v>30</v>
      </c>
      <c r="D1095" t="s">
        <v>639</v>
      </c>
      <c r="E1095" t="s">
        <v>1375</v>
      </c>
      <c r="F1095" t="s">
        <v>6895</v>
      </c>
      <c r="G1095" t="s">
        <v>6896</v>
      </c>
      <c r="H1095" t="s">
        <v>137</v>
      </c>
      <c r="I1095" t="s">
        <v>137</v>
      </c>
      <c r="J1095" t="s">
        <v>1502</v>
      </c>
      <c r="K1095" t="s">
        <v>6897</v>
      </c>
      <c r="L1095" t="s">
        <v>57</v>
      </c>
      <c r="M1095" t="s">
        <v>37</v>
      </c>
      <c r="N1095" t="s">
        <v>434</v>
      </c>
      <c r="O1095" t="s">
        <v>225</v>
      </c>
      <c r="P1095" t="s">
        <v>725</v>
      </c>
      <c r="Q1095" t="s">
        <v>725</v>
      </c>
      <c r="R1095" t="s">
        <v>1307</v>
      </c>
      <c r="S1095" t="s">
        <v>6896</v>
      </c>
      <c r="T1095" t="s">
        <v>50</v>
      </c>
      <c r="U1095" t="s">
        <v>247</v>
      </c>
      <c r="V1095" t="s">
        <v>87</v>
      </c>
      <c r="W1095" t="s">
        <v>137</v>
      </c>
      <c r="X1095" t="s">
        <v>1013</v>
      </c>
      <c r="Y1095" t="s">
        <v>6898</v>
      </c>
      <c r="Z1095" t="s">
        <v>87</v>
      </c>
      <c r="AA1095" t="s">
        <v>87</v>
      </c>
      <c r="AB1095" t="s">
        <v>37</v>
      </c>
      <c r="AC1095" t="s">
        <v>1013</v>
      </c>
      <c r="AD1095" t="s">
        <v>37</v>
      </c>
      <c r="AE1095" t="s">
        <v>1013</v>
      </c>
      <c r="AF1095" t="s">
        <v>90</v>
      </c>
      <c r="AG1095" t="s">
        <v>1270</v>
      </c>
      <c r="AH1095" t="s">
        <v>551</v>
      </c>
      <c r="AI1095" s="4">
        <f ca="1">data[[#This Row],[Expiry Date]]-TODAY()</f>
        <v>40</v>
      </c>
      <c r="AJ1095" s="4">
        <f ca="1">data[[#This Row],[Maturity ( Days)]]/365</f>
        <v>0.1095890410958904</v>
      </c>
      <c r="AK1095" s="4" t="str">
        <f>IF(data[[#This Row],[Option Type]]="put","p","c")</f>
        <v>p</v>
      </c>
      <c r="AL1095" s="4">
        <f>(data[[#This Row],[Bid]]*data[[#This Row],[Bidsize]]+data[[#This Row],[Ask]]*data[[#This Row],[Asksize]])/(data[[#This Row],[Bidsize]]+data[[#This Row],[Asksize]])</f>
        <v>151.39999999999998</v>
      </c>
    </row>
    <row r="1096" spans="1:38" x14ac:dyDescent="0.3">
      <c r="A1096" t="s">
        <v>6899</v>
      </c>
      <c r="B1096" t="s">
        <v>6900</v>
      </c>
      <c r="C1096" t="s">
        <v>30</v>
      </c>
      <c r="D1096" t="s">
        <v>172</v>
      </c>
      <c r="E1096" t="s">
        <v>1378</v>
      </c>
      <c r="F1096" t="s">
        <v>6901</v>
      </c>
      <c r="G1096" t="s">
        <v>6902</v>
      </c>
      <c r="H1096" t="s">
        <v>125</v>
      </c>
      <c r="I1096" t="s">
        <v>161</v>
      </c>
      <c r="J1096" t="s">
        <v>1502</v>
      </c>
      <c r="K1096" t="s">
        <v>6903</v>
      </c>
      <c r="L1096" t="s">
        <v>57</v>
      </c>
      <c r="M1096" t="s">
        <v>37</v>
      </c>
      <c r="N1096" t="s">
        <v>6904</v>
      </c>
      <c r="O1096" t="s">
        <v>6905</v>
      </c>
      <c r="P1096" t="s">
        <v>6906</v>
      </c>
      <c r="Q1096" t="s">
        <v>6907</v>
      </c>
      <c r="R1096" t="s">
        <v>6908</v>
      </c>
      <c r="S1096" t="s">
        <v>6902</v>
      </c>
      <c r="T1096" t="s">
        <v>50</v>
      </c>
      <c r="U1096" t="s">
        <v>6909</v>
      </c>
      <c r="V1096" t="s">
        <v>87</v>
      </c>
      <c r="W1096" t="s">
        <v>175</v>
      </c>
      <c r="X1096" t="s">
        <v>1013</v>
      </c>
      <c r="Y1096" t="s">
        <v>6910</v>
      </c>
      <c r="Z1096" t="s">
        <v>87</v>
      </c>
      <c r="AA1096" t="s">
        <v>87</v>
      </c>
      <c r="AB1096" t="s">
        <v>37</v>
      </c>
      <c r="AC1096" t="s">
        <v>1013</v>
      </c>
      <c r="AD1096" t="s">
        <v>37</v>
      </c>
      <c r="AE1096" t="s">
        <v>1013</v>
      </c>
      <c r="AF1096" t="s">
        <v>90</v>
      </c>
      <c r="AG1096" t="s">
        <v>1270</v>
      </c>
      <c r="AH1096" t="s">
        <v>50</v>
      </c>
      <c r="AI1096" s="4">
        <f ca="1">data[[#This Row],[Expiry Date]]-TODAY()</f>
        <v>40</v>
      </c>
      <c r="AJ1096" s="4">
        <f ca="1">data[[#This Row],[Maturity ( Days)]]/365</f>
        <v>0.1095890410958904</v>
      </c>
      <c r="AK1096" s="4" t="str">
        <f>IF(data[[#This Row],[Option Type]]="put","p","c")</f>
        <v>p</v>
      </c>
      <c r="AL1096" s="4">
        <f>(data[[#This Row],[Bid]]*data[[#This Row],[Bidsize]]+data[[#This Row],[Ask]]*data[[#This Row],[Asksize]])/(data[[#This Row],[Bidsize]]+data[[#This Row],[Asksize]])</f>
        <v>151.86000000000001</v>
      </c>
    </row>
    <row r="1097" spans="1:38" x14ac:dyDescent="0.3">
      <c r="A1097" t="s">
        <v>6911</v>
      </c>
      <c r="B1097" t="s">
        <v>6912</v>
      </c>
      <c r="C1097" t="s">
        <v>30</v>
      </c>
      <c r="D1097" t="s">
        <v>842</v>
      </c>
      <c r="E1097" t="s">
        <v>6913</v>
      </c>
      <c r="F1097" t="s">
        <v>130</v>
      </c>
      <c r="G1097" t="s">
        <v>6914</v>
      </c>
      <c r="H1097" t="s">
        <v>161</v>
      </c>
      <c r="I1097" t="s">
        <v>161</v>
      </c>
      <c r="J1097" t="s">
        <v>1502</v>
      </c>
      <c r="K1097" t="s">
        <v>6915</v>
      </c>
      <c r="L1097" t="s">
        <v>57</v>
      </c>
      <c r="M1097" t="s">
        <v>37</v>
      </c>
      <c r="N1097" t="s">
        <v>6916</v>
      </c>
      <c r="O1097" t="s">
        <v>6917</v>
      </c>
      <c r="P1097" t="s">
        <v>1508</v>
      </c>
      <c r="Q1097" t="s">
        <v>6918</v>
      </c>
      <c r="R1097" t="s">
        <v>497</v>
      </c>
      <c r="S1097" t="s">
        <v>6914</v>
      </c>
      <c r="T1097" t="s">
        <v>50</v>
      </c>
      <c r="U1097" t="s">
        <v>6919</v>
      </c>
      <c r="V1097" t="s">
        <v>87</v>
      </c>
      <c r="W1097" t="s">
        <v>171</v>
      </c>
      <c r="X1097" t="s">
        <v>1013</v>
      </c>
      <c r="Y1097" t="s">
        <v>277</v>
      </c>
      <c r="Z1097" t="s">
        <v>87</v>
      </c>
      <c r="AA1097" t="s">
        <v>87</v>
      </c>
      <c r="AB1097" t="s">
        <v>37</v>
      </c>
      <c r="AC1097" t="s">
        <v>1013</v>
      </c>
      <c r="AD1097" t="s">
        <v>37</v>
      </c>
      <c r="AE1097" t="s">
        <v>1013</v>
      </c>
      <c r="AF1097" t="s">
        <v>90</v>
      </c>
      <c r="AG1097" t="s">
        <v>1270</v>
      </c>
      <c r="AH1097" t="s">
        <v>50</v>
      </c>
      <c r="AI1097" s="4">
        <f ca="1">data[[#This Row],[Expiry Date]]-TODAY()</f>
        <v>40</v>
      </c>
      <c r="AJ1097" s="4">
        <f ca="1">data[[#This Row],[Maturity ( Days)]]/365</f>
        <v>0.1095890410958904</v>
      </c>
      <c r="AK1097" s="4" t="str">
        <f>IF(data[[#This Row],[Option Type]]="put","p","c")</f>
        <v>p</v>
      </c>
      <c r="AL1097" s="4">
        <f>(data[[#This Row],[Bid]]*data[[#This Row],[Bidsize]]+data[[#This Row],[Ask]]*data[[#This Row],[Asksize]])/(data[[#This Row],[Bidsize]]+data[[#This Row],[Asksize]])</f>
        <v>154.85</v>
      </c>
    </row>
    <row r="1098" spans="1:38" x14ac:dyDescent="0.3">
      <c r="A1098" t="s">
        <v>6920</v>
      </c>
      <c r="B1098" t="s">
        <v>6921</v>
      </c>
      <c r="C1098" t="s">
        <v>30</v>
      </c>
      <c r="D1098" t="s">
        <v>795</v>
      </c>
      <c r="E1098" t="s">
        <v>6922</v>
      </c>
      <c r="F1098" t="s">
        <v>6923</v>
      </c>
      <c r="G1098" t="s">
        <v>6924</v>
      </c>
      <c r="H1098" t="s">
        <v>161</v>
      </c>
      <c r="I1098" t="s">
        <v>161</v>
      </c>
      <c r="J1098" t="s">
        <v>1502</v>
      </c>
      <c r="K1098" t="s">
        <v>6925</v>
      </c>
      <c r="L1098" t="s">
        <v>57</v>
      </c>
      <c r="M1098" t="s">
        <v>37</v>
      </c>
      <c r="N1098" t="s">
        <v>3365</v>
      </c>
      <c r="O1098" t="s">
        <v>102</v>
      </c>
      <c r="P1098" t="s">
        <v>6926</v>
      </c>
      <c r="Q1098" t="s">
        <v>6927</v>
      </c>
      <c r="R1098" t="s">
        <v>6928</v>
      </c>
      <c r="S1098" t="s">
        <v>6924</v>
      </c>
      <c r="T1098" t="s">
        <v>50</v>
      </c>
      <c r="U1098" t="s">
        <v>6929</v>
      </c>
      <c r="V1098" t="s">
        <v>87</v>
      </c>
      <c r="W1098" t="s">
        <v>137</v>
      </c>
      <c r="X1098" t="s">
        <v>1013</v>
      </c>
      <c r="Y1098" t="s">
        <v>6930</v>
      </c>
      <c r="Z1098" t="s">
        <v>87</v>
      </c>
      <c r="AA1098" t="s">
        <v>87</v>
      </c>
      <c r="AB1098" t="s">
        <v>37</v>
      </c>
      <c r="AC1098" t="s">
        <v>1013</v>
      </c>
      <c r="AD1098" t="s">
        <v>37</v>
      </c>
      <c r="AE1098" t="s">
        <v>1013</v>
      </c>
      <c r="AF1098" t="s">
        <v>90</v>
      </c>
      <c r="AG1098" t="s">
        <v>1270</v>
      </c>
      <c r="AH1098" t="s">
        <v>50</v>
      </c>
      <c r="AI1098" s="4">
        <f ca="1">data[[#This Row],[Expiry Date]]-TODAY()</f>
        <v>40</v>
      </c>
      <c r="AJ1098" s="4">
        <f ca="1">data[[#This Row],[Maturity ( Days)]]/365</f>
        <v>0.1095890410958904</v>
      </c>
      <c r="AK1098" s="4" t="str">
        <f>IF(data[[#This Row],[Option Type]]="put","p","c")</f>
        <v>p</v>
      </c>
      <c r="AL1098" s="4">
        <f>(data[[#This Row],[Bid]]*data[[#This Row],[Bidsize]]+data[[#This Row],[Ask]]*data[[#This Row],[Asksize]])/(data[[#This Row],[Bidsize]]+data[[#This Row],[Asksize]])</f>
        <v>168.6</v>
      </c>
    </row>
    <row r="1099" spans="1:38" x14ac:dyDescent="0.3">
      <c r="A1099" t="s">
        <v>6931</v>
      </c>
      <c r="B1099" t="s">
        <v>6932</v>
      </c>
      <c r="C1099" t="s">
        <v>30</v>
      </c>
      <c r="D1099" t="s">
        <v>720</v>
      </c>
      <c r="E1099" t="s">
        <v>6933</v>
      </c>
      <c r="F1099" t="s">
        <v>460</v>
      </c>
      <c r="G1099" t="s">
        <v>6934</v>
      </c>
      <c r="H1099" t="s">
        <v>137</v>
      </c>
      <c r="I1099" t="s">
        <v>137</v>
      </c>
      <c r="J1099" t="s">
        <v>1502</v>
      </c>
      <c r="K1099" t="s">
        <v>1008</v>
      </c>
      <c r="L1099" t="s">
        <v>57</v>
      </c>
      <c r="M1099" t="s">
        <v>37</v>
      </c>
      <c r="N1099" t="s">
        <v>6935</v>
      </c>
      <c r="O1099" t="s">
        <v>127</v>
      </c>
      <c r="P1099" t="s">
        <v>6936</v>
      </c>
      <c r="Q1099" t="s">
        <v>6936</v>
      </c>
      <c r="R1099" t="s">
        <v>6142</v>
      </c>
      <c r="S1099" t="s">
        <v>6934</v>
      </c>
      <c r="T1099" t="s">
        <v>50</v>
      </c>
      <c r="U1099" t="s">
        <v>6937</v>
      </c>
      <c r="V1099" t="s">
        <v>87</v>
      </c>
      <c r="W1099" t="s">
        <v>161</v>
      </c>
      <c r="X1099" t="s">
        <v>1013</v>
      </c>
      <c r="Y1099" t="s">
        <v>6938</v>
      </c>
      <c r="Z1099" t="s">
        <v>87</v>
      </c>
      <c r="AA1099" t="s">
        <v>87</v>
      </c>
      <c r="AB1099" t="s">
        <v>37</v>
      </c>
      <c r="AC1099" t="s">
        <v>1013</v>
      </c>
      <c r="AD1099" t="s">
        <v>37</v>
      </c>
      <c r="AE1099" t="s">
        <v>1013</v>
      </c>
      <c r="AF1099" t="s">
        <v>90</v>
      </c>
      <c r="AG1099" t="s">
        <v>1270</v>
      </c>
      <c r="AH1099" t="s">
        <v>551</v>
      </c>
      <c r="AI1099" s="4">
        <f ca="1">data[[#This Row],[Expiry Date]]-TODAY()</f>
        <v>40</v>
      </c>
      <c r="AJ1099" s="4">
        <f ca="1">data[[#This Row],[Maturity ( Days)]]/365</f>
        <v>0.1095890410958904</v>
      </c>
      <c r="AK1099" s="4" t="str">
        <f>IF(data[[#This Row],[Option Type]]="put","p","c")</f>
        <v>p</v>
      </c>
      <c r="AL1099" s="4">
        <f>(data[[#This Row],[Bid]]*data[[#This Row],[Bidsize]]+data[[#This Row],[Ask]]*data[[#This Row],[Asksize]])/(data[[#This Row],[Bidsize]]+data[[#This Row],[Asksize]])</f>
        <v>179.69999999999996</v>
      </c>
    </row>
    <row r="1100" spans="1:38" x14ac:dyDescent="0.3">
      <c r="A1100" t="s">
        <v>6939</v>
      </c>
      <c r="B1100" t="s">
        <v>6940</v>
      </c>
      <c r="C1100" t="s">
        <v>30</v>
      </c>
      <c r="D1100" t="s">
        <v>642</v>
      </c>
      <c r="E1100" t="s">
        <v>1461</v>
      </c>
      <c r="F1100" t="s">
        <v>6941</v>
      </c>
      <c r="G1100" t="s">
        <v>6942</v>
      </c>
      <c r="H1100" t="s">
        <v>137</v>
      </c>
      <c r="I1100" t="s">
        <v>137</v>
      </c>
      <c r="J1100" t="s">
        <v>1502</v>
      </c>
      <c r="K1100" t="s">
        <v>332</v>
      </c>
      <c r="L1100" t="s">
        <v>57</v>
      </c>
      <c r="M1100" t="s">
        <v>37</v>
      </c>
      <c r="N1100" t="s">
        <v>6943</v>
      </c>
      <c r="O1100" t="s">
        <v>423</v>
      </c>
      <c r="P1100" t="s">
        <v>6944</v>
      </c>
      <c r="Q1100" t="s">
        <v>6944</v>
      </c>
      <c r="R1100" t="s">
        <v>2977</v>
      </c>
      <c r="S1100" t="s">
        <v>6942</v>
      </c>
      <c r="T1100" t="s">
        <v>50</v>
      </c>
      <c r="U1100" t="s">
        <v>6945</v>
      </c>
      <c r="V1100" t="s">
        <v>87</v>
      </c>
      <c r="W1100" t="s">
        <v>128</v>
      </c>
      <c r="X1100" t="s">
        <v>1013</v>
      </c>
      <c r="Y1100" t="s">
        <v>392</v>
      </c>
      <c r="Z1100" t="s">
        <v>87</v>
      </c>
      <c r="AA1100" t="s">
        <v>87</v>
      </c>
      <c r="AB1100" t="s">
        <v>37</v>
      </c>
      <c r="AC1100" t="s">
        <v>1013</v>
      </c>
      <c r="AD1100" t="s">
        <v>37</v>
      </c>
      <c r="AE1100" t="s">
        <v>1013</v>
      </c>
      <c r="AF1100" t="s">
        <v>90</v>
      </c>
      <c r="AG1100" t="s">
        <v>1270</v>
      </c>
      <c r="AH1100" t="s">
        <v>551</v>
      </c>
      <c r="AI1100" s="4">
        <f ca="1">data[[#This Row],[Expiry Date]]-TODAY()</f>
        <v>40</v>
      </c>
      <c r="AJ1100" s="4">
        <f ca="1">data[[#This Row],[Maturity ( Days)]]/365</f>
        <v>0.1095890410958904</v>
      </c>
      <c r="AK1100" s="4" t="str">
        <f>IF(data[[#This Row],[Option Type]]="put","p","c")</f>
        <v>p</v>
      </c>
      <c r="AL1100" s="4">
        <f>(data[[#This Row],[Bid]]*data[[#This Row],[Bidsize]]+data[[#This Row],[Ask]]*data[[#This Row],[Asksize]])/(data[[#This Row],[Bidsize]]+data[[#This Row],[Asksize]])</f>
        <v>184.79999999999998</v>
      </c>
    </row>
    <row r="1101" spans="1:38" x14ac:dyDescent="0.3">
      <c r="A1101" t="s">
        <v>6946</v>
      </c>
      <c r="B1101" t="s">
        <v>6947</v>
      </c>
      <c r="C1101" t="s">
        <v>30</v>
      </c>
      <c r="D1101" t="s">
        <v>173</v>
      </c>
      <c r="E1101" t="s">
        <v>5911</v>
      </c>
      <c r="F1101" t="s">
        <v>467</v>
      </c>
      <c r="G1101" t="s">
        <v>6174</v>
      </c>
      <c r="H1101" t="s">
        <v>161</v>
      </c>
      <c r="I1101" t="s">
        <v>161</v>
      </c>
      <c r="J1101" t="s">
        <v>1502</v>
      </c>
      <c r="K1101" t="s">
        <v>6948</v>
      </c>
      <c r="L1101" t="s">
        <v>57</v>
      </c>
      <c r="M1101" t="s">
        <v>37</v>
      </c>
      <c r="N1101" t="s">
        <v>6949</v>
      </c>
      <c r="O1101" t="s">
        <v>6950</v>
      </c>
      <c r="P1101" t="s">
        <v>530</v>
      </c>
      <c r="Q1101" t="s">
        <v>5704</v>
      </c>
      <c r="R1101" t="s">
        <v>6224</v>
      </c>
      <c r="S1101" t="s">
        <v>6174</v>
      </c>
      <c r="T1101" t="s">
        <v>50</v>
      </c>
      <c r="U1101" t="s">
        <v>6951</v>
      </c>
      <c r="V1101" t="s">
        <v>87</v>
      </c>
      <c r="W1101" t="s">
        <v>160</v>
      </c>
      <c r="X1101" t="s">
        <v>1013</v>
      </c>
      <c r="Y1101" t="s">
        <v>6952</v>
      </c>
      <c r="Z1101" t="s">
        <v>87</v>
      </c>
      <c r="AA1101" t="s">
        <v>87</v>
      </c>
      <c r="AB1101" t="s">
        <v>37</v>
      </c>
      <c r="AC1101" t="s">
        <v>1013</v>
      </c>
      <c r="AD1101" t="s">
        <v>37</v>
      </c>
      <c r="AE1101" t="s">
        <v>1013</v>
      </c>
      <c r="AF1101" t="s">
        <v>90</v>
      </c>
      <c r="AG1101" t="s">
        <v>1270</v>
      </c>
      <c r="AH1101" t="s">
        <v>50</v>
      </c>
      <c r="AI1101" s="4">
        <f ca="1">data[[#This Row],[Expiry Date]]-TODAY()</f>
        <v>40</v>
      </c>
      <c r="AJ1101" s="4">
        <f ca="1">data[[#This Row],[Maturity ( Days)]]/365</f>
        <v>0.1095890410958904</v>
      </c>
      <c r="AK1101" s="4" t="str">
        <f>IF(data[[#This Row],[Option Type]]="put","p","c")</f>
        <v>p</v>
      </c>
      <c r="AL1101" s="4">
        <f>(data[[#This Row],[Bid]]*data[[#This Row],[Bidsize]]+data[[#This Row],[Ask]]*data[[#This Row],[Asksize]])/(data[[#This Row],[Bidsize]]+data[[#This Row],[Asksize]])</f>
        <v>188.5</v>
      </c>
    </row>
    <row r="1102" spans="1:38" x14ac:dyDescent="0.3">
      <c r="A1102" t="s">
        <v>6953</v>
      </c>
      <c r="B1102" t="s">
        <v>6954</v>
      </c>
      <c r="C1102" t="s">
        <v>30</v>
      </c>
      <c r="D1102" t="s">
        <v>173</v>
      </c>
      <c r="E1102" t="s">
        <v>6955</v>
      </c>
      <c r="F1102" t="s">
        <v>6956</v>
      </c>
      <c r="G1102" t="s">
        <v>6957</v>
      </c>
      <c r="H1102" t="s">
        <v>137</v>
      </c>
      <c r="I1102" t="s">
        <v>137</v>
      </c>
      <c r="J1102" t="s">
        <v>1502</v>
      </c>
      <c r="K1102" t="s">
        <v>569</v>
      </c>
      <c r="L1102" t="s">
        <v>57</v>
      </c>
      <c r="M1102" t="s">
        <v>37</v>
      </c>
      <c r="N1102" t="s">
        <v>6958</v>
      </c>
      <c r="O1102" t="s">
        <v>262</v>
      </c>
      <c r="P1102" t="s">
        <v>6959</v>
      </c>
      <c r="Q1102" t="s">
        <v>1381</v>
      </c>
      <c r="R1102" t="s">
        <v>6960</v>
      </c>
      <c r="S1102" t="s">
        <v>6957</v>
      </c>
      <c r="T1102" t="s">
        <v>50</v>
      </c>
      <c r="U1102" t="s">
        <v>6961</v>
      </c>
      <c r="V1102" t="s">
        <v>87</v>
      </c>
      <c r="W1102" t="s">
        <v>128</v>
      </c>
      <c r="X1102" t="s">
        <v>1013</v>
      </c>
      <c r="Y1102" t="s">
        <v>6962</v>
      </c>
      <c r="Z1102" t="s">
        <v>87</v>
      </c>
      <c r="AA1102" t="s">
        <v>87</v>
      </c>
      <c r="AB1102" t="s">
        <v>37</v>
      </c>
      <c r="AC1102" t="s">
        <v>1013</v>
      </c>
      <c r="AD1102" t="s">
        <v>37</v>
      </c>
      <c r="AE1102" t="s">
        <v>1013</v>
      </c>
      <c r="AF1102" t="s">
        <v>90</v>
      </c>
      <c r="AG1102" t="s">
        <v>1270</v>
      </c>
      <c r="AH1102" t="s">
        <v>551</v>
      </c>
      <c r="AI1102" s="4">
        <f ca="1">data[[#This Row],[Expiry Date]]-TODAY()</f>
        <v>40</v>
      </c>
      <c r="AJ1102" s="4">
        <f ca="1">data[[#This Row],[Maturity ( Days)]]/365</f>
        <v>0.1095890410958904</v>
      </c>
      <c r="AK1102" s="4" t="str">
        <f>IF(data[[#This Row],[Option Type]]="put","p","c")</f>
        <v>p</v>
      </c>
      <c r="AL1102" s="4">
        <f>(data[[#This Row],[Bid]]*data[[#This Row],[Bidsize]]+data[[#This Row],[Ask]]*data[[#This Row],[Asksize]])/(data[[#This Row],[Bidsize]]+data[[#This Row],[Asksize]])</f>
        <v>189.85</v>
      </c>
    </row>
    <row r="1103" spans="1:38" x14ac:dyDescent="0.3">
      <c r="A1103" t="s">
        <v>6963</v>
      </c>
      <c r="B1103" t="s">
        <v>6964</v>
      </c>
      <c r="C1103" t="s">
        <v>30</v>
      </c>
      <c r="D1103" t="s">
        <v>799</v>
      </c>
      <c r="E1103" t="s">
        <v>6962</v>
      </c>
      <c r="F1103" t="s">
        <v>6965</v>
      </c>
      <c r="G1103" t="s">
        <v>6966</v>
      </c>
      <c r="H1103" t="s">
        <v>161</v>
      </c>
      <c r="I1103" t="s">
        <v>161</v>
      </c>
      <c r="J1103" t="s">
        <v>1502</v>
      </c>
      <c r="K1103" t="s">
        <v>6967</v>
      </c>
      <c r="L1103" t="s">
        <v>57</v>
      </c>
      <c r="M1103" t="s">
        <v>37</v>
      </c>
      <c r="N1103" t="s">
        <v>6968</v>
      </c>
      <c r="O1103" t="s">
        <v>119</v>
      </c>
      <c r="P1103" t="s">
        <v>6969</v>
      </c>
      <c r="Q1103" t="s">
        <v>6970</v>
      </c>
      <c r="R1103" t="s">
        <v>6971</v>
      </c>
      <c r="S1103" t="s">
        <v>6966</v>
      </c>
      <c r="T1103" t="s">
        <v>50</v>
      </c>
      <c r="U1103" t="s">
        <v>6972</v>
      </c>
      <c r="V1103" t="s">
        <v>87</v>
      </c>
      <c r="W1103" t="s">
        <v>158</v>
      </c>
      <c r="X1103" t="s">
        <v>1013</v>
      </c>
      <c r="Y1103" t="s">
        <v>851</v>
      </c>
      <c r="Z1103" t="s">
        <v>87</v>
      </c>
      <c r="AA1103" t="s">
        <v>87</v>
      </c>
      <c r="AB1103" t="s">
        <v>37</v>
      </c>
      <c r="AC1103" t="s">
        <v>1013</v>
      </c>
      <c r="AD1103" t="s">
        <v>37</v>
      </c>
      <c r="AE1103" t="s">
        <v>1013</v>
      </c>
      <c r="AF1103" t="s">
        <v>90</v>
      </c>
      <c r="AG1103" t="s">
        <v>1270</v>
      </c>
      <c r="AH1103" t="s">
        <v>50</v>
      </c>
      <c r="AI1103" s="4">
        <f ca="1">data[[#This Row],[Expiry Date]]-TODAY()</f>
        <v>40</v>
      </c>
      <c r="AJ1103" s="4">
        <f ca="1">data[[#This Row],[Maturity ( Days)]]/365</f>
        <v>0.1095890410958904</v>
      </c>
      <c r="AK1103" s="4" t="str">
        <f>IF(data[[#This Row],[Option Type]]="put","p","c")</f>
        <v>p</v>
      </c>
      <c r="AL1103" s="4">
        <f>(data[[#This Row],[Bid]]*data[[#This Row],[Bidsize]]+data[[#This Row],[Ask]]*data[[#This Row],[Asksize]])/(data[[#This Row],[Bidsize]]+data[[#This Row],[Asksize]])</f>
        <v>193.75</v>
      </c>
    </row>
    <row r="1104" spans="1:38" x14ac:dyDescent="0.3">
      <c r="A1104" t="s">
        <v>6973</v>
      </c>
      <c r="B1104" t="s">
        <v>6974</v>
      </c>
      <c r="C1104" t="s">
        <v>30</v>
      </c>
      <c r="D1104" t="s">
        <v>801</v>
      </c>
      <c r="E1104" t="s">
        <v>6975</v>
      </c>
      <c r="F1104" t="s">
        <v>6976</v>
      </c>
      <c r="G1104" t="s">
        <v>6977</v>
      </c>
      <c r="H1104" t="s">
        <v>161</v>
      </c>
      <c r="I1104" t="s">
        <v>161</v>
      </c>
      <c r="J1104" t="s">
        <v>1502</v>
      </c>
      <c r="K1104" t="s">
        <v>6978</v>
      </c>
      <c r="L1104" t="s">
        <v>57</v>
      </c>
      <c r="M1104" t="s">
        <v>37</v>
      </c>
      <c r="N1104" t="s">
        <v>6979</v>
      </c>
      <c r="O1104" t="s">
        <v>151</v>
      </c>
      <c r="P1104" t="s">
        <v>6980</v>
      </c>
      <c r="Q1104" t="s">
        <v>6981</v>
      </c>
      <c r="R1104" t="s">
        <v>6982</v>
      </c>
      <c r="S1104" t="s">
        <v>6977</v>
      </c>
      <c r="T1104" t="s">
        <v>50</v>
      </c>
      <c r="U1104" t="s">
        <v>6983</v>
      </c>
      <c r="V1104" t="s">
        <v>87</v>
      </c>
      <c r="W1104" t="s">
        <v>144</v>
      </c>
      <c r="X1104" t="s">
        <v>1013</v>
      </c>
      <c r="Y1104" t="s">
        <v>6984</v>
      </c>
      <c r="Z1104" t="s">
        <v>87</v>
      </c>
      <c r="AA1104" t="s">
        <v>87</v>
      </c>
      <c r="AB1104" t="s">
        <v>37</v>
      </c>
      <c r="AC1104" t="s">
        <v>1013</v>
      </c>
      <c r="AD1104" t="s">
        <v>37</v>
      </c>
      <c r="AE1104" t="s">
        <v>1013</v>
      </c>
      <c r="AF1104" t="s">
        <v>90</v>
      </c>
      <c r="AG1104" t="s">
        <v>1270</v>
      </c>
      <c r="AH1104" t="s">
        <v>50</v>
      </c>
      <c r="AI1104" s="4">
        <f ca="1">data[[#This Row],[Expiry Date]]-TODAY()</f>
        <v>40</v>
      </c>
      <c r="AJ1104" s="4">
        <f ca="1">data[[#This Row],[Maturity ( Days)]]/365</f>
        <v>0.1095890410958904</v>
      </c>
      <c r="AK1104" s="4" t="str">
        <f>IF(data[[#This Row],[Option Type]]="put","p","c")</f>
        <v>p</v>
      </c>
      <c r="AL1104" s="4">
        <f>(data[[#This Row],[Bid]]*data[[#This Row],[Bidsize]]+data[[#This Row],[Ask]]*data[[#This Row],[Asksize]])/(data[[#This Row],[Bidsize]]+data[[#This Row],[Asksize]])</f>
        <v>199.1</v>
      </c>
    </row>
    <row r="1105" spans="1:38" x14ac:dyDescent="0.3">
      <c r="A1105" t="s">
        <v>6985</v>
      </c>
      <c r="B1105" t="s">
        <v>6986</v>
      </c>
      <c r="C1105" t="s">
        <v>30</v>
      </c>
      <c r="D1105" t="s">
        <v>723</v>
      </c>
      <c r="E1105" t="s">
        <v>1317</v>
      </c>
      <c r="F1105" t="s">
        <v>1445</v>
      </c>
      <c r="G1105" t="s">
        <v>6987</v>
      </c>
      <c r="H1105" t="s">
        <v>161</v>
      </c>
      <c r="I1105" t="s">
        <v>161</v>
      </c>
      <c r="J1105" t="s">
        <v>1502</v>
      </c>
      <c r="K1105" t="s">
        <v>6988</v>
      </c>
      <c r="L1105" t="s">
        <v>57</v>
      </c>
      <c r="M1105" t="s">
        <v>37</v>
      </c>
      <c r="N1105" t="s">
        <v>6729</v>
      </c>
      <c r="O1105" t="s">
        <v>86</v>
      </c>
      <c r="P1105" t="s">
        <v>6989</v>
      </c>
      <c r="Q1105" t="s">
        <v>6989</v>
      </c>
      <c r="R1105" t="s">
        <v>6987</v>
      </c>
      <c r="S1105" t="s">
        <v>6987</v>
      </c>
      <c r="T1105" t="s">
        <v>50</v>
      </c>
      <c r="U1105" t="s">
        <v>6990</v>
      </c>
      <c r="V1105" t="s">
        <v>87</v>
      </c>
      <c r="W1105" t="s">
        <v>144</v>
      </c>
      <c r="X1105" t="s">
        <v>1013</v>
      </c>
      <c r="Y1105" t="s">
        <v>6991</v>
      </c>
      <c r="Z1105" t="s">
        <v>87</v>
      </c>
      <c r="AA1105" t="s">
        <v>87</v>
      </c>
      <c r="AB1105" t="s">
        <v>37</v>
      </c>
      <c r="AC1105" t="s">
        <v>1013</v>
      </c>
      <c r="AD1105" t="s">
        <v>37</v>
      </c>
      <c r="AE1105" t="s">
        <v>1013</v>
      </c>
      <c r="AF1105" t="s">
        <v>90</v>
      </c>
      <c r="AG1105" t="s">
        <v>1270</v>
      </c>
      <c r="AH1105" t="s">
        <v>50</v>
      </c>
      <c r="AI1105" s="4">
        <f ca="1">data[[#This Row],[Expiry Date]]-TODAY()</f>
        <v>40</v>
      </c>
      <c r="AJ1105" s="4">
        <f ca="1">data[[#This Row],[Maturity ( Days)]]/365</f>
        <v>0.1095890410958904</v>
      </c>
      <c r="AK1105" s="4" t="str">
        <f>IF(data[[#This Row],[Option Type]]="put","p","c")</f>
        <v>p</v>
      </c>
      <c r="AL1105" s="4">
        <f>(data[[#This Row],[Bid]]*data[[#This Row],[Bidsize]]+data[[#This Row],[Ask]]*data[[#This Row],[Asksize]])/(data[[#This Row],[Bidsize]]+data[[#This Row],[Asksize]])</f>
        <v>204.55</v>
      </c>
    </row>
    <row r="1106" spans="1:38" x14ac:dyDescent="0.3">
      <c r="A1106" t="s">
        <v>6992</v>
      </c>
      <c r="B1106" t="s">
        <v>6993</v>
      </c>
      <c r="C1106" t="s">
        <v>30</v>
      </c>
      <c r="D1106" t="s">
        <v>805</v>
      </c>
      <c r="E1106" t="s">
        <v>1042</v>
      </c>
      <c r="F1106" t="s">
        <v>6994</v>
      </c>
      <c r="G1106" t="s">
        <v>6995</v>
      </c>
      <c r="H1106" t="s">
        <v>137</v>
      </c>
      <c r="I1106" t="s">
        <v>137</v>
      </c>
      <c r="J1106" t="s">
        <v>1502</v>
      </c>
      <c r="K1106" t="s">
        <v>464</v>
      </c>
      <c r="L1106" t="s">
        <v>57</v>
      </c>
      <c r="M1106" t="s">
        <v>37</v>
      </c>
      <c r="N1106" t="s">
        <v>687</v>
      </c>
      <c r="O1106" t="s">
        <v>175</v>
      </c>
      <c r="P1106" t="s">
        <v>6996</v>
      </c>
      <c r="Q1106" t="s">
        <v>6997</v>
      </c>
      <c r="R1106" t="s">
        <v>6998</v>
      </c>
      <c r="S1106" t="s">
        <v>6995</v>
      </c>
      <c r="T1106" t="s">
        <v>50</v>
      </c>
      <c r="U1106" t="s">
        <v>6999</v>
      </c>
      <c r="V1106" t="s">
        <v>87</v>
      </c>
      <c r="W1106" t="s">
        <v>137</v>
      </c>
      <c r="X1106" t="s">
        <v>1013</v>
      </c>
      <c r="Y1106" t="s">
        <v>6962</v>
      </c>
      <c r="Z1106" t="s">
        <v>87</v>
      </c>
      <c r="AA1106" t="s">
        <v>87</v>
      </c>
      <c r="AB1106" t="s">
        <v>37</v>
      </c>
      <c r="AC1106" t="s">
        <v>1013</v>
      </c>
      <c r="AD1106" t="s">
        <v>37</v>
      </c>
      <c r="AE1106" t="s">
        <v>1013</v>
      </c>
      <c r="AF1106" t="s">
        <v>90</v>
      </c>
      <c r="AG1106" t="s">
        <v>1270</v>
      </c>
      <c r="AH1106" t="s">
        <v>551</v>
      </c>
      <c r="AI1106" s="4">
        <f ca="1">data[[#This Row],[Expiry Date]]-TODAY()</f>
        <v>40</v>
      </c>
      <c r="AJ1106" s="4">
        <f ca="1">data[[#This Row],[Maturity ( Days)]]/365</f>
        <v>0.1095890410958904</v>
      </c>
      <c r="AK1106" s="4" t="str">
        <f>IF(data[[#This Row],[Option Type]]="put","p","c")</f>
        <v>p</v>
      </c>
      <c r="AL1106" s="4">
        <f>(data[[#This Row],[Bid]]*data[[#This Row],[Bidsize]]+data[[#This Row],[Ask]]*data[[#This Row],[Asksize]])/(data[[#This Row],[Bidsize]]+data[[#This Row],[Asksize]])</f>
        <v>220.20000000000002</v>
      </c>
    </row>
    <row r="1107" spans="1:38" x14ac:dyDescent="0.3">
      <c r="A1107" t="s">
        <v>7000</v>
      </c>
      <c r="B1107" t="s">
        <v>7001</v>
      </c>
      <c r="C1107" t="s">
        <v>30</v>
      </c>
      <c r="D1107" t="s">
        <v>728</v>
      </c>
      <c r="E1107" t="s">
        <v>7002</v>
      </c>
      <c r="F1107" t="s">
        <v>7003</v>
      </c>
      <c r="G1107" t="s">
        <v>7004</v>
      </c>
      <c r="H1107" t="s">
        <v>137</v>
      </c>
      <c r="I1107" t="s">
        <v>137</v>
      </c>
      <c r="J1107" t="s">
        <v>1502</v>
      </c>
      <c r="K1107" t="s">
        <v>3321</v>
      </c>
      <c r="L1107" t="s">
        <v>57</v>
      </c>
      <c r="M1107" t="s">
        <v>37</v>
      </c>
      <c r="N1107" t="s">
        <v>689</v>
      </c>
      <c r="O1107" t="s">
        <v>227</v>
      </c>
      <c r="P1107" t="s">
        <v>969</v>
      </c>
      <c r="Q1107" t="s">
        <v>5027</v>
      </c>
      <c r="R1107" t="s">
        <v>359</v>
      </c>
      <c r="S1107" t="s">
        <v>7004</v>
      </c>
      <c r="T1107" t="s">
        <v>50</v>
      </c>
      <c r="U1107" t="s">
        <v>7005</v>
      </c>
      <c r="V1107" t="s">
        <v>87</v>
      </c>
      <c r="W1107" t="s">
        <v>128</v>
      </c>
      <c r="X1107" t="s">
        <v>1013</v>
      </c>
      <c r="Y1107" t="s">
        <v>7006</v>
      </c>
      <c r="Z1107" t="s">
        <v>87</v>
      </c>
      <c r="AA1107" t="s">
        <v>87</v>
      </c>
      <c r="AB1107" t="s">
        <v>37</v>
      </c>
      <c r="AC1107" t="s">
        <v>1013</v>
      </c>
      <c r="AD1107" t="s">
        <v>37</v>
      </c>
      <c r="AE1107" t="s">
        <v>1013</v>
      </c>
      <c r="AF1107" t="s">
        <v>90</v>
      </c>
      <c r="AG1107" t="s">
        <v>1270</v>
      </c>
      <c r="AH1107" t="s">
        <v>551</v>
      </c>
      <c r="AI1107" s="4">
        <f ca="1">data[[#This Row],[Expiry Date]]-TODAY()</f>
        <v>40</v>
      </c>
      <c r="AJ1107" s="4">
        <f ca="1">data[[#This Row],[Maturity ( Days)]]/365</f>
        <v>0.1095890410958904</v>
      </c>
      <c r="AK1107" s="4" t="str">
        <f>IF(data[[#This Row],[Option Type]]="put","p","c")</f>
        <v>p</v>
      </c>
      <c r="AL1107" s="4">
        <f>(data[[#This Row],[Bid]]*data[[#This Row],[Bidsize]]+data[[#This Row],[Ask]]*data[[#This Row],[Asksize]])/(data[[#This Row],[Bidsize]]+data[[#This Row],[Asksize]])</f>
        <v>226.14999999999998</v>
      </c>
    </row>
    <row r="1108" spans="1:38" x14ac:dyDescent="0.3">
      <c r="A1108" t="s">
        <v>7007</v>
      </c>
      <c r="B1108" t="s">
        <v>7008</v>
      </c>
      <c r="C1108" t="s">
        <v>30</v>
      </c>
      <c r="D1108" t="s">
        <v>732</v>
      </c>
      <c r="E1108" t="s">
        <v>968</v>
      </c>
      <c r="F1108" t="s">
        <v>7009</v>
      </c>
      <c r="G1108" t="s">
        <v>7010</v>
      </c>
      <c r="H1108" t="s">
        <v>161</v>
      </c>
      <c r="I1108" t="s">
        <v>161</v>
      </c>
      <c r="J1108" t="s">
        <v>1502</v>
      </c>
      <c r="K1108" t="s">
        <v>7011</v>
      </c>
      <c r="L1108" t="s">
        <v>57</v>
      </c>
      <c r="M1108" t="s">
        <v>37</v>
      </c>
      <c r="N1108" t="s">
        <v>7012</v>
      </c>
      <c r="O1108" t="s">
        <v>138</v>
      </c>
      <c r="P1108" t="s">
        <v>7013</v>
      </c>
      <c r="Q1108" t="s">
        <v>7010</v>
      </c>
      <c r="R1108" t="s">
        <v>7013</v>
      </c>
      <c r="S1108" t="s">
        <v>7010</v>
      </c>
      <c r="T1108" t="s">
        <v>50</v>
      </c>
      <c r="U1108" t="s">
        <v>144</v>
      </c>
      <c r="V1108" t="s">
        <v>87</v>
      </c>
      <c r="W1108" t="s">
        <v>144</v>
      </c>
      <c r="X1108" t="s">
        <v>1013</v>
      </c>
      <c r="Y1108" t="s">
        <v>7014</v>
      </c>
      <c r="Z1108" t="s">
        <v>87</v>
      </c>
      <c r="AA1108" t="s">
        <v>87</v>
      </c>
      <c r="AB1108" t="s">
        <v>37</v>
      </c>
      <c r="AC1108" t="s">
        <v>1013</v>
      </c>
      <c r="AD1108" t="s">
        <v>37</v>
      </c>
      <c r="AE1108" t="s">
        <v>1013</v>
      </c>
      <c r="AF1108" t="s">
        <v>90</v>
      </c>
      <c r="AG1108" t="s">
        <v>1270</v>
      </c>
      <c r="AH1108" t="s">
        <v>50</v>
      </c>
      <c r="AI1108" s="4">
        <f ca="1">data[[#This Row],[Expiry Date]]-TODAY()</f>
        <v>40</v>
      </c>
      <c r="AJ1108" s="4">
        <f ca="1">data[[#This Row],[Maturity ( Days)]]/365</f>
        <v>0.1095890410958904</v>
      </c>
      <c r="AK1108" s="4" t="str">
        <f>IF(data[[#This Row],[Option Type]]="put","p","c")</f>
        <v>p</v>
      </c>
      <c r="AL1108" s="4">
        <f>(data[[#This Row],[Bid]]*data[[#This Row],[Bidsize]]+data[[#This Row],[Ask]]*data[[#This Row],[Asksize]])/(data[[#This Row],[Bidsize]]+data[[#This Row],[Asksize]])</f>
        <v>240.1</v>
      </c>
    </row>
    <row r="1109" spans="1:38" x14ac:dyDescent="0.3">
      <c r="A1109" t="s">
        <v>7015</v>
      </c>
      <c r="B1109" t="s">
        <v>7016</v>
      </c>
      <c r="C1109" t="s">
        <v>30</v>
      </c>
      <c r="D1109" t="s">
        <v>282</v>
      </c>
      <c r="E1109" t="s">
        <v>7017</v>
      </c>
      <c r="F1109" t="s">
        <v>7018</v>
      </c>
      <c r="G1109" t="s">
        <v>7019</v>
      </c>
      <c r="H1109" t="s">
        <v>161</v>
      </c>
      <c r="I1109" t="s">
        <v>161</v>
      </c>
      <c r="J1109" t="s">
        <v>1502</v>
      </c>
      <c r="K1109" t="s">
        <v>7020</v>
      </c>
      <c r="L1109" t="s">
        <v>57</v>
      </c>
      <c r="M1109" t="s">
        <v>37</v>
      </c>
      <c r="N1109" t="s">
        <v>7021</v>
      </c>
      <c r="O1109" t="s">
        <v>7022</v>
      </c>
      <c r="P1109" t="s">
        <v>7023</v>
      </c>
      <c r="Q1109" t="s">
        <v>7024</v>
      </c>
      <c r="R1109" t="s">
        <v>7025</v>
      </c>
      <c r="S1109" t="s">
        <v>7019</v>
      </c>
      <c r="T1109" t="s">
        <v>50</v>
      </c>
      <c r="U1109" t="s">
        <v>1079</v>
      </c>
      <c r="V1109" t="s">
        <v>87</v>
      </c>
      <c r="W1109" t="s">
        <v>158</v>
      </c>
      <c r="X1109" t="s">
        <v>1013</v>
      </c>
      <c r="Y1109" t="s">
        <v>7026</v>
      </c>
      <c r="Z1109" t="s">
        <v>87</v>
      </c>
      <c r="AA1109" t="s">
        <v>87</v>
      </c>
      <c r="AB1109" t="s">
        <v>37</v>
      </c>
      <c r="AC1109" t="s">
        <v>1013</v>
      </c>
      <c r="AD1109" t="s">
        <v>37</v>
      </c>
      <c r="AE1109" t="s">
        <v>1013</v>
      </c>
      <c r="AF1109" t="s">
        <v>90</v>
      </c>
      <c r="AG1109" t="s">
        <v>1270</v>
      </c>
      <c r="AH1109" t="s">
        <v>50</v>
      </c>
      <c r="AI1109" s="4">
        <f ca="1">data[[#This Row],[Expiry Date]]-TODAY()</f>
        <v>40</v>
      </c>
      <c r="AJ1109" s="4">
        <f ca="1">data[[#This Row],[Maturity ( Days)]]/365</f>
        <v>0.1095890410958904</v>
      </c>
      <c r="AK1109" s="4" t="str">
        <f>IF(data[[#This Row],[Option Type]]="put","p","c")</f>
        <v>p</v>
      </c>
      <c r="AL1109" s="4">
        <f>(data[[#This Row],[Bid]]*data[[#This Row],[Bidsize]]+data[[#This Row],[Ask]]*data[[#This Row],[Asksize]])/(data[[#This Row],[Bidsize]]+data[[#This Row],[Asksize]])</f>
        <v>246.55</v>
      </c>
    </row>
    <row r="1110" spans="1:38" x14ac:dyDescent="0.3">
      <c r="A1110" t="s">
        <v>7027</v>
      </c>
      <c r="B1110" t="s">
        <v>7028</v>
      </c>
      <c r="C1110" t="s">
        <v>30</v>
      </c>
      <c r="D1110" t="s">
        <v>282</v>
      </c>
      <c r="E1110" t="s">
        <v>1964</v>
      </c>
      <c r="F1110" t="s">
        <v>1332</v>
      </c>
      <c r="G1110" t="s">
        <v>7029</v>
      </c>
      <c r="H1110" t="s">
        <v>137</v>
      </c>
      <c r="I1110" t="s">
        <v>137</v>
      </c>
      <c r="J1110" t="s">
        <v>1502</v>
      </c>
      <c r="K1110" t="s">
        <v>815</v>
      </c>
      <c r="L1110" t="s">
        <v>57</v>
      </c>
      <c r="M1110" t="s">
        <v>37</v>
      </c>
      <c r="N1110" t="s">
        <v>7030</v>
      </c>
      <c r="O1110" t="s">
        <v>187</v>
      </c>
      <c r="P1110" t="s">
        <v>7031</v>
      </c>
      <c r="Q1110" t="s">
        <v>7032</v>
      </c>
      <c r="R1110" t="s">
        <v>7033</v>
      </c>
      <c r="S1110" t="s">
        <v>7029</v>
      </c>
      <c r="T1110" t="s">
        <v>50</v>
      </c>
      <c r="U1110" t="s">
        <v>7034</v>
      </c>
      <c r="V1110" t="s">
        <v>87</v>
      </c>
      <c r="W1110" t="s">
        <v>128</v>
      </c>
      <c r="X1110" t="s">
        <v>1013</v>
      </c>
      <c r="Y1110" t="s">
        <v>7035</v>
      </c>
      <c r="Z1110" t="s">
        <v>87</v>
      </c>
      <c r="AA1110" t="s">
        <v>87</v>
      </c>
      <c r="AB1110" t="s">
        <v>37</v>
      </c>
      <c r="AC1110" t="s">
        <v>1013</v>
      </c>
      <c r="AD1110" t="s">
        <v>37</v>
      </c>
      <c r="AE1110" t="s">
        <v>1013</v>
      </c>
      <c r="AF1110" t="s">
        <v>90</v>
      </c>
      <c r="AG1110" t="s">
        <v>1270</v>
      </c>
      <c r="AH1110" t="s">
        <v>551</v>
      </c>
      <c r="AI1110" s="4">
        <f ca="1">data[[#This Row],[Expiry Date]]-TODAY()</f>
        <v>40</v>
      </c>
      <c r="AJ1110" s="4">
        <f ca="1">data[[#This Row],[Maturity ( Days)]]/365</f>
        <v>0.1095890410958904</v>
      </c>
      <c r="AK1110" s="4" t="str">
        <f>IF(data[[#This Row],[Option Type]]="put","p","c")</f>
        <v>p</v>
      </c>
      <c r="AL1110" s="4">
        <f>(data[[#This Row],[Bid]]*data[[#This Row],[Bidsize]]+data[[#This Row],[Ask]]*data[[#This Row],[Asksize]])/(data[[#This Row],[Bidsize]]+data[[#This Row],[Asksize]])</f>
        <v>247.79999999999998</v>
      </c>
    </row>
    <row r="1111" spans="1:38" x14ac:dyDescent="0.3">
      <c r="A1111" t="s">
        <v>7036</v>
      </c>
      <c r="B1111" t="s">
        <v>7037</v>
      </c>
      <c r="C1111" t="s">
        <v>30</v>
      </c>
      <c r="D1111" t="s">
        <v>283</v>
      </c>
      <c r="E1111" t="s">
        <v>7038</v>
      </c>
      <c r="F1111" t="s">
        <v>7039</v>
      </c>
      <c r="G1111" t="s">
        <v>7040</v>
      </c>
      <c r="H1111" t="s">
        <v>161</v>
      </c>
      <c r="I1111" t="s">
        <v>161</v>
      </c>
      <c r="J1111" t="s">
        <v>1502</v>
      </c>
      <c r="K1111" t="s">
        <v>7041</v>
      </c>
      <c r="L1111" t="s">
        <v>57</v>
      </c>
      <c r="M1111" t="s">
        <v>37</v>
      </c>
      <c r="N1111" t="s">
        <v>7042</v>
      </c>
      <c r="O1111" t="s">
        <v>158</v>
      </c>
      <c r="P1111" t="s">
        <v>7043</v>
      </c>
      <c r="Q1111" t="s">
        <v>7040</v>
      </c>
      <c r="R1111" t="s">
        <v>7043</v>
      </c>
      <c r="S1111" t="s">
        <v>7040</v>
      </c>
      <c r="T1111" t="s">
        <v>50</v>
      </c>
      <c r="U1111" t="s">
        <v>7044</v>
      </c>
      <c r="V1111" t="s">
        <v>87</v>
      </c>
      <c r="W1111" t="s">
        <v>128</v>
      </c>
      <c r="X1111" t="s">
        <v>1013</v>
      </c>
      <c r="Y1111" t="s">
        <v>7045</v>
      </c>
      <c r="Z1111" t="s">
        <v>87</v>
      </c>
      <c r="AA1111" t="s">
        <v>87</v>
      </c>
      <c r="AB1111" t="s">
        <v>37</v>
      </c>
      <c r="AC1111" t="s">
        <v>1013</v>
      </c>
      <c r="AD1111" t="s">
        <v>37</v>
      </c>
      <c r="AE1111" t="s">
        <v>1013</v>
      </c>
      <c r="AF1111" t="s">
        <v>90</v>
      </c>
      <c r="AG1111" t="s">
        <v>1270</v>
      </c>
      <c r="AH1111" t="s">
        <v>50</v>
      </c>
      <c r="AI1111" s="4">
        <f ca="1">data[[#This Row],[Expiry Date]]-TODAY()</f>
        <v>40</v>
      </c>
      <c r="AJ1111" s="4">
        <f ca="1">data[[#This Row],[Maturity ( Days)]]/365</f>
        <v>0.1095890410958904</v>
      </c>
      <c r="AK1111" s="4" t="str">
        <f>IF(data[[#This Row],[Option Type]]="put","p","c")</f>
        <v>p</v>
      </c>
      <c r="AL1111" s="4">
        <f>(data[[#This Row],[Bid]]*data[[#This Row],[Bidsize]]+data[[#This Row],[Ask]]*data[[#This Row],[Asksize]])/(data[[#This Row],[Bidsize]]+data[[#This Row],[Asksize]])</f>
        <v>263</v>
      </c>
    </row>
    <row r="1112" spans="1:38" x14ac:dyDescent="0.3">
      <c r="A1112" t="s">
        <v>7046</v>
      </c>
      <c r="B1112" t="s">
        <v>7047</v>
      </c>
      <c r="C1112" t="s">
        <v>30</v>
      </c>
      <c r="D1112" t="s">
        <v>316</v>
      </c>
      <c r="E1112" t="s">
        <v>1388</v>
      </c>
      <c r="F1112" t="s">
        <v>1023</v>
      </c>
      <c r="G1112" t="s">
        <v>7048</v>
      </c>
      <c r="H1112" t="s">
        <v>161</v>
      </c>
      <c r="I1112" t="s">
        <v>161</v>
      </c>
      <c r="J1112" t="s">
        <v>1502</v>
      </c>
      <c r="K1112" t="s">
        <v>7049</v>
      </c>
      <c r="L1112" t="s">
        <v>57</v>
      </c>
      <c r="M1112" t="s">
        <v>37</v>
      </c>
      <c r="N1112" t="s">
        <v>7050</v>
      </c>
      <c r="O1112" t="s">
        <v>135</v>
      </c>
      <c r="P1112" t="s">
        <v>7051</v>
      </c>
      <c r="Q1112" t="s">
        <v>7051</v>
      </c>
      <c r="R1112" t="s">
        <v>7052</v>
      </c>
      <c r="S1112" t="s">
        <v>7048</v>
      </c>
      <c r="T1112" t="s">
        <v>50</v>
      </c>
      <c r="U1112" t="s">
        <v>7053</v>
      </c>
      <c r="V1112" t="s">
        <v>87</v>
      </c>
      <c r="W1112" t="s">
        <v>168</v>
      </c>
      <c r="X1112" t="s">
        <v>1013</v>
      </c>
      <c r="Y1112" t="s">
        <v>7054</v>
      </c>
      <c r="Z1112" t="s">
        <v>87</v>
      </c>
      <c r="AA1112" t="s">
        <v>87</v>
      </c>
      <c r="AB1112" t="s">
        <v>37</v>
      </c>
      <c r="AC1112" t="s">
        <v>1013</v>
      </c>
      <c r="AD1112" t="s">
        <v>37</v>
      </c>
      <c r="AE1112" t="s">
        <v>1013</v>
      </c>
      <c r="AF1112" t="s">
        <v>90</v>
      </c>
      <c r="AG1112" t="s">
        <v>1270</v>
      </c>
      <c r="AH1112" t="s">
        <v>50</v>
      </c>
      <c r="AI1112" s="4">
        <f ca="1">data[[#This Row],[Expiry Date]]-TODAY()</f>
        <v>40</v>
      </c>
      <c r="AJ1112" s="4">
        <f ca="1">data[[#This Row],[Maturity ( Days)]]/365</f>
        <v>0.1095890410958904</v>
      </c>
      <c r="AK1112" s="4" t="str">
        <f>IF(data[[#This Row],[Option Type]]="put","p","c")</f>
        <v>p</v>
      </c>
      <c r="AL1112" s="4">
        <f>(data[[#This Row],[Bid]]*data[[#This Row],[Bidsize]]+data[[#This Row],[Ask]]*data[[#This Row],[Asksize]])/(data[[#This Row],[Bidsize]]+data[[#This Row],[Asksize]])</f>
        <v>280.35000000000002</v>
      </c>
    </row>
    <row r="1113" spans="1:38" x14ac:dyDescent="0.3">
      <c r="A1113" t="s">
        <v>7055</v>
      </c>
      <c r="B1113" t="s">
        <v>7056</v>
      </c>
      <c r="C1113" t="s">
        <v>30</v>
      </c>
      <c r="D1113" t="s">
        <v>596</v>
      </c>
      <c r="E1113" t="s">
        <v>7057</v>
      </c>
      <c r="F1113" t="s">
        <v>7058</v>
      </c>
      <c r="G1113" t="s">
        <v>7059</v>
      </c>
      <c r="H1113" t="s">
        <v>161</v>
      </c>
      <c r="I1113" t="s">
        <v>161</v>
      </c>
      <c r="J1113" t="s">
        <v>1502</v>
      </c>
      <c r="K1113" t="s">
        <v>7060</v>
      </c>
      <c r="L1113" t="s">
        <v>57</v>
      </c>
      <c r="M1113" t="s">
        <v>37</v>
      </c>
      <c r="N1113" t="s">
        <v>7061</v>
      </c>
      <c r="O1113" t="s">
        <v>144</v>
      </c>
      <c r="P1113" t="s">
        <v>7062</v>
      </c>
      <c r="Q1113" t="s">
        <v>7059</v>
      </c>
      <c r="R1113" t="s">
        <v>7063</v>
      </c>
      <c r="S1113" t="s">
        <v>7059</v>
      </c>
      <c r="T1113" t="s">
        <v>50</v>
      </c>
      <c r="U1113" t="s">
        <v>7064</v>
      </c>
      <c r="V1113" t="s">
        <v>87</v>
      </c>
      <c r="W1113" t="s">
        <v>158</v>
      </c>
      <c r="X1113" t="s">
        <v>1013</v>
      </c>
      <c r="Y1113" t="s">
        <v>7065</v>
      </c>
      <c r="Z1113" t="s">
        <v>87</v>
      </c>
      <c r="AA1113" t="s">
        <v>87</v>
      </c>
      <c r="AB1113" t="s">
        <v>37</v>
      </c>
      <c r="AC1113" t="s">
        <v>1013</v>
      </c>
      <c r="AD1113" t="s">
        <v>37</v>
      </c>
      <c r="AE1113" t="s">
        <v>1013</v>
      </c>
      <c r="AF1113" t="s">
        <v>90</v>
      </c>
      <c r="AG1113" t="s">
        <v>1270</v>
      </c>
      <c r="AH1113" t="s">
        <v>50</v>
      </c>
      <c r="AI1113" s="4">
        <f ca="1">data[[#This Row],[Expiry Date]]-TODAY()</f>
        <v>40</v>
      </c>
      <c r="AJ1113" s="4">
        <f ca="1">data[[#This Row],[Maturity ( Days)]]/365</f>
        <v>0.1095890410958904</v>
      </c>
      <c r="AK1113" s="4" t="str">
        <f>IF(data[[#This Row],[Option Type]]="put","p","c")</f>
        <v>p</v>
      </c>
      <c r="AL1113" s="4">
        <f>(data[[#This Row],[Bid]]*data[[#This Row],[Bidsize]]+data[[#This Row],[Ask]]*data[[#This Row],[Asksize]])/(data[[#This Row],[Bidsize]]+data[[#This Row],[Asksize]])</f>
        <v>294.85000000000002</v>
      </c>
    </row>
    <row r="1114" spans="1:38" x14ac:dyDescent="0.3">
      <c r="A1114" t="s">
        <v>7066</v>
      </c>
      <c r="B1114" t="s">
        <v>7067</v>
      </c>
      <c r="C1114" t="s">
        <v>30</v>
      </c>
      <c r="D1114" t="s">
        <v>600</v>
      </c>
      <c r="E1114" t="s">
        <v>7068</v>
      </c>
      <c r="F1114" t="s">
        <v>1809</v>
      </c>
      <c r="G1114" t="s">
        <v>7069</v>
      </c>
      <c r="H1114" t="s">
        <v>137</v>
      </c>
      <c r="I1114" t="s">
        <v>137</v>
      </c>
      <c r="J1114" t="s">
        <v>1502</v>
      </c>
      <c r="K1114" t="s">
        <v>761</v>
      </c>
      <c r="L1114" t="s">
        <v>57</v>
      </c>
      <c r="M1114" t="s">
        <v>37</v>
      </c>
      <c r="N1114" t="s">
        <v>7070</v>
      </c>
      <c r="O1114" t="s">
        <v>137</v>
      </c>
      <c r="P1114" t="s">
        <v>7071</v>
      </c>
      <c r="Q1114" t="s">
        <v>7071</v>
      </c>
      <c r="R1114" t="s">
        <v>7069</v>
      </c>
      <c r="S1114" t="s">
        <v>7069</v>
      </c>
      <c r="T1114" t="s">
        <v>50</v>
      </c>
      <c r="U1114" t="s">
        <v>7072</v>
      </c>
      <c r="V1114" t="s">
        <v>87</v>
      </c>
      <c r="W1114" t="s">
        <v>144</v>
      </c>
      <c r="X1114" t="s">
        <v>1013</v>
      </c>
      <c r="Y1114" t="s">
        <v>7073</v>
      </c>
      <c r="Z1114" t="s">
        <v>87</v>
      </c>
      <c r="AA1114" t="s">
        <v>87</v>
      </c>
      <c r="AB1114" t="s">
        <v>37</v>
      </c>
      <c r="AC1114" t="s">
        <v>1013</v>
      </c>
      <c r="AD1114" t="s">
        <v>37</v>
      </c>
      <c r="AE1114" t="s">
        <v>1013</v>
      </c>
      <c r="AF1114" t="s">
        <v>90</v>
      </c>
      <c r="AG1114" t="s">
        <v>1270</v>
      </c>
      <c r="AH1114" t="s">
        <v>551</v>
      </c>
      <c r="AI1114" s="4">
        <f ca="1">data[[#This Row],[Expiry Date]]-TODAY()</f>
        <v>40</v>
      </c>
      <c r="AJ1114" s="4">
        <f ca="1">data[[#This Row],[Maturity ( Days)]]/365</f>
        <v>0.1095890410958904</v>
      </c>
      <c r="AK1114" s="4" t="str">
        <f>IF(data[[#This Row],[Option Type]]="put","p","c")</f>
        <v>p</v>
      </c>
      <c r="AL1114" s="4">
        <f>(data[[#This Row],[Bid]]*data[[#This Row],[Bidsize]]+data[[#This Row],[Ask]]*data[[#This Row],[Asksize]])/(data[[#This Row],[Bidsize]]+data[[#This Row],[Asksize]])</f>
        <v>314.75</v>
      </c>
    </row>
    <row r="1115" spans="1:38" x14ac:dyDescent="0.3">
      <c r="A1115" t="s">
        <v>7074</v>
      </c>
      <c r="B1115" t="s">
        <v>7075</v>
      </c>
      <c r="C1115" t="s">
        <v>30</v>
      </c>
      <c r="D1115" t="s">
        <v>223</v>
      </c>
      <c r="E1115" t="s">
        <v>7076</v>
      </c>
      <c r="F1115" t="s">
        <v>7077</v>
      </c>
      <c r="G1115" t="s">
        <v>7078</v>
      </c>
      <c r="H1115" t="s">
        <v>161</v>
      </c>
      <c r="I1115" t="s">
        <v>161</v>
      </c>
      <c r="J1115" t="s">
        <v>1502</v>
      </c>
      <c r="K1115" t="s">
        <v>7079</v>
      </c>
      <c r="L1115" t="s">
        <v>57</v>
      </c>
      <c r="M1115" t="s">
        <v>37</v>
      </c>
      <c r="N1115" t="s">
        <v>7080</v>
      </c>
      <c r="O1115" t="s">
        <v>3020</v>
      </c>
      <c r="P1115" t="s">
        <v>7081</v>
      </c>
      <c r="Q1115" t="s">
        <v>7081</v>
      </c>
      <c r="R1115" t="s">
        <v>7082</v>
      </c>
      <c r="S1115" t="s">
        <v>7078</v>
      </c>
      <c r="T1115" t="s">
        <v>50</v>
      </c>
      <c r="U1115" t="s">
        <v>7083</v>
      </c>
      <c r="V1115" t="s">
        <v>87</v>
      </c>
      <c r="W1115" t="s">
        <v>128</v>
      </c>
      <c r="X1115" t="s">
        <v>1013</v>
      </c>
      <c r="Y1115" t="s">
        <v>7084</v>
      </c>
      <c r="Z1115" t="s">
        <v>87</v>
      </c>
      <c r="AA1115" t="s">
        <v>87</v>
      </c>
      <c r="AB1115" t="s">
        <v>37</v>
      </c>
      <c r="AC1115" t="s">
        <v>1013</v>
      </c>
      <c r="AD1115" t="s">
        <v>37</v>
      </c>
      <c r="AE1115" t="s">
        <v>1013</v>
      </c>
      <c r="AF1115" t="s">
        <v>90</v>
      </c>
      <c r="AG1115" t="s">
        <v>1270</v>
      </c>
      <c r="AH1115" t="s">
        <v>50</v>
      </c>
      <c r="AI1115" s="4">
        <f ca="1">data[[#This Row],[Expiry Date]]-TODAY()</f>
        <v>40</v>
      </c>
      <c r="AJ1115" s="4">
        <f ca="1">data[[#This Row],[Maturity ( Days)]]/365</f>
        <v>0.1095890410958904</v>
      </c>
      <c r="AK1115" s="4" t="str">
        <f>IF(data[[#This Row],[Option Type]]="put","p","c")</f>
        <v>p</v>
      </c>
      <c r="AL1115" s="4">
        <f>(data[[#This Row],[Bid]]*data[[#This Row],[Bidsize]]+data[[#This Row],[Ask]]*data[[#This Row],[Asksize]])/(data[[#This Row],[Bidsize]]+data[[#This Row],[Asksize]])</f>
        <v>317.60000000000002</v>
      </c>
    </row>
    <row r="1116" spans="1:38" x14ac:dyDescent="0.3">
      <c r="A1116" t="s">
        <v>7085</v>
      </c>
      <c r="B1116" t="s">
        <v>7086</v>
      </c>
      <c r="C1116" t="s">
        <v>30</v>
      </c>
      <c r="D1116" t="s">
        <v>223</v>
      </c>
      <c r="E1116" t="s">
        <v>7087</v>
      </c>
      <c r="F1116" t="s">
        <v>7088</v>
      </c>
      <c r="G1116" t="s">
        <v>7089</v>
      </c>
      <c r="H1116" t="s">
        <v>137</v>
      </c>
      <c r="I1116" t="s">
        <v>137</v>
      </c>
      <c r="J1116" t="s">
        <v>1502</v>
      </c>
      <c r="K1116" t="s">
        <v>7090</v>
      </c>
      <c r="L1116" t="s">
        <v>57</v>
      </c>
      <c r="M1116" t="s">
        <v>37</v>
      </c>
      <c r="N1116" t="s">
        <v>1135</v>
      </c>
      <c r="O1116" t="s">
        <v>160</v>
      </c>
      <c r="P1116" t="s">
        <v>7091</v>
      </c>
      <c r="Q1116" t="s">
        <v>7091</v>
      </c>
      <c r="R1116" t="s">
        <v>7092</v>
      </c>
      <c r="S1116" t="s">
        <v>7089</v>
      </c>
      <c r="T1116" t="s">
        <v>50</v>
      </c>
      <c r="U1116" t="s">
        <v>1145</v>
      </c>
      <c r="V1116" t="s">
        <v>87</v>
      </c>
      <c r="W1116" t="s">
        <v>144</v>
      </c>
      <c r="X1116" t="s">
        <v>1013</v>
      </c>
      <c r="Y1116" t="s">
        <v>7093</v>
      </c>
      <c r="Z1116" t="s">
        <v>87</v>
      </c>
      <c r="AA1116" t="s">
        <v>87</v>
      </c>
      <c r="AB1116" t="s">
        <v>37</v>
      </c>
      <c r="AC1116" t="s">
        <v>1013</v>
      </c>
      <c r="AD1116" t="s">
        <v>37</v>
      </c>
      <c r="AE1116" t="s">
        <v>1013</v>
      </c>
      <c r="AF1116" t="s">
        <v>90</v>
      </c>
      <c r="AG1116" t="s">
        <v>1270</v>
      </c>
      <c r="AH1116" t="s">
        <v>551</v>
      </c>
      <c r="AI1116" s="4">
        <f ca="1">data[[#This Row],[Expiry Date]]-TODAY()</f>
        <v>40</v>
      </c>
      <c r="AJ1116" s="4">
        <f ca="1">data[[#This Row],[Maturity ( Days)]]/365</f>
        <v>0.1095890410958904</v>
      </c>
      <c r="AK1116" s="4" t="str">
        <f>IF(data[[#This Row],[Option Type]]="put","p","c")</f>
        <v>p</v>
      </c>
      <c r="AL1116" s="4">
        <f>(data[[#This Row],[Bid]]*data[[#This Row],[Bidsize]]+data[[#This Row],[Ask]]*data[[#This Row],[Asksize]])/(data[[#This Row],[Bidsize]]+data[[#This Row],[Asksize]])</f>
        <v>318.55</v>
      </c>
    </row>
    <row r="1117" spans="1:38" x14ac:dyDescent="0.3">
      <c r="A1117" t="s">
        <v>7094</v>
      </c>
      <c r="B1117" t="s">
        <v>7095</v>
      </c>
      <c r="C1117" t="s">
        <v>30</v>
      </c>
      <c r="D1117" t="s">
        <v>2126</v>
      </c>
      <c r="E1117" t="s">
        <v>7096</v>
      </c>
      <c r="F1117" t="s">
        <v>7097</v>
      </c>
      <c r="G1117" t="s">
        <v>7098</v>
      </c>
      <c r="H1117" t="s">
        <v>87</v>
      </c>
      <c r="I1117" t="s">
        <v>87</v>
      </c>
      <c r="J1117" t="s">
        <v>1502</v>
      </c>
      <c r="K1117" t="s">
        <v>98</v>
      </c>
      <c r="L1117" t="s">
        <v>57</v>
      </c>
      <c r="M1117" t="s">
        <v>37</v>
      </c>
      <c r="N1117" t="s">
        <v>1067</v>
      </c>
      <c r="O1117" t="s">
        <v>180</v>
      </c>
      <c r="P1117" t="s">
        <v>7099</v>
      </c>
      <c r="Q1117" t="s">
        <v>7099</v>
      </c>
      <c r="R1117" t="s">
        <v>7098</v>
      </c>
      <c r="S1117" t="s">
        <v>7098</v>
      </c>
      <c r="T1117" t="s">
        <v>50</v>
      </c>
      <c r="U1117" t="s">
        <v>7100</v>
      </c>
      <c r="V1117" t="s">
        <v>87</v>
      </c>
      <c r="W1117" t="s">
        <v>158</v>
      </c>
      <c r="X1117" t="s">
        <v>1013</v>
      </c>
      <c r="Y1117" t="s">
        <v>7101</v>
      </c>
      <c r="Z1117" t="s">
        <v>87</v>
      </c>
      <c r="AA1117" t="s">
        <v>87</v>
      </c>
      <c r="AB1117" t="s">
        <v>37</v>
      </c>
      <c r="AC1117" t="s">
        <v>1013</v>
      </c>
      <c r="AD1117" t="s">
        <v>37</v>
      </c>
      <c r="AE1117" t="s">
        <v>1013</v>
      </c>
      <c r="AF1117" t="s">
        <v>90</v>
      </c>
      <c r="AG1117" t="s">
        <v>1270</v>
      </c>
      <c r="AH1117" t="s">
        <v>551</v>
      </c>
      <c r="AI1117" s="4">
        <f ca="1">data[[#This Row],[Expiry Date]]-TODAY()</f>
        <v>40</v>
      </c>
      <c r="AJ1117" s="4">
        <f ca="1">data[[#This Row],[Maturity ( Days)]]/365</f>
        <v>0.1095890410958904</v>
      </c>
      <c r="AK1117" s="4" t="str">
        <f>IF(data[[#This Row],[Option Type]]="put","p","c")</f>
        <v>p</v>
      </c>
      <c r="AL1117" s="4" t="e">
        <f>(data[[#This Row],[Bid]]*data[[#This Row],[Bidsize]]+data[[#This Row],[Ask]]*data[[#This Row],[Asksize]])/(data[[#This Row],[Bidsize]]+data[[#This Row],[Asksize]])</f>
        <v>#DIV/0!</v>
      </c>
    </row>
    <row r="1118" spans="1:38" x14ac:dyDescent="0.3">
      <c r="A1118" t="s">
        <v>7102</v>
      </c>
      <c r="B1118" t="s">
        <v>7103</v>
      </c>
      <c r="C1118" t="s">
        <v>30</v>
      </c>
      <c r="D1118" t="s">
        <v>249</v>
      </c>
      <c r="E1118" t="s">
        <v>266</v>
      </c>
      <c r="F1118" t="s">
        <v>756</v>
      </c>
      <c r="G1118" t="s">
        <v>756</v>
      </c>
      <c r="H1118" t="s">
        <v>763</v>
      </c>
      <c r="I1118" t="s">
        <v>7022</v>
      </c>
      <c r="J1118" t="s">
        <v>1502</v>
      </c>
      <c r="K1118" t="s">
        <v>7104</v>
      </c>
      <c r="L1118" t="s">
        <v>57</v>
      </c>
      <c r="M1118" t="s">
        <v>37</v>
      </c>
      <c r="N1118" t="s">
        <v>764</v>
      </c>
      <c r="O1118" t="s">
        <v>206</v>
      </c>
      <c r="P1118" t="s">
        <v>756</v>
      </c>
      <c r="Q1118" t="s">
        <v>756</v>
      </c>
      <c r="R1118" t="s">
        <v>756</v>
      </c>
      <c r="S1118" t="s">
        <v>756</v>
      </c>
      <c r="T1118" t="s">
        <v>50</v>
      </c>
      <c r="U1118" t="s">
        <v>7105</v>
      </c>
      <c r="V1118" t="s">
        <v>87</v>
      </c>
      <c r="W1118" t="s">
        <v>258</v>
      </c>
      <c r="X1118" t="s">
        <v>1087</v>
      </c>
      <c r="Y1118" t="s">
        <v>496</v>
      </c>
      <c r="Z1118" t="s">
        <v>87</v>
      </c>
      <c r="AA1118" t="s">
        <v>87</v>
      </c>
      <c r="AB1118" t="s">
        <v>37</v>
      </c>
      <c r="AC1118" t="s">
        <v>1013</v>
      </c>
      <c r="AD1118" t="s">
        <v>37</v>
      </c>
      <c r="AE1118" t="s">
        <v>1013</v>
      </c>
      <c r="AF1118" t="s">
        <v>90</v>
      </c>
      <c r="AG1118" t="s">
        <v>1270</v>
      </c>
      <c r="AH1118" t="s">
        <v>50</v>
      </c>
      <c r="AI1118" s="4">
        <f ca="1">data[[#This Row],[Expiry Date]]-TODAY()</f>
        <v>40</v>
      </c>
      <c r="AJ1118" s="4">
        <f ca="1">data[[#This Row],[Maturity ( Days)]]/365</f>
        <v>0.1095890410958904</v>
      </c>
      <c r="AK1118" s="4" t="str">
        <f>IF(data[[#This Row],[Option Type]]="put","p","c")</f>
        <v>p</v>
      </c>
      <c r="AL1118" s="4">
        <f>(data[[#This Row],[Bid]]*data[[#This Row],[Bidsize]]+data[[#This Row],[Ask]]*data[[#This Row],[Asksize]])/(data[[#This Row],[Bidsize]]+data[[#This Row],[Asksize]])</f>
        <v>0.34002828854314004</v>
      </c>
    </row>
    <row r="1119" spans="1:38" x14ac:dyDescent="0.3">
      <c r="A1119" t="s">
        <v>7106</v>
      </c>
      <c r="B1119" t="s">
        <v>7107</v>
      </c>
      <c r="C1119" t="s">
        <v>30</v>
      </c>
      <c r="D1119" t="s">
        <v>1571</v>
      </c>
      <c r="E1119" t="s">
        <v>876</v>
      </c>
      <c r="F1119" t="s">
        <v>747</v>
      </c>
      <c r="G1119" t="s">
        <v>7108</v>
      </c>
      <c r="H1119" t="s">
        <v>3418</v>
      </c>
      <c r="I1119" t="s">
        <v>1387</v>
      </c>
      <c r="J1119" t="s">
        <v>1502</v>
      </c>
      <c r="K1119" t="s">
        <v>7109</v>
      </c>
      <c r="L1119" t="s">
        <v>57</v>
      </c>
      <c r="M1119" t="s">
        <v>37</v>
      </c>
      <c r="N1119" t="s">
        <v>7110</v>
      </c>
      <c r="O1119" t="s">
        <v>390</v>
      </c>
      <c r="P1119" t="s">
        <v>491</v>
      </c>
      <c r="Q1119" t="s">
        <v>7111</v>
      </c>
      <c r="R1119" t="s">
        <v>491</v>
      </c>
      <c r="S1119" t="s">
        <v>7108</v>
      </c>
      <c r="T1119" t="s">
        <v>50</v>
      </c>
      <c r="U1119" t="s">
        <v>7112</v>
      </c>
      <c r="V1119" t="s">
        <v>87</v>
      </c>
      <c r="W1119" t="s">
        <v>629</v>
      </c>
      <c r="X1119" t="s">
        <v>1087</v>
      </c>
      <c r="Y1119" t="s">
        <v>334</v>
      </c>
      <c r="Z1119" t="s">
        <v>87</v>
      </c>
      <c r="AA1119" t="s">
        <v>87</v>
      </c>
      <c r="AB1119" t="s">
        <v>37</v>
      </c>
      <c r="AC1119" t="s">
        <v>1013</v>
      </c>
      <c r="AD1119" t="s">
        <v>37</v>
      </c>
      <c r="AE1119" t="s">
        <v>1013</v>
      </c>
      <c r="AF1119" t="s">
        <v>90</v>
      </c>
      <c r="AG1119" t="s">
        <v>1270</v>
      </c>
      <c r="AH1119" t="s">
        <v>50</v>
      </c>
      <c r="AI1119" s="4">
        <f ca="1">data[[#This Row],[Expiry Date]]-TODAY()</f>
        <v>40</v>
      </c>
      <c r="AJ1119" s="4">
        <f ca="1">data[[#This Row],[Maturity ( Days)]]/365</f>
        <v>0.1095890410958904</v>
      </c>
      <c r="AK1119" s="4" t="str">
        <f>IF(data[[#This Row],[Option Type]]="put","p","c")</f>
        <v>p</v>
      </c>
      <c r="AL1119" s="4">
        <f>(data[[#This Row],[Bid]]*data[[#This Row],[Bidsize]]+data[[#This Row],[Ask]]*data[[#This Row],[Asksize]])/(data[[#This Row],[Bidsize]]+data[[#This Row],[Asksize]])</f>
        <v>2.1470526315789473</v>
      </c>
    </row>
    <row r="1120" spans="1:38" x14ac:dyDescent="0.3">
      <c r="A1120" t="s">
        <v>7113</v>
      </c>
      <c r="B1120" t="s">
        <v>7114</v>
      </c>
      <c r="C1120" t="s">
        <v>30</v>
      </c>
      <c r="D1120" t="s">
        <v>91</v>
      </c>
      <c r="E1120" t="s">
        <v>746</v>
      </c>
      <c r="F1120" t="s">
        <v>494</v>
      </c>
      <c r="G1120" t="s">
        <v>5857</v>
      </c>
      <c r="H1120" t="s">
        <v>2937</v>
      </c>
      <c r="I1120" t="s">
        <v>5036</v>
      </c>
      <c r="J1120" t="s">
        <v>1502</v>
      </c>
      <c r="K1120" t="s">
        <v>7115</v>
      </c>
      <c r="L1120" t="s">
        <v>57</v>
      </c>
      <c r="M1120" t="s">
        <v>37</v>
      </c>
      <c r="N1120" t="s">
        <v>7116</v>
      </c>
      <c r="O1120" t="s">
        <v>144</v>
      </c>
      <c r="P1120" t="s">
        <v>5857</v>
      </c>
      <c r="Q1120" t="s">
        <v>5857</v>
      </c>
      <c r="R1120" t="s">
        <v>5857</v>
      </c>
      <c r="S1120" t="s">
        <v>5857</v>
      </c>
      <c r="T1120" t="s">
        <v>50</v>
      </c>
      <c r="U1120" t="s">
        <v>7117</v>
      </c>
      <c r="V1120" t="s">
        <v>87</v>
      </c>
      <c r="W1120" t="s">
        <v>144</v>
      </c>
      <c r="X1120" t="s">
        <v>1087</v>
      </c>
      <c r="Y1120" t="s">
        <v>811</v>
      </c>
      <c r="Z1120" t="s">
        <v>87</v>
      </c>
      <c r="AA1120" t="s">
        <v>87</v>
      </c>
      <c r="AB1120" t="s">
        <v>37</v>
      </c>
      <c r="AC1120" t="s">
        <v>1013</v>
      </c>
      <c r="AD1120" t="s">
        <v>37</v>
      </c>
      <c r="AE1120" t="s">
        <v>1013</v>
      </c>
      <c r="AF1120" t="s">
        <v>90</v>
      </c>
      <c r="AG1120" t="s">
        <v>1270</v>
      </c>
      <c r="AH1120" t="s">
        <v>50</v>
      </c>
      <c r="AI1120" s="4">
        <f ca="1">data[[#This Row],[Expiry Date]]-TODAY()</f>
        <v>40</v>
      </c>
      <c r="AJ1120" s="4">
        <f ca="1">data[[#This Row],[Maturity ( Days)]]/365</f>
        <v>0.1095890410958904</v>
      </c>
      <c r="AK1120" s="4" t="str">
        <f>IF(data[[#This Row],[Option Type]]="put","p","c")</f>
        <v>p</v>
      </c>
      <c r="AL1120" s="4">
        <f>(data[[#This Row],[Bid]]*data[[#This Row],[Bidsize]]+data[[#This Row],[Ask]]*data[[#This Row],[Asksize]])/(data[[#This Row],[Bidsize]]+data[[#This Row],[Asksize]])</f>
        <v>2.3413793103448275</v>
      </c>
    </row>
    <row r="1121" spans="1:38" x14ac:dyDescent="0.3">
      <c r="A1121" t="s">
        <v>7118</v>
      </c>
      <c r="B1121" t="s">
        <v>7119</v>
      </c>
      <c r="C1121" t="s">
        <v>30</v>
      </c>
      <c r="D1121" t="s">
        <v>1279</v>
      </c>
      <c r="E1121" t="s">
        <v>935</v>
      </c>
      <c r="F1121" t="s">
        <v>1437</v>
      </c>
      <c r="G1121" t="s">
        <v>1256</v>
      </c>
      <c r="H1121" t="s">
        <v>2819</v>
      </c>
      <c r="I1121" t="s">
        <v>5819</v>
      </c>
      <c r="J1121" t="s">
        <v>1502</v>
      </c>
      <c r="K1121" t="s">
        <v>7120</v>
      </c>
      <c r="L1121" t="s">
        <v>57</v>
      </c>
      <c r="M1121" t="s">
        <v>37</v>
      </c>
      <c r="N1121" t="s">
        <v>7121</v>
      </c>
      <c r="O1121" t="s">
        <v>3531</v>
      </c>
      <c r="P1121" t="s">
        <v>867</v>
      </c>
      <c r="Q1121" t="s">
        <v>7122</v>
      </c>
      <c r="R1121" t="s">
        <v>433</v>
      </c>
      <c r="S1121" t="s">
        <v>1256</v>
      </c>
      <c r="T1121" t="s">
        <v>50</v>
      </c>
      <c r="U1121" t="s">
        <v>7123</v>
      </c>
      <c r="V1121" t="s">
        <v>87</v>
      </c>
      <c r="W1121" t="s">
        <v>2927</v>
      </c>
      <c r="X1121" t="s">
        <v>1087</v>
      </c>
      <c r="Y1121" t="s">
        <v>492</v>
      </c>
      <c r="Z1121" t="s">
        <v>87</v>
      </c>
      <c r="AA1121" t="s">
        <v>87</v>
      </c>
      <c r="AB1121" t="s">
        <v>37</v>
      </c>
      <c r="AC1121" t="s">
        <v>1013</v>
      </c>
      <c r="AD1121" t="s">
        <v>37</v>
      </c>
      <c r="AE1121" t="s">
        <v>1013</v>
      </c>
      <c r="AF1121" t="s">
        <v>90</v>
      </c>
      <c r="AG1121" t="s">
        <v>1270</v>
      </c>
      <c r="AH1121" t="s">
        <v>50</v>
      </c>
      <c r="AI1121" s="4">
        <f ca="1">data[[#This Row],[Expiry Date]]-TODAY()</f>
        <v>40</v>
      </c>
      <c r="AJ1121" s="4">
        <f ca="1">data[[#This Row],[Maturity ( Days)]]/365</f>
        <v>0.1095890410958904</v>
      </c>
      <c r="AK1121" s="4" t="str">
        <f>IF(data[[#This Row],[Option Type]]="put","p","c")</f>
        <v>p</v>
      </c>
      <c r="AL1121" s="4">
        <f>(data[[#This Row],[Bid]]*data[[#This Row],[Bidsize]]+data[[#This Row],[Ask]]*data[[#This Row],[Asksize]])/(data[[#This Row],[Bidsize]]+data[[#This Row],[Asksize]])</f>
        <v>2.8708703374777977</v>
      </c>
    </row>
    <row r="1122" spans="1:38" x14ac:dyDescent="0.3">
      <c r="A1122" t="s">
        <v>7124</v>
      </c>
      <c r="B1122" t="s">
        <v>7125</v>
      </c>
      <c r="C1122" t="s">
        <v>30</v>
      </c>
      <c r="D1122" t="s">
        <v>2531</v>
      </c>
      <c r="E1122" t="s">
        <v>770</v>
      </c>
      <c r="F1122" t="s">
        <v>343</v>
      </c>
      <c r="G1122" t="s">
        <v>867</v>
      </c>
      <c r="H1122" t="s">
        <v>2597</v>
      </c>
      <c r="I1122" t="s">
        <v>338</v>
      </c>
      <c r="J1122" t="s">
        <v>1502</v>
      </c>
      <c r="K1122" t="s">
        <v>7126</v>
      </c>
      <c r="L1122" t="s">
        <v>57</v>
      </c>
      <c r="M1122" t="s">
        <v>37</v>
      </c>
      <c r="N1122" t="s">
        <v>1154</v>
      </c>
      <c r="O1122" t="s">
        <v>137</v>
      </c>
      <c r="P1122" t="s">
        <v>867</v>
      </c>
      <c r="Q1122" t="s">
        <v>867</v>
      </c>
      <c r="R1122" t="s">
        <v>867</v>
      </c>
      <c r="S1122" t="s">
        <v>867</v>
      </c>
      <c r="T1122" t="s">
        <v>50</v>
      </c>
      <c r="U1122" t="s">
        <v>7127</v>
      </c>
      <c r="V1122" t="s">
        <v>87</v>
      </c>
      <c r="W1122" t="s">
        <v>137</v>
      </c>
      <c r="X1122" t="s">
        <v>1087</v>
      </c>
      <c r="Y1122" t="s">
        <v>661</v>
      </c>
      <c r="Z1122" t="s">
        <v>87</v>
      </c>
      <c r="AA1122" t="s">
        <v>87</v>
      </c>
      <c r="AB1122" t="s">
        <v>37</v>
      </c>
      <c r="AC1122" t="s">
        <v>1013</v>
      </c>
      <c r="AD1122" t="s">
        <v>37</v>
      </c>
      <c r="AE1122" t="s">
        <v>1013</v>
      </c>
      <c r="AF1122" t="s">
        <v>90</v>
      </c>
      <c r="AG1122" t="s">
        <v>1270</v>
      </c>
      <c r="AH1122" t="s">
        <v>50</v>
      </c>
      <c r="AI1122" s="4">
        <f ca="1">data[[#This Row],[Expiry Date]]-TODAY()</f>
        <v>40</v>
      </c>
      <c r="AJ1122" s="4">
        <f ca="1">data[[#This Row],[Maturity ( Days)]]/365</f>
        <v>0.1095890410958904</v>
      </c>
      <c r="AK1122" s="4" t="str">
        <f>IF(data[[#This Row],[Option Type]]="put","p","c")</f>
        <v>p</v>
      </c>
      <c r="AL1122" s="4">
        <f>(data[[#This Row],[Bid]]*data[[#This Row],[Bidsize]]+data[[#This Row],[Ask]]*data[[#This Row],[Asksize]])/(data[[#This Row],[Bidsize]]+data[[#This Row],[Asksize]])</f>
        <v>3.8167019027484144</v>
      </c>
    </row>
    <row r="1123" spans="1:38" x14ac:dyDescent="0.3">
      <c r="A1123" t="s">
        <v>7128</v>
      </c>
      <c r="B1123" t="s">
        <v>7129</v>
      </c>
      <c r="C1123" t="s">
        <v>30</v>
      </c>
      <c r="D1123" t="s">
        <v>301</v>
      </c>
      <c r="E1123" t="s">
        <v>661</v>
      </c>
      <c r="F1123" t="s">
        <v>662</v>
      </c>
      <c r="G1123" t="s">
        <v>954</v>
      </c>
      <c r="H1123" t="s">
        <v>203</v>
      </c>
      <c r="I1123" t="s">
        <v>152</v>
      </c>
      <c r="J1123" t="s">
        <v>1502</v>
      </c>
      <c r="K1123" t="s">
        <v>7130</v>
      </c>
      <c r="L1123" t="s">
        <v>57</v>
      </c>
      <c r="M1123" t="s">
        <v>37</v>
      </c>
      <c r="N1123" t="s">
        <v>7131</v>
      </c>
      <c r="O1123" t="s">
        <v>292</v>
      </c>
      <c r="P1123" t="s">
        <v>1078</v>
      </c>
      <c r="Q1123" t="s">
        <v>1078</v>
      </c>
      <c r="R1123" t="s">
        <v>954</v>
      </c>
      <c r="S1123" t="s">
        <v>954</v>
      </c>
      <c r="T1123" t="s">
        <v>50</v>
      </c>
      <c r="U1123" t="s">
        <v>7132</v>
      </c>
      <c r="V1123" t="s">
        <v>87</v>
      </c>
      <c r="W1123" t="s">
        <v>144</v>
      </c>
      <c r="X1123" t="s">
        <v>1087</v>
      </c>
      <c r="Y1123" t="s">
        <v>1076</v>
      </c>
      <c r="Z1123" t="s">
        <v>87</v>
      </c>
      <c r="AA1123" t="s">
        <v>87</v>
      </c>
      <c r="AB1123" t="s">
        <v>37</v>
      </c>
      <c r="AC1123" t="s">
        <v>1013</v>
      </c>
      <c r="AD1123" t="s">
        <v>37</v>
      </c>
      <c r="AE1123" t="s">
        <v>1013</v>
      </c>
      <c r="AF1123" t="s">
        <v>90</v>
      </c>
      <c r="AG1123" t="s">
        <v>1270</v>
      </c>
      <c r="AH1123" t="s">
        <v>50</v>
      </c>
      <c r="AI1123" s="4">
        <f ca="1">data[[#This Row],[Expiry Date]]-TODAY()</f>
        <v>40</v>
      </c>
      <c r="AJ1123" s="4">
        <f ca="1">data[[#This Row],[Maturity ( Days)]]/365</f>
        <v>0.1095890410958904</v>
      </c>
      <c r="AK1123" s="4" t="str">
        <f>IF(data[[#This Row],[Option Type]]="put","p","c")</f>
        <v>p</v>
      </c>
      <c r="AL1123" s="4">
        <f>(data[[#This Row],[Bid]]*data[[#This Row],[Bidsize]]+data[[#This Row],[Ask]]*data[[#This Row],[Asksize]])/(data[[#This Row],[Bidsize]]+data[[#This Row],[Asksize]])</f>
        <v>4.868348623853211</v>
      </c>
    </row>
    <row r="1124" spans="1:38" x14ac:dyDescent="0.3">
      <c r="A1124" t="s">
        <v>7133</v>
      </c>
      <c r="B1124" t="s">
        <v>7134</v>
      </c>
      <c r="C1124" t="s">
        <v>30</v>
      </c>
      <c r="D1124" t="s">
        <v>3547</v>
      </c>
      <c r="E1124" t="s">
        <v>669</v>
      </c>
      <c r="F1124" t="s">
        <v>358</v>
      </c>
      <c r="G1124" t="s">
        <v>1500</v>
      </c>
      <c r="H1124" t="s">
        <v>90</v>
      </c>
      <c r="I1124" t="s">
        <v>90</v>
      </c>
      <c r="J1124" t="s">
        <v>1502</v>
      </c>
      <c r="K1124" t="s">
        <v>7135</v>
      </c>
      <c r="L1124" t="s">
        <v>57</v>
      </c>
      <c r="M1124" t="s">
        <v>37</v>
      </c>
      <c r="N1124" t="s">
        <v>1154</v>
      </c>
      <c r="O1124" t="s">
        <v>315</v>
      </c>
      <c r="P1124" t="s">
        <v>1500</v>
      </c>
      <c r="Q1124" t="s">
        <v>1500</v>
      </c>
      <c r="R1124" t="s">
        <v>1500</v>
      </c>
      <c r="S1124" t="s">
        <v>1500</v>
      </c>
      <c r="T1124" t="s">
        <v>50</v>
      </c>
      <c r="U1124" t="s">
        <v>7136</v>
      </c>
      <c r="V1124" t="s">
        <v>87</v>
      </c>
      <c r="W1124" t="s">
        <v>315</v>
      </c>
      <c r="X1124" t="s">
        <v>1087</v>
      </c>
      <c r="Y1124" t="s">
        <v>499</v>
      </c>
      <c r="Z1124" t="s">
        <v>87</v>
      </c>
      <c r="AA1124" t="s">
        <v>87</v>
      </c>
      <c r="AB1124" t="s">
        <v>37</v>
      </c>
      <c r="AC1124" t="s">
        <v>1013</v>
      </c>
      <c r="AD1124" t="s">
        <v>37</v>
      </c>
      <c r="AE1124" t="s">
        <v>1013</v>
      </c>
      <c r="AF1124" t="s">
        <v>90</v>
      </c>
      <c r="AG1124" t="s">
        <v>1270</v>
      </c>
      <c r="AH1124" t="s">
        <v>50</v>
      </c>
      <c r="AI1124" s="4">
        <f ca="1">data[[#This Row],[Expiry Date]]-TODAY()</f>
        <v>40</v>
      </c>
      <c r="AJ1124" s="4">
        <f ca="1">data[[#This Row],[Maturity ( Days)]]/365</f>
        <v>0.1095890410958904</v>
      </c>
      <c r="AK1124" s="4" t="str">
        <f>IF(data[[#This Row],[Option Type]]="put","p","c")</f>
        <v>p</v>
      </c>
      <c r="AL1124" s="4">
        <f>(data[[#This Row],[Bid]]*data[[#This Row],[Bidsize]]+data[[#This Row],[Ask]]*data[[#This Row],[Asksize]])/(data[[#This Row],[Bidsize]]+data[[#This Row],[Asksize]])</f>
        <v>5.05</v>
      </c>
    </row>
    <row r="1125" spans="1:38" x14ac:dyDescent="0.3">
      <c r="A1125" t="s">
        <v>7137</v>
      </c>
      <c r="B1125" t="s">
        <v>7138</v>
      </c>
      <c r="C1125" t="s">
        <v>30</v>
      </c>
      <c r="D1125" t="s">
        <v>3550</v>
      </c>
      <c r="E1125" t="s">
        <v>358</v>
      </c>
      <c r="F1125" t="s">
        <v>666</v>
      </c>
      <c r="G1125" t="s">
        <v>2538</v>
      </c>
      <c r="H1125" t="s">
        <v>90</v>
      </c>
      <c r="I1125" t="s">
        <v>315</v>
      </c>
      <c r="J1125" t="s">
        <v>1502</v>
      </c>
      <c r="K1125" t="s">
        <v>7139</v>
      </c>
      <c r="L1125" t="s">
        <v>57</v>
      </c>
      <c r="M1125" t="s">
        <v>37</v>
      </c>
      <c r="N1125" t="s">
        <v>751</v>
      </c>
      <c r="O1125" t="s">
        <v>144</v>
      </c>
      <c r="P1125" t="s">
        <v>2538</v>
      </c>
      <c r="Q1125" t="s">
        <v>2538</v>
      </c>
      <c r="R1125" t="s">
        <v>2538</v>
      </c>
      <c r="S1125" t="s">
        <v>2538</v>
      </c>
      <c r="T1125" t="s">
        <v>50</v>
      </c>
      <c r="U1125" t="s">
        <v>7140</v>
      </c>
      <c r="V1125" t="s">
        <v>87</v>
      </c>
      <c r="W1125" t="s">
        <v>144</v>
      </c>
      <c r="X1125" t="s">
        <v>1087</v>
      </c>
      <c r="Y1125" t="s">
        <v>954</v>
      </c>
      <c r="Z1125" t="s">
        <v>87</v>
      </c>
      <c r="AA1125" t="s">
        <v>87</v>
      </c>
      <c r="AB1125" t="s">
        <v>37</v>
      </c>
      <c r="AC1125" t="s">
        <v>1013</v>
      </c>
      <c r="AD1125" t="s">
        <v>37</v>
      </c>
      <c r="AE1125" t="s">
        <v>1013</v>
      </c>
      <c r="AF1125" t="s">
        <v>90</v>
      </c>
      <c r="AG1125" t="s">
        <v>1270</v>
      </c>
      <c r="AH1125" t="s">
        <v>50</v>
      </c>
      <c r="AI1125" s="4">
        <f ca="1">data[[#This Row],[Expiry Date]]-TODAY()</f>
        <v>40</v>
      </c>
      <c r="AJ1125" s="4">
        <f ca="1">data[[#This Row],[Maturity ( Days)]]/365</f>
        <v>0.1095890410958904</v>
      </c>
      <c r="AK1125" s="4" t="str">
        <f>IF(data[[#This Row],[Option Type]]="put","p","c")</f>
        <v>p</v>
      </c>
      <c r="AL1125" s="4">
        <f>(data[[#This Row],[Bid]]*data[[#This Row],[Bidsize]]+data[[#This Row],[Ask]]*data[[#This Row],[Asksize]])/(data[[#This Row],[Bidsize]]+data[[#This Row],[Asksize]])</f>
        <v>5.5619047619047617</v>
      </c>
    </row>
    <row r="1126" spans="1:38" x14ac:dyDescent="0.3">
      <c r="A1126" t="s">
        <v>7141</v>
      </c>
      <c r="B1126" t="s">
        <v>7142</v>
      </c>
      <c r="C1126" t="s">
        <v>30</v>
      </c>
      <c r="D1126" t="s">
        <v>303</v>
      </c>
      <c r="E1126" t="s">
        <v>499</v>
      </c>
      <c r="F1126" t="s">
        <v>864</v>
      </c>
      <c r="G1126" t="s">
        <v>7143</v>
      </c>
      <c r="H1126" t="s">
        <v>278</v>
      </c>
      <c r="I1126" t="s">
        <v>278</v>
      </c>
      <c r="J1126" t="s">
        <v>1502</v>
      </c>
      <c r="K1126" t="s">
        <v>7144</v>
      </c>
      <c r="L1126" t="s">
        <v>57</v>
      </c>
      <c r="M1126" t="s">
        <v>37</v>
      </c>
      <c r="N1126" t="s">
        <v>7145</v>
      </c>
      <c r="O1126" t="s">
        <v>90</v>
      </c>
      <c r="P1126" t="s">
        <v>7146</v>
      </c>
      <c r="Q1126" t="s">
        <v>7146</v>
      </c>
      <c r="R1126" t="s">
        <v>7143</v>
      </c>
      <c r="S1126" t="s">
        <v>7143</v>
      </c>
      <c r="T1126" t="s">
        <v>50</v>
      </c>
      <c r="U1126" t="s">
        <v>7147</v>
      </c>
      <c r="V1126" t="s">
        <v>87</v>
      </c>
      <c r="W1126" t="s">
        <v>136</v>
      </c>
      <c r="X1126" t="s">
        <v>1087</v>
      </c>
      <c r="Y1126" t="s">
        <v>7148</v>
      </c>
      <c r="Z1126" t="s">
        <v>87</v>
      </c>
      <c r="AA1126" t="s">
        <v>87</v>
      </c>
      <c r="AB1126" t="s">
        <v>37</v>
      </c>
      <c r="AC1126" t="s">
        <v>1013</v>
      </c>
      <c r="AD1126" t="s">
        <v>37</v>
      </c>
      <c r="AE1126" t="s">
        <v>1013</v>
      </c>
      <c r="AF1126" t="s">
        <v>90</v>
      </c>
      <c r="AG1126" t="s">
        <v>1270</v>
      </c>
      <c r="AH1126" t="s">
        <v>50</v>
      </c>
      <c r="AI1126" s="4">
        <f ca="1">data[[#This Row],[Expiry Date]]-TODAY()</f>
        <v>40</v>
      </c>
      <c r="AJ1126" s="4">
        <f ca="1">data[[#This Row],[Maturity ( Days)]]/365</f>
        <v>0.1095890410958904</v>
      </c>
      <c r="AK1126" s="4" t="str">
        <f>IF(data[[#This Row],[Option Type]]="put","p","c")</f>
        <v>p</v>
      </c>
      <c r="AL1126" s="4">
        <f>(data[[#This Row],[Bid]]*data[[#This Row],[Bidsize]]+data[[#This Row],[Ask]]*data[[#This Row],[Asksize]])/(data[[#This Row],[Bidsize]]+data[[#This Row],[Asksize]])</f>
        <v>6.35</v>
      </c>
    </row>
    <row r="1127" spans="1:38" x14ac:dyDescent="0.3">
      <c r="A1127" t="s">
        <v>7149</v>
      </c>
      <c r="B1127" t="s">
        <v>7150</v>
      </c>
      <c r="C1127" t="s">
        <v>30</v>
      </c>
      <c r="D1127" t="s">
        <v>99</v>
      </c>
      <c r="E1127" t="s">
        <v>298</v>
      </c>
      <c r="F1127" t="s">
        <v>142</v>
      </c>
      <c r="G1127" t="s">
        <v>388</v>
      </c>
      <c r="H1127" t="s">
        <v>338</v>
      </c>
      <c r="I1127" t="s">
        <v>518</v>
      </c>
      <c r="J1127" t="s">
        <v>1502</v>
      </c>
      <c r="K1127" t="s">
        <v>7151</v>
      </c>
      <c r="L1127" t="s">
        <v>57</v>
      </c>
      <c r="M1127" t="s">
        <v>37</v>
      </c>
      <c r="N1127" t="s">
        <v>5783</v>
      </c>
      <c r="O1127" t="s">
        <v>158</v>
      </c>
      <c r="P1127" t="s">
        <v>388</v>
      </c>
      <c r="Q1127" t="s">
        <v>388</v>
      </c>
      <c r="R1127" t="s">
        <v>388</v>
      </c>
      <c r="S1127" t="s">
        <v>388</v>
      </c>
      <c r="T1127" t="s">
        <v>50</v>
      </c>
      <c r="U1127" t="s">
        <v>7152</v>
      </c>
      <c r="V1127" t="s">
        <v>87</v>
      </c>
      <c r="W1127" t="s">
        <v>158</v>
      </c>
      <c r="X1127" t="s">
        <v>1087</v>
      </c>
      <c r="Y1127" t="s">
        <v>817</v>
      </c>
      <c r="Z1127" t="s">
        <v>87</v>
      </c>
      <c r="AA1127" t="s">
        <v>87</v>
      </c>
      <c r="AB1127" t="s">
        <v>37</v>
      </c>
      <c r="AC1127" t="s">
        <v>1013</v>
      </c>
      <c r="AD1127" t="s">
        <v>37</v>
      </c>
      <c r="AE1127" t="s">
        <v>1013</v>
      </c>
      <c r="AF1127" t="s">
        <v>90</v>
      </c>
      <c r="AG1127" t="s">
        <v>1270</v>
      </c>
      <c r="AH1127" t="s">
        <v>50</v>
      </c>
      <c r="AI1127" s="4">
        <f ca="1">data[[#This Row],[Expiry Date]]-TODAY()</f>
        <v>40</v>
      </c>
      <c r="AJ1127" s="4">
        <f ca="1">data[[#This Row],[Maturity ( Days)]]/365</f>
        <v>0.1095890410958904</v>
      </c>
      <c r="AK1127" s="4" t="str">
        <f>IF(data[[#This Row],[Option Type]]="put","p","c")</f>
        <v>p</v>
      </c>
      <c r="AL1127" s="4">
        <f>(data[[#This Row],[Bid]]*data[[#This Row],[Bidsize]]+data[[#This Row],[Ask]]*data[[#This Row],[Asksize]])/(data[[#This Row],[Bidsize]]+data[[#This Row],[Asksize]])</f>
        <v>7.7071428571428573</v>
      </c>
    </row>
    <row r="1128" spans="1:38" x14ac:dyDescent="0.3">
      <c r="A1128" t="s">
        <v>7153</v>
      </c>
      <c r="B1128" t="s">
        <v>7154</v>
      </c>
      <c r="C1128" t="s">
        <v>30</v>
      </c>
      <c r="D1128" t="s">
        <v>305</v>
      </c>
      <c r="E1128" t="s">
        <v>437</v>
      </c>
      <c r="F1128" t="s">
        <v>740</v>
      </c>
      <c r="G1128" t="s">
        <v>739</v>
      </c>
      <c r="H1128" t="s">
        <v>5704</v>
      </c>
      <c r="I1128" t="s">
        <v>331</v>
      </c>
      <c r="J1128" t="s">
        <v>1502</v>
      </c>
      <c r="K1128" t="s">
        <v>7155</v>
      </c>
      <c r="L1128" t="s">
        <v>57</v>
      </c>
      <c r="M1128" t="s">
        <v>37</v>
      </c>
      <c r="N1128" t="s">
        <v>7156</v>
      </c>
      <c r="O1128" t="s">
        <v>86</v>
      </c>
      <c r="P1128" t="s">
        <v>319</v>
      </c>
      <c r="Q1128" t="s">
        <v>319</v>
      </c>
      <c r="R1128" t="s">
        <v>953</v>
      </c>
      <c r="S1128" t="s">
        <v>739</v>
      </c>
      <c r="T1128" t="s">
        <v>50</v>
      </c>
      <c r="U1128" t="s">
        <v>7157</v>
      </c>
      <c r="V1128" t="s">
        <v>87</v>
      </c>
      <c r="W1128" t="s">
        <v>128</v>
      </c>
      <c r="X1128" t="s">
        <v>1087</v>
      </c>
      <c r="Y1128" t="s">
        <v>670</v>
      </c>
      <c r="Z1128" t="s">
        <v>87</v>
      </c>
      <c r="AA1128" t="s">
        <v>87</v>
      </c>
      <c r="AB1128" t="s">
        <v>37</v>
      </c>
      <c r="AC1128" t="s">
        <v>1013</v>
      </c>
      <c r="AD1128" t="s">
        <v>37</v>
      </c>
      <c r="AE1128" t="s">
        <v>1013</v>
      </c>
      <c r="AF1128" t="s">
        <v>90</v>
      </c>
      <c r="AG1128" t="s">
        <v>1270</v>
      </c>
      <c r="AH1128" t="s">
        <v>50</v>
      </c>
      <c r="AI1128" s="4">
        <f ca="1">data[[#This Row],[Expiry Date]]-TODAY()</f>
        <v>40</v>
      </c>
      <c r="AJ1128" s="4">
        <f ca="1">data[[#This Row],[Maturity ( Days)]]/365</f>
        <v>0.1095890410958904</v>
      </c>
      <c r="AK1128" s="4" t="str">
        <f>IF(data[[#This Row],[Option Type]]="put","p","c")</f>
        <v>p</v>
      </c>
      <c r="AL1128" s="4">
        <f>(data[[#This Row],[Bid]]*data[[#This Row],[Bidsize]]+data[[#This Row],[Ask]]*data[[#This Row],[Asksize]])/(data[[#This Row],[Bidsize]]+data[[#This Row],[Asksize]])</f>
        <v>8.4903669724770641</v>
      </c>
    </row>
    <row r="1129" spans="1:38" x14ac:dyDescent="0.3">
      <c r="A1129" t="s">
        <v>7158</v>
      </c>
      <c r="B1129" t="s">
        <v>7159</v>
      </c>
      <c r="C1129" t="s">
        <v>30</v>
      </c>
      <c r="D1129" t="s">
        <v>308</v>
      </c>
      <c r="E1129" t="s">
        <v>7160</v>
      </c>
      <c r="F1129" t="s">
        <v>951</v>
      </c>
      <c r="G1129" t="s">
        <v>119</v>
      </c>
      <c r="H1129" t="s">
        <v>289</v>
      </c>
      <c r="I1129" t="s">
        <v>289</v>
      </c>
      <c r="J1129" t="s">
        <v>1502</v>
      </c>
      <c r="K1129" t="s">
        <v>7161</v>
      </c>
      <c r="L1129" t="s">
        <v>57</v>
      </c>
      <c r="M1129" t="s">
        <v>37</v>
      </c>
      <c r="N1129" t="s">
        <v>7162</v>
      </c>
      <c r="O1129" t="s">
        <v>594</v>
      </c>
      <c r="P1129" t="s">
        <v>7163</v>
      </c>
      <c r="Q1129" t="s">
        <v>7164</v>
      </c>
      <c r="R1129" t="s">
        <v>119</v>
      </c>
      <c r="S1129" t="s">
        <v>119</v>
      </c>
      <c r="T1129" t="s">
        <v>50</v>
      </c>
      <c r="U1129" t="s">
        <v>7165</v>
      </c>
      <c r="V1129" t="s">
        <v>87</v>
      </c>
      <c r="W1129" t="s">
        <v>322</v>
      </c>
      <c r="X1129" t="s">
        <v>1087</v>
      </c>
      <c r="Y1129" t="s">
        <v>930</v>
      </c>
      <c r="Z1129" t="s">
        <v>87</v>
      </c>
      <c r="AA1129" t="s">
        <v>87</v>
      </c>
      <c r="AB1129" t="s">
        <v>37</v>
      </c>
      <c r="AC1129" t="s">
        <v>1013</v>
      </c>
      <c r="AD1129" t="s">
        <v>37</v>
      </c>
      <c r="AE1129" t="s">
        <v>1013</v>
      </c>
      <c r="AF1129" t="s">
        <v>90</v>
      </c>
      <c r="AG1129" t="s">
        <v>1270</v>
      </c>
      <c r="AH1129" t="s">
        <v>50</v>
      </c>
      <c r="AI1129" s="4">
        <f ca="1">data[[#This Row],[Expiry Date]]-TODAY()</f>
        <v>40</v>
      </c>
      <c r="AJ1129" s="4">
        <f ca="1">data[[#This Row],[Maturity ( Days)]]/365</f>
        <v>0.1095890410958904</v>
      </c>
      <c r="AK1129" s="4" t="str">
        <f>IF(data[[#This Row],[Option Type]]="put","p","c")</f>
        <v>p</v>
      </c>
      <c r="AL1129" s="4">
        <f>(data[[#This Row],[Bid]]*data[[#This Row],[Bidsize]]+data[[#This Row],[Ask]]*data[[#This Row],[Asksize]])/(data[[#This Row],[Bidsize]]+data[[#This Row],[Asksize]])</f>
        <v>38.200000000000003</v>
      </c>
    </row>
    <row r="1130" spans="1:38" x14ac:dyDescent="0.3">
      <c r="A1130" t="s">
        <v>7166</v>
      </c>
      <c r="B1130" t="s">
        <v>7167</v>
      </c>
      <c r="C1130" t="s">
        <v>30</v>
      </c>
      <c r="D1130" t="s">
        <v>3585</v>
      </c>
      <c r="E1130" t="s">
        <v>447</v>
      </c>
      <c r="F1130" t="s">
        <v>6679</v>
      </c>
      <c r="G1130" t="s">
        <v>97</v>
      </c>
      <c r="H1130" t="s">
        <v>231</v>
      </c>
      <c r="I1130" t="s">
        <v>231</v>
      </c>
      <c r="J1130" t="s">
        <v>1502</v>
      </c>
      <c r="K1130" t="s">
        <v>187</v>
      </c>
      <c r="L1130" t="s">
        <v>57</v>
      </c>
      <c r="M1130" t="s">
        <v>37</v>
      </c>
      <c r="N1130" t="s">
        <v>664</v>
      </c>
      <c r="O1130" t="s">
        <v>258</v>
      </c>
      <c r="P1130" t="s">
        <v>7168</v>
      </c>
      <c r="Q1130" t="s">
        <v>7168</v>
      </c>
      <c r="R1130" t="s">
        <v>97</v>
      </c>
      <c r="S1130" t="s">
        <v>97</v>
      </c>
      <c r="T1130" t="s">
        <v>50</v>
      </c>
      <c r="U1130" t="s">
        <v>7169</v>
      </c>
      <c r="V1130" t="s">
        <v>87</v>
      </c>
      <c r="W1130" t="s">
        <v>108</v>
      </c>
      <c r="X1130" t="s">
        <v>1087</v>
      </c>
      <c r="Y1130" t="s">
        <v>939</v>
      </c>
      <c r="Z1130" t="s">
        <v>87</v>
      </c>
      <c r="AA1130" t="s">
        <v>87</v>
      </c>
      <c r="AB1130" t="s">
        <v>37</v>
      </c>
      <c r="AC1130" t="s">
        <v>1013</v>
      </c>
      <c r="AD1130" t="s">
        <v>37</v>
      </c>
      <c r="AE1130" t="s">
        <v>1013</v>
      </c>
      <c r="AF1130" t="s">
        <v>90</v>
      </c>
      <c r="AG1130" t="s">
        <v>1270</v>
      </c>
      <c r="AH1130" t="s">
        <v>50</v>
      </c>
      <c r="AI1130" s="4">
        <f ca="1">data[[#This Row],[Expiry Date]]-TODAY()</f>
        <v>40</v>
      </c>
      <c r="AJ1130" s="4">
        <f ca="1">data[[#This Row],[Maturity ( Days)]]/365</f>
        <v>0.1095890410958904</v>
      </c>
      <c r="AK1130" s="4" t="str">
        <f>IF(data[[#This Row],[Option Type]]="put","p","c")</f>
        <v>p</v>
      </c>
      <c r="AL1130" s="4">
        <f>(data[[#This Row],[Bid]]*data[[#This Row],[Bidsize]]+data[[#This Row],[Ask]]*data[[#This Row],[Asksize]])/(data[[#This Row],[Bidsize]]+data[[#This Row],[Asksize]])</f>
        <v>41.95</v>
      </c>
    </row>
    <row r="1131" spans="1:38" x14ac:dyDescent="0.3">
      <c r="A1131" t="s">
        <v>7170</v>
      </c>
      <c r="B1131" t="s">
        <v>7171</v>
      </c>
      <c r="C1131" t="s">
        <v>30</v>
      </c>
      <c r="D1131" t="s">
        <v>571</v>
      </c>
      <c r="E1131" t="s">
        <v>7172</v>
      </c>
      <c r="F1131" t="s">
        <v>7173</v>
      </c>
      <c r="G1131" t="s">
        <v>7174</v>
      </c>
      <c r="H1131" t="s">
        <v>336</v>
      </c>
      <c r="I1131" t="s">
        <v>1473</v>
      </c>
      <c r="J1131" t="s">
        <v>1502</v>
      </c>
      <c r="K1131" t="s">
        <v>7175</v>
      </c>
      <c r="L1131" t="s">
        <v>57</v>
      </c>
      <c r="M1131" t="s">
        <v>37</v>
      </c>
      <c r="N1131" t="s">
        <v>144</v>
      </c>
      <c r="O1131" t="s">
        <v>166</v>
      </c>
      <c r="P1131" t="s">
        <v>7176</v>
      </c>
      <c r="Q1131" t="s">
        <v>7176</v>
      </c>
      <c r="R1131" t="s">
        <v>7174</v>
      </c>
      <c r="S1131" t="s">
        <v>7174</v>
      </c>
      <c r="T1131" t="s">
        <v>50</v>
      </c>
      <c r="U1131" t="s">
        <v>7177</v>
      </c>
      <c r="V1131" t="s">
        <v>87</v>
      </c>
      <c r="W1131" t="s">
        <v>138</v>
      </c>
      <c r="X1131" t="s">
        <v>1087</v>
      </c>
      <c r="Y1131" t="s">
        <v>7178</v>
      </c>
      <c r="Z1131" t="s">
        <v>87</v>
      </c>
      <c r="AA1131" t="s">
        <v>87</v>
      </c>
      <c r="AB1131" t="s">
        <v>37</v>
      </c>
      <c r="AC1131" t="s">
        <v>1013</v>
      </c>
      <c r="AD1131" t="s">
        <v>37</v>
      </c>
      <c r="AE1131" t="s">
        <v>1013</v>
      </c>
      <c r="AF1131" t="s">
        <v>90</v>
      </c>
      <c r="AG1131" t="s">
        <v>1270</v>
      </c>
      <c r="AH1131" t="s">
        <v>50</v>
      </c>
      <c r="AI1131" s="4">
        <f ca="1">data[[#This Row],[Expiry Date]]-TODAY()</f>
        <v>40</v>
      </c>
      <c r="AJ1131" s="4">
        <f ca="1">data[[#This Row],[Maturity ( Days)]]/365</f>
        <v>0.1095890410958904</v>
      </c>
      <c r="AK1131" s="4" t="str">
        <f>IF(data[[#This Row],[Option Type]]="put","p","c")</f>
        <v>p</v>
      </c>
      <c r="AL1131" s="4">
        <f>(data[[#This Row],[Bid]]*data[[#This Row],[Bidsize]]+data[[#This Row],[Ask]]*data[[#This Row],[Asksize]])/(data[[#This Row],[Bidsize]]+data[[#This Row],[Asksize]])</f>
        <v>43.732423208191129</v>
      </c>
    </row>
    <row r="1132" spans="1:38" x14ac:dyDescent="0.3">
      <c r="A1132" t="s">
        <v>7179</v>
      </c>
      <c r="B1132" t="s">
        <v>7180</v>
      </c>
      <c r="C1132" t="s">
        <v>30</v>
      </c>
      <c r="D1132" t="s">
        <v>2724</v>
      </c>
      <c r="E1132" t="s">
        <v>7181</v>
      </c>
      <c r="F1132" t="s">
        <v>5813</v>
      </c>
      <c r="G1132" t="s">
        <v>7182</v>
      </c>
      <c r="H1132" t="s">
        <v>231</v>
      </c>
      <c r="I1132" t="s">
        <v>231</v>
      </c>
      <c r="J1132" t="s">
        <v>1502</v>
      </c>
      <c r="K1132" t="s">
        <v>481</v>
      </c>
      <c r="L1132" t="s">
        <v>57</v>
      </c>
      <c r="M1132" t="s">
        <v>37</v>
      </c>
      <c r="N1132" t="s">
        <v>7183</v>
      </c>
      <c r="O1132" t="s">
        <v>151</v>
      </c>
      <c r="P1132" t="s">
        <v>5926</v>
      </c>
      <c r="Q1132" t="s">
        <v>5926</v>
      </c>
      <c r="R1132" t="s">
        <v>7184</v>
      </c>
      <c r="S1132" t="s">
        <v>7182</v>
      </c>
      <c r="T1132" t="s">
        <v>50</v>
      </c>
      <c r="U1132" t="s">
        <v>7185</v>
      </c>
      <c r="V1132" t="s">
        <v>87</v>
      </c>
      <c r="W1132" t="s">
        <v>128</v>
      </c>
      <c r="X1132" t="s">
        <v>1087</v>
      </c>
      <c r="Y1132" t="s">
        <v>7186</v>
      </c>
      <c r="Z1132" t="s">
        <v>87</v>
      </c>
      <c r="AA1132" t="s">
        <v>87</v>
      </c>
      <c r="AB1132" t="s">
        <v>37</v>
      </c>
      <c r="AC1132" t="s">
        <v>1013</v>
      </c>
      <c r="AD1132" t="s">
        <v>37</v>
      </c>
      <c r="AE1132" t="s">
        <v>1013</v>
      </c>
      <c r="AF1132" t="s">
        <v>90</v>
      </c>
      <c r="AG1132" t="s">
        <v>1270</v>
      </c>
      <c r="AH1132" t="s">
        <v>50</v>
      </c>
      <c r="AI1132" s="4">
        <f ca="1">data[[#This Row],[Expiry Date]]-TODAY()</f>
        <v>40</v>
      </c>
      <c r="AJ1132" s="4">
        <f ca="1">data[[#This Row],[Maturity ( Days)]]/365</f>
        <v>0.1095890410958904</v>
      </c>
      <c r="AK1132" s="4" t="str">
        <f>IF(data[[#This Row],[Option Type]]="put","p","c")</f>
        <v>p</v>
      </c>
      <c r="AL1132" s="4">
        <f>(data[[#This Row],[Bid]]*data[[#This Row],[Bidsize]]+data[[#This Row],[Ask]]*data[[#This Row],[Asksize]])/(data[[#This Row],[Bidsize]]+data[[#This Row],[Asksize]])</f>
        <v>65.349999999999994</v>
      </c>
    </row>
    <row r="1133" spans="1:38" x14ac:dyDescent="0.3">
      <c r="A1133" t="s">
        <v>7187</v>
      </c>
      <c r="B1133" t="s">
        <v>7188</v>
      </c>
      <c r="C1133" t="s">
        <v>30</v>
      </c>
      <c r="D1133" t="s">
        <v>578</v>
      </c>
      <c r="E1133" t="s">
        <v>5926</v>
      </c>
      <c r="F1133" t="s">
        <v>1476</v>
      </c>
      <c r="G1133" t="s">
        <v>7189</v>
      </c>
      <c r="H1133" t="s">
        <v>231</v>
      </c>
      <c r="I1133" t="s">
        <v>231</v>
      </c>
      <c r="J1133" t="s">
        <v>1502</v>
      </c>
      <c r="K1133" t="s">
        <v>7190</v>
      </c>
      <c r="L1133" t="s">
        <v>57</v>
      </c>
      <c r="M1133" t="s">
        <v>37</v>
      </c>
      <c r="N1133" t="s">
        <v>295</v>
      </c>
      <c r="O1133" t="s">
        <v>163</v>
      </c>
      <c r="P1133" t="s">
        <v>7191</v>
      </c>
      <c r="Q1133" t="s">
        <v>7189</v>
      </c>
      <c r="R1133" t="s">
        <v>7191</v>
      </c>
      <c r="S1133" t="s">
        <v>7189</v>
      </c>
      <c r="T1133" t="s">
        <v>50</v>
      </c>
      <c r="U1133" t="s">
        <v>7192</v>
      </c>
      <c r="V1133" t="s">
        <v>87</v>
      </c>
      <c r="W1133" t="s">
        <v>158</v>
      </c>
      <c r="X1133" t="s">
        <v>1087</v>
      </c>
      <c r="Y1133" t="s">
        <v>1491</v>
      </c>
      <c r="Z1133" t="s">
        <v>87</v>
      </c>
      <c r="AA1133" t="s">
        <v>87</v>
      </c>
      <c r="AB1133" t="s">
        <v>37</v>
      </c>
      <c r="AC1133" t="s">
        <v>1013</v>
      </c>
      <c r="AD1133" t="s">
        <v>37</v>
      </c>
      <c r="AE1133" t="s">
        <v>1013</v>
      </c>
      <c r="AF1133" t="s">
        <v>90</v>
      </c>
      <c r="AG1133" t="s">
        <v>1270</v>
      </c>
      <c r="AH1133" t="s">
        <v>50</v>
      </c>
      <c r="AI1133" s="4">
        <f ca="1">data[[#This Row],[Expiry Date]]-TODAY()</f>
        <v>40</v>
      </c>
      <c r="AJ1133" s="4">
        <f ca="1">data[[#This Row],[Maturity ( Days)]]/365</f>
        <v>0.1095890410958904</v>
      </c>
      <c r="AK1133" s="4" t="str">
        <f>IF(data[[#This Row],[Option Type]]="put","p","c")</f>
        <v>p</v>
      </c>
      <c r="AL1133" s="4">
        <f>(data[[#This Row],[Bid]]*data[[#This Row],[Bidsize]]+data[[#This Row],[Ask]]*data[[#This Row],[Asksize]])/(data[[#This Row],[Bidsize]]+data[[#This Row],[Asksize]])</f>
        <v>75.25</v>
      </c>
    </row>
    <row r="1134" spans="1:38" x14ac:dyDescent="0.3">
      <c r="A1134" t="s">
        <v>7193</v>
      </c>
      <c r="B1134" t="s">
        <v>7194</v>
      </c>
      <c r="C1134" t="s">
        <v>58</v>
      </c>
      <c r="D1134" t="s">
        <v>218</v>
      </c>
      <c r="E1134" t="s">
        <v>169</v>
      </c>
      <c r="F1134" t="s">
        <v>1032</v>
      </c>
      <c r="G1134" t="s">
        <v>1408</v>
      </c>
      <c r="H1134" t="s">
        <v>161</v>
      </c>
      <c r="I1134" t="s">
        <v>161</v>
      </c>
      <c r="J1134" t="s">
        <v>1502</v>
      </c>
      <c r="K1134" t="s">
        <v>7195</v>
      </c>
      <c r="L1134" t="s">
        <v>57</v>
      </c>
      <c r="M1134" t="s">
        <v>37</v>
      </c>
      <c r="N1134" t="s">
        <v>7196</v>
      </c>
      <c r="O1134" t="s">
        <v>6522</v>
      </c>
      <c r="P1134" t="s">
        <v>5518</v>
      </c>
      <c r="Q1134" t="s">
        <v>7197</v>
      </c>
      <c r="R1134" t="s">
        <v>1408</v>
      </c>
      <c r="S1134" t="s">
        <v>1408</v>
      </c>
      <c r="T1134" t="s">
        <v>50</v>
      </c>
      <c r="U1134" t="s">
        <v>7198</v>
      </c>
      <c r="V1134" t="s">
        <v>87</v>
      </c>
      <c r="W1134" t="s">
        <v>144</v>
      </c>
      <c r="X1134" t="s">
        <v>1087</v>
      </c>
      <c r="Y1134" t="s">
        <v>7199</v>
      </c>
      <c r="Z1134" t="s">
        <v>87</v>
      </c>
      <c r="AA1134" t="s">
        <v>87</v>
      </c>
      <c r="AB1134" t="s">
        <v>37</v>
      </c>
      <c r="AC1134" t="s">
        <v>1013</v>
      </c>
      <c r="AD1134" t="s">
        <v>37</v>
      </c>
      <c r="AE1134" t="s">
        <v>1013</v>
      </c>
      <c r="AF1134" t="s">
        <v>90</v>
      </c>
      <c r="AG1134" t="s">
        <v>1270</v>
      </c>
      <c r="AH1134" t="s">
        <v>50</v>
      </c>
      <c r="AI1134" s="4">
        <f ca="1">data[[#This Row],[Expiry Date]]-TODAY()</f>
        <v>40</v>
      </c>
      <c r="AJ1134" s="4">
        <f ca="1">data[[#This Row],[Maturity ( Days)]]/365</f>
        <v>0.1095890410958904</v>
      </c>
      <c r="AK1134" s="4" t="str">
        <f>IF(data[[#This Row],[Option Type]]="put","p","c")</f>
        <v>c</v>
      </c>
      <c r="AL1134" s="4">
        <f>(data[[#This Row],[Bid]]*data[[#This Row],[Bidsize]]+data[[#This Row],[Ask]]*data[[#This Row],[Asksize]])/(data[[#This Row],[Bidsize]]+data[[#This Row],[Asksize]])</f>
        <v>216.55</v>
      </c>
    </row>
    <row r="1135" spans="1:38" x14ac:dyDescent="0.3">
      <c r="A1135" t="s">
        <v>7200</v>
      </c>
      <c r="B1135" t="s">
        <v>7201</v>
      </c>
      <c r="C1135" t="s">
        <v>30</v>
      </c>
      <c r="D1135" t="s">
        <v>696</v>
      </c>
      <c r="E1135" t="s">
        <v>7202</v>
      </c>
      <c r="F1135" t="s">
        <v>894</v>
      </c>
      <c r="G1135" t="s">
        <v>7203</v>
      </c>
      <c r="H1135" t="s">
        <v>161</v>
      </c>
      <c r="I1135" t="s">
        <v>161</v>
      </c>
      <c r="J1135" t="s">
        <v>1502</v>
      </c>
      <c r="K1135" t="s">
        <v>7204</v>
      </c>
      <c r="L1135" t="s">
        <v>57</v>
      </c>
      <c r="M1135" t="s">
        <v>37</v>
      </c>
      <c r="N1135" t="s">
        <v>1498</v>
      </c>
      <c r="O1135" t="s">
        <v>86</v>
      </c>
      <c r="P1135" t="s">
        <v>7205</v>
      </c>
      <c r="Q1135" t="s">
        <v>7203</v>
      </c>
      <c r="R1135" t="s">
        <v>7205</v>
      </c>
      <c r="S1135" t="s">
        <v>7203</v>
      </c>
      <c r="T1135" t="s">
        <v>50</v>
      </c>
      <c r="U1135" t="s">
        <v>7206</v>
      </c>
      <c r="V1135" t="s">
        <v>87</v>
      </c>
      <c r="W1135" t="s">
        <v>142</v>
      </c>
      <c r="X1135" t="s">
        <v>1087</v>
      </c>
      <c r="Y1135" t="s">
        <v>7207</v>
      </c>
      <c r="Z1135" t="s">
        <v>87</v>
      </c>
      <c r="AA1135" t="s">
        <v>87</v>
      </c>
      <c r="AB1135" t="s">
        <v>37</v>
      </c>
      <c r="AC1135" t="s">
        <v>1013</v>
      </c>
      <c r="AD1135" t="s">
        <v>37</v>
      </c>
      <c r="AE1135" t="s">
        <v>1013</v>
      </c>
      <c r="AF1135" t="s">
        <v>90</v>
      </c>
      <c r="AG1135" t="s">
        <v>1270</v>
      </c>
      <c r="AH1135" t="s">
        <v>50</v>
      </c>
      <c r="AI1135" s="4">
        <f ca="1">data[[#This Row],[Expiry Date]]-TODAY()</f>
        <v>40</v>
      </c>
      <c r="AJ1135" s="4">
        <f ca="1">data[[#This Row],[Maturity ( Days)]]/365</f>
        <v>0.1095890410958904</v>
      </c>
      <c r="AK1135" s="4" t="str">
        <f>IF(data[[#This Row],[Option Type]]="put","p","c")</f>
        <v>p</v>
      </c>
      <c r="AL1135" s="4">
        <f>(data[[#This Row],[Bid]]*data[[#This Row],[Bidsize]]+data[[#This Row],[Ask]]*data[[#This Row],[Asksize]])/(data[[#This Row],[Bidsize]]+data[[#This Row],[Asksize]])</f>
        <v>109</v>
      </c>
    </row>
    <row r="1136" spans="1:38" x14ac:dyDescent="0.3">
      <c r="A1136" t="s">
        <v>7208</v>
      </c>
      <c r="B1136" t="s">
        <v>7209</v>
      </c>
      <c r="C1136" t="s">
        <v>30</v>
      </c>
      <c r="D1136" t="s">
        <v>792</v>
      </c>
      <c r="E1136" t="s">
        <v>7210</v>
      </c>
      <c r="F1136" t="s">
        <v>7211</v>
      </c>
      <c r="G1136" t="s">
        <v>7212</v>
      </c>
      <c r="H1136" t="s">
        <v>161</v>
      </c>
      <c r="I1136" t="s">
        <v>161</v>
      </c>
      <c r="J1136" t="s">
        <v>1502</v>
      </c>
      <c r="K1136" t="s">
        <v>7213</v>
      </c>
      <c r="L1136" t="s">
        <v>57</v>
      </c>
      <c r="M1136" t="s">
        <v>37</v>
      </c>
      <c r="N1136" t="s">
        <v>153</v>
      </c>
      <c r="O1136" t="s">
        <v>7214</v>
      </c>
      <c r="P1136" t="s">
        <v>7215</v>
      </c>
      <c r="Q1136" t="s">
        <v>7216</v>
      </c>
      <c r="R1136" t="s">
        <v>504</v>
      </c>
      <c r="S1136" t="s">
        <v>7212</v>
      </c>
      <c r="T1136" t="s">
        <v>50</v>
      </c>
      <c r="U1136" t="s">
        <v>7217</v>
      </c>
      <c r="V1136" t="s">
        <v>87</v>
      </c>
      <c r="W1136" t="s">
        <v>158</v>
      </c>
      <c r="X1136" t="s">
        <v>1087</v>
      </c>
      <c r="Y1136" t="s">
        <v>1061</v>
      </c>
      <c r="Z1136" t="s">
        <v>87</v>
      </c>
      <c r="AA1136" t="s">
        <v>87</v>
      </c>
      <c r="AB1136" t="s">
        <v>37</v>
      </c>
      <c r="AC1136" t="s">
        <v>1013</v>
      </c>
      <c r="AD1136" t="s">
        <v>37</v>
      </c>
      <c r="AE1136" t="s">
        <v>1013</v>
      </c>
      <c r="AF1136" t="s">
        <v>90</v>
      </c>
      <c r="AG1136" t="s">
        <v>1270</v>
      </c>
      <c r="AH1136" t="s">
        <v>50</v>
      </c>
      <c r="AI1136" s="4">
        <f ca="1">data[[#This Row],[Expiry Date]]-TODAY()</f>
        <v>40</v>
      </c>
      <c r="AJ1136" s="4">
        <f ca="1">data[[#This Row],[Maturity ( Days)]]/365</f>
        <v>0.1095890410958904</v>
      </c>
      <c r="AK1136" s="4" t="str">
        <f>IF(data[[#This Row],[Option Type]]="put","p","c")</f>
        <v>p</v>
      </c>
      <c r="AL1136" s="4">
        <f>(data[[#This Row],[Bid]]*data[[#This Row],[Bidsize]]+data[[#This Row],[Ask]]*data[[#This Row],[Asksize]])/(data[[#This Row],[Bidsize]]+data[[#This Row],[Asksize]])</f>
        <v>130.25</v>
      </c>
    </row>
    <row r="1137" spans="1:38" x14ac:dyDescent="0.3">
      <c r="A1137" t="s">
        <v>7218</v>
      </c>
      <c r="B1137" t="s">
        <v>7219</v>
      </c>
      <c r="C1137" t="s">
        <v>58</v>
      </c>
      <c r="D1137" t="s">
        <v>839</v>
      </c>
      <c r="E1137" t="s">
        <v>7220</v>
      </c>
      <c r="F1137" t="s">
        <v>7221</v>
      </c>
      <c r="G1137" t="s">
        <v>322</v>
      </c>
      <c r="H1137" t="s">
        <v>125</v>
      </c>
      <c r="I1137" t="s">
        <v>161</v>
      </c>
      <c r="J1137" t="s">
        <v>1502</v>
      </c>
      <c r="K1137" t="s">
        <v>7222</v>
      </c>
      <c r="L1137" t="s">
        <v>57</v>
      </c>
      <c r="M1137" t="s">
        <v>37</v>
      </c>
      <c r="N1137" t="s">
        <v>7223</v>
      </c>
      <c r="O1137" t="s">
        <v>7224</v>
      </c>
      <c r="P1137" t="s">
        <v>126</v>
      </c>
      <c r="Q1137" t="s">
        <v>130</v>
      </c>
      <c r="R1137" t="s">
        <v>1453</v>
      </c>
      <c r="S1137" t="s">
        <v>322</v>
      </c>
      <c r="T1137" t="s">
        <v>50</v>
      </c>
      <c r="U1137" t="s">
        <v>7225</v>
      </c>
      <c r="V1137" t="s">
        <v>87</v>
      </c>
      <c r="W1137" t="s">
        <v>112</v>
      </c>
      <c r="X1137" t="s">
        <v>1087</v>
      </c>
      <c r="Y1137" t="s">
        <v>7226</v>
      </c>
      <c r="Z1137" t="s">
        <v>87</v>
      </c>
      <c r="AA1137" t="s">
        <v>87</v>
      </c>
      <c r="AB1137" t="s">
        <v>37</v>
      </c>
      <c r="AC1137" t="s">
        <v>1013</v>
      </c>
      <c r="AD1137" t="s">
        <v>37</v>
      </c>
      <c r="AE1137" t="s">
        <v>1013</v>
      </c>
      <c r="AF1137" t="s">
        <v>90</v>
      </c>
      <c r="AG1137" t="s">
        <v>1270</v>
      </c>
      <c r="AH1137" t="s">
        <v>50</v>
      </c>
      <c r="AI1137" s="4">
        <f ca="1">data[[#This Row],[Expiry Date]]-TODAY()</f>
        <v>40</v>
      </c>
      <c r="AJ1137" s="4">
        <f ca="1">data[[#This Row],[Maturity ( Days)]]/365</f>
        <v>0.1095890410958904</v>
      </c>
      <c r="AK1137" s="4" t="str">
        <f>IF(data[[#This Row],[Option Type]]="put","p","c")</f>
        <v>c</v>
      </c>
      <c r="AL1137" s="4">
        <f>(data[[#This Row],[Bid]]*data[[#This Row],[Bidsize]]+data[[#This Row],[Ask]]*data[[#This Row],[Asksize]])/(data[[#This Row],[Bidsize]]+data[[#This Row],[Asksize]])</f>
        <v>155.43</v>
      </c>
    </row>
    <row r="1138" spans="1:38" x14ac:dyDescent="0.3">
      <c r="A1138" t="s">
        <v>7227</v>
      </c>
      <c r="B1138" t="s">
        <v>7228</v>
      </c>
      <c r="C1138" t="s">
        <v>30</v>
      </c>
      <c r="D1138" t="s">
        <v>641</v>
      </c>
      <c r="E1138" t="s">
        <v>7229</v>
      </c>
      <c r="F1138" t="s">
        <v>222</v>
      </c>
      <c r="G1138" t="s">
        <v>109</v>
      </c>
      <c r="H1138" t="s">
        <v>161</v>
      </c>
      <c r="I1138" t="s">
        <v>161</v>
      </c>
      <c r="J1138" t="s">
        <v>1502</v>
      </c>
      <c r="K1138" t="s">
        <v>7230</v>
      </c>
      <c r="L1138" t="s">
        <v>57</v>
      </c>
      <c r="M1138" t="s">
        <v>37</v>
      </c>
      <c r="N1138" t="s">
        <v>1075</v>
      </c>
      <c r="O1138" t="s">
        <v>6550</v>
      </c>
      <c r="P1138" t="s">
        <v>3485</v>
      </c>
      <c r="Q1138" t="s">
        <v>461</v>
      </c>
      <c r="R1138" t="s">
        <v>1453</v>
      </c>
      <c r="S1138" t="s">
        <v>109</v>
      </c>
      <c r="T1138" t="s">
        <v>50</v>
      </c>
      <c r="U1138" t="s">
        <v>7231</v>
      </c>
      <c r="V1138" t="s">
        <v>87</v>
      </c>
      <c r="W1138" t="s">
        <v>175</v>
      </c>
      <c r="X1138" t="s">
        <v>1087</v>
      </c>
      <c r="Y1138" t="s">
        <v>3079</v>
      </c>
      <c r="Z1138" t="s">
        <v>87</v>
      </c>
      <c r="AA1138" t="s">
        <v>87</v>
      </c>
      <c r="AB1138" t="s">
        <v>37</v>
      </c>
      <c r="AC1138" t="s">
        <v>1013</v>
      </c>
      <c r="AD1138" t="s">
        <v>37</v>
      </c>
      <c r="AE1138" t="s">
        <v>1013</v>
      </c>
      <c r="AF1138" t="s">
        <v>90</v>
      </c>
      <c r="AG1138" t="s">
        <v>1270</v>
      </c>
      <c r="AH1138" t="s">
        <v>50</v>
      </c>
      <c r="AI1138" s="4">
        <f ca="1">data[[#This Row],[Expiry Date]]-TODAY()</f>
        <v>40</v>
      </c>
      <c r="AJ1138" s="4">
        <f ca="1">data[[#This Row],[Maturity ( Days)]]/365</f>
        <v>0.1095890410958904</v>
      </c>
      <c r="AK1138" s="4" t="str">
        <f>IF(data[[#This Row],[Option Type]]="put","p","c")</f>
        <v>p</v>
      </c>
      <c r="AL1138" s="4">
        <f>(data[[#This Row],[Bid]]*data[[#This Row],[Bidsize]]+data[[#This Row],[Ask]]*data[[#This Row],[Asksize]])/(data[[#This Row],[Bidsize]]+data[[#This Row],[Asksize]])</f>
        <v>157.1</v>
      </c>
    </row>
    <row r="1139" spans="1:38" x14ac:dyDescent="0.3">
      <c r="A1139" t="s">
        <v>7232</v>
      </c>
      <c r="B1139" t="s">
        <v>7233</v>
      </c>
      <c r="C1139" t="s">
        <v>58</v>
      </c>
      <c r="D1139" t="s">
        <v>718</v>
      </c>
      <c r="E1139" t="s">
        <v>7234</v>
      </c>
      <c r="F1139" t="s">
        <v>3800</v>
      </c>
      <c r="G1139" t="s">
        <v>7235</v>
      </c>
      <c r="H1139" t="s">
        <v>161</v>
      </c>
      <c r="I1139" t="s">
        <v>161</v>
      </c>
      <c r="J1139" t="s">
        <v>1502</v>
      </c>
      <c r="K1139" t="s">
        <v>1207</v>
      </c>
      <c r="L1139" t="s">
        <v>57</v>
      </c>
      <c r="M1139" t="s">
        <v>37</v>
      </c>
      <c r="N1139" t="s">
        <v>7236</v>
      </c>
      <c r="O1139" t="s">
        <v>180</v>
      </c>
      <c r="P1139" t="s">
        <v>7235</v>
      </c>
      <c r="Q1139" t="s">
        <v>7235</v>
      </c>
      <c r="R1139" t="s">
        <v>7235</v>
      </c>
      <c r="S1139" t="s">
        <v>7235</v>
      </c>
      <c r="T1139" t="s">
        <v>50</v>
      </c>
      <c r="U1139" t="s">
        <v>6552</v>
      </c>
      <c r="V1139" t="s">
        <v>87</v>
      </c>
      <c r="W1139" t="s">
        <v>180</v>
      </c>
      <c r="X1139" t="s">
        <v>1087</v>
      </c>
      <c r="Y1139" t="s">
        <v>7237</v>
      </c>
      <c r="Z1139" t="s">
        <v>87</v>
      </c>
      <c r="AA1139" t="s">
        <v>87</v>
      </c>
      <c r="AB1139" t="s">
        <v>37</v>
      </c>
      <c r="AC1139" t="s">
        <v>1013</v>
      </c>
      <c r="AD1139" t="s">
        <v>37</v>
      </c>
      <c r="AE1139" t="s">
        <v>1013</v>
      </c>
      <c r="AF1139" t="s">
        <v>90</v>
      </c>
      <c r="AG1139" t="s">
        <v>1270</v>
      </c>
      <c r="AH1139" t="s">
        <v>50</v>
      </c>
      <c r="AI1139" s="4">
        <f ca="1">data[[#This Row],[Expiry Date]]-TODAY()</f>
        <v>40</v>
      </c>
      <c r="AJ1139" s="4">
        <f ca="1">data[[#This Row],[Maturity ( Days)]]/365</f>
        <v>0.1095890410958904</v>
      </c>
      <c r="AK1139" s="4" t="str">
        <f>IF(data[[#This Row],[Option Type]]="put","p","c")</f>
        <v>c</v>
      </c>
      <c r="AL1139" s="4">
        <f>(data[[#This Row],[Bid]]*data[[#This Row],[Bidsize]]+data[[#This Row],[Ask]]*data[[#This Row],[Asksize]])/(data[[#This Row],[Bidsize]]+data[[#This Row],[Asksize]])</f>
        <v>127.6</v>
      </c>
    </row>
    <row r="1140" spans="1:38" x14ac:dyDescent="0.3">
      <c r="A1140" t="s">
        <v>7238</v>
      </c>
      <c r="B1140" t="s">
        <v>7239</v>
      </c>
      <c r="C1140" t="s">
        <v>30</v>
      </c>
      <c r="D1140" t="s">
        <v>718</v>
      </c>
      <c r="E1140" t="s">
        <v>711</v>
      </c>
      <c r="F1140" t="s">
        <v>7240</v>
      </c>
      <c r="G1140" t="s">
        <v>7241</v>
      </c>
      <c r="H1140" t="s">
        <v>161</v>
      </c>
      <c r="I1140" t="s">
        <v>161</v>
      </c>
      <c r="J1140" t="s">
        <v>1502</v>
      </c>
      <c r="K1140" t="s">
        <v>7242</v>
      </c>
      <c r="L1140" t="s">
        <v>57</v>
      </c>
      <c r="M1140" t="s">
        <v>37</v>
      </c>
      <c r="N1140" t="s">
        <v>7243</v>
      </c>
      <c r="O1140" t="s">
        <v>158</v>
      </c>
      <c r="P1140" t="s">
        <v>7244</v>
      </c>
      <c r="Q1140" t="s">
        <v>7241</v>
      </c>
      <c r="R1140" t="s">
        <v>7244</v>
      </c>
      <c r="S1140" t="s">
        <v>7241</v>
      </c>
      <c r="T1140" t="s">
        <v>50</v>
      </c>
      <c r="U1140" t="s">
        <v>7245</v>
      </c>
      <c r="V1140" t="s">
        <v>87</v>
      </c>
      <c r="W1140" t="s">
        <v>128</v>
      </c>
      <c r="X1140" t="s">
        <v>1087</v>
      </c>
      <c r="Y1140" t="s">
        <v>7237</v>
      </c>
      <c r="Z1140" t="s">
        <v>87</v>
      </c>
      <c r="AA1140" t="s">
        <v>87</v>
      </c>
      <c r="AB1140" t="s">
        <v>37</v>
      </c>
      <c r="AC1140" t="s">
        <v>1013</v>
      </c>
      <c r="AD1140" t="s">
        <v>37</v>
      </c>
      <c r="AE1140" t="s">
        <v>1013</v>
      </c>
      <c r="AF1140" t="s">
        <v>90</v>
      </c>
      <c r="AG1140" t="s">
        <v>1270</v>
      </c>
      <c r="AH1140" t="s">
        <v>50</v>
      </c>
      <c r="AI1140" s="4">
        <f ca="1">data[[#This Row],[Expiry Date]]-TODAY()</f>
        <v>40</v>
      </c>
      <c r="AJ1140" s="4">
        <f ca="1">data[[#This Row],[Maturity ( Days)]]/365</f>
        <v>0.1095890410958904</v>
      </c>
      <c r="AK1140" s="4" t="str">
        <f>IF(data[[#This Row],[Option Type]]="put","p","c")</f>
        <v>p</v>
      </c>
      <c r="AL1140" s="4">
        <f>(data[[#This Row],[Bid]]*data[[#This Row],[Bidsize]]+data[[#This Row],[Ask]]*data[[#This Row],[Asksize]])/(data[[#This Row],[Bidsize]]+data[[#This Row],[Asksize]])</f>
        <v>161.6</v>
      </c>
    </row>
    <row r="1141" spans="1:38" x14ac:dyDescent="0.3">
      <c r="A1141" t="s">
        <v>7246</v>
      </c>
      <c r="B1141" t="s">
        <v>7247</v>
      </c>
      <c r="C1141" t="s">
        <v>30</v>
      </c>
      <c r="D1141" t="s">
        <v>719</v>
      </c>
      <c r="E1141" t="s">
        <v>7248</v>
      </c>
      <c r="F1141" t="s">
        <v>4226</v>
      </c>
      <c r="G1141" t="s">
        <v>1260</v>
      </c>
      <c r="H1141" t="s">
        <v>161</v>
      </c>
      <c r="I1141" t="s">
        <v>161</v>
      </c>
      <c r="J1141" t="s">
        <v>1502</v>
      </c>
      <c r="K1141" t="s">
        <v>7249</v>
      </c>
      <c r="L1141" t="s">
        <v>57</v>
      </c>
      <c r="M1141" t="s">
        <v>37</v>
      </c>
      <c r="N1141" t="s">
        <v>919</v>
      </c>
      <c r="O1141" t="s">
        <v>292</v>
      </c>
      <c r="P1141" t="s">
        <v>7250</v>
      </c>
      <c r="Q1141" t="s">
        <v>1260</v>
      </c>
      <c r="R1141" t="s">
        <v>7250</v>
      </c>
      <c r="S1141" t="s">
        <v>1260</v>
      </c>
      <c r="T1141" t="s">
        <v>50</v>
      </c>
      <c r="U1141" t="s">
        <v>7251</v>
      </c>
      <c r="V1141" t="s">
        <v>87</v>
      </c>
      <c r="W1141" t="s">
        <v>184</v>
      </c>
      <c r="X1141" t="s">
        <v>1087</v>
      </c>
      <c r="Y1141" t="s">
        <v>7252</v>
      </c>
      <c r="Z1141" t="s">
        <v>87</v>
      </c>
      <c r="AA1141" t="s">
        <v>87</v>
      </c>
      <c r="AB1141" t="s">
        <v>37</v>
      </c>
      <c r="AC1141" t="s">
        <v>1013</v>
      </c>
      <c r="AD1141" t="s">
        <v>37</v>
      </c>
      <c r="AE1141" t="s">
        <v>1013</v>
      </c>
      <c r="AF1141" t="s">
        <v>90</v>
      </c>
      <c r="AG1141" t="s">
        <v>1270</v>
      </c>
      <c r="AH1141" t="s">
        <v>50</v>
      </c>
      <c r="AI1141" s="4">
        <f ca="1">data[[#This Row],[Expiry Date]]-TODAY()</f>
        <v>40</v>
      </c>
      <c r="AJ1141" s="4">
        <f ca="1">data[[#This Row],[Maturity ( Days)]]/365</f>
        <v>0.1095890410958904</v>
      </c>
      <c r="AK1141" s="4" t="str">
        <f>IF(data[[#This Row],[Option Type]]="put","p","c")</f>
        <v>p</v>
      </c>
      <c r="AL1141" s="4">
        <f>(data[[#This Row],[Bid]]*data[[#This Row],[Bidsize]]+data[[#This Row],[Ask]]*data[[#This Row],[Asksize]])/(data[[#This Row],[Bidsize]]+data[[#This Row],[Asksize]])</f>
        <v>173.4</v>
      </c>
    </row>
    <row r="1142" spans="1:38" x14ac:dyDescent="0.3">
      <c r="A1142" t="s">
        <v>7253</v>
      </c>
      <c r="B1142" t="s">
        <v>7254</v>
      </c>
      <c r="C1142" t="s">
        <v>30</v>
      </c>
      <c r="D1142" t="s">
        <v>720</v>
      </c>
      <c r="E1142" t="s">
        <v>5870</v>
      </c>
      <c r="F1142" t="s">
        <v>6142</v>
      </c>
      <c r="G1142" t="s">
        <v>7255</v>
      </c>
      <c r="H1142" t="s">
        <v>161</v>
      </c>
      <c r="I1142" t="s">
        <v>161</v>
      </c>
      <c r="J1142" t="s">
        <v>1502</v>
      </c>
      <c r="K1142" t="s">
        <v>7256</v>
      </c>
      <c r="L1142" t="s">
        <v>57</v>
      </c>
      <c r="M1142" t="s">
        <v>37</v>
      </c>
      <c r="N1142" t="s">
        <v>183</v>
      </c>
      <c r="O1142" t="s">
        <v>122</v>
      </c>
      <c r="P1142" t="s">
        <v>925</v>
      </c>
      <c r="Q1142" t="s">
        <v>3649</v>
      </c>
      <c r="R1142" t="s">
        <v>1314</v>
      </c>
      <c r="S1142" t="s">
        <v>7255</v>
      </c>
      <c r="T1142" t="s">
        <v>50</v>
      </c>
      <c r="U1142" t="s">
        <v>674</v>
      </c>
      <c r="V1142" t="s">
        <v>87</v>
      </c>
      <c r="W1142" t="s">
        <v>171</v>
      </c>
      <c r="X1142" t="s">
        <v>1087</v>
      </c>
      <c r="Y1142" t="s">
        <v>6171</v>
      </c>
      <c r="Z1142" t="s">
        <v>87</v>
      </c>
      <c r="AA1142" t="s">
        <v>87</v>
      </c>
      <c r="AB1142" t="s">
        <v>37</v>
      </c>
      <c r="AC1142" t="s">
        <v>1013</v>
      </c>
      <c r="AD1142" t="s">
        <v>37</v>
      </c>
      <c r="AE1142" t="s">
        <v>1013</v>
      </c>
      <c r="AF1142" t="s">
        <v>90</v>
      </c>
      <c r="AG1142" t="s">
        <v>1270</v>
      </c>
      <c r="AH1142" t="s">
        <v>50</v>
      </c>
      <c r="AI1142" s="4">
        <f ca="1">data[[#This Row],[Expiry Date]]-TODAY()</f>
        <v>40</v>
      </c>
      <c r="AJ1142" s="4">
        <f ca="1">data[[#This Row],[Maturity ( Days)]]/365</f>
        <v>0.1095890410958904</v>
      </c>
      <c r="AK1142" s="4" t="str">
        <f>IF(data[[#This Row],[Option Type]]="put","p","c")</f>
        <v>p</v>
      </c>
      <c r="AL1142" s="4">
        <f>(data[[#This Row],[Bid]]*data[[#This Row],[Bidsize]]+data[[#This Row],[Ask]]*data[[#This Row],[Asksize]])/(data[[#This Row],[Bidsize]]+data[[#This Row],[Asksize]])</f>
        <v>178.3</v>
      </c>
    </row>
    <row r="1143" spans="1:38" x14ac:dyDescent="0.3">
      <c r="A1143" t="s">
        <v>7257</v>
      </c>
      <c r="B1143" t="s">
        <v>7258</v>
      </c>
      <c r="C1143" t="s">
        <v>30</v>
      </c>
      <c r="D1143" t="s">
        <v>796</v>
      </c>
      <c r="E1143" t="s">
        <v>7259</v>
      </c>
      <c r="F1143" t="s">
        <v>1033</v>
      </c>
      <c r="G1143" t="s">
        <v>7260</v>
      </c>
      <c r="H1143" t="s">
        <v>161</v>
      </c>
      <c r="I1143" t="s">
        <v>161</v>
      </c>
      <c r="J1143" t="s">
        <v>1502</v>
      </c>
      <c r="K1143" t="s">
        <v>7261</v>
      </c>
      <c r="L1143" t="s">
        <v>57</v>
      </c>
      <c r="M1143" t="s">
        <v>37</v>
      </c>
      <c r="N1143" t="s">
        <v>7262</v>
      </c>
      <c r="O1143" t="s">
        <v>440</v>
      </c>
      <c r="P1143" t="s">
        <v>7263</v>
      </c>
      <c r="Q1143" t="s">
        <v>7263</v>
      </c>
      <c r="R1143" t="s">
        <v>7264</v>
      </c>
      <c r="S1143" t="s">
        <v>7260</v>
      </c>
      <c r="T1143" t="s">
        <v>50</v>
      </c>
      <c r="U1143" t="s">
        <v>7265</v>
      </c>
      <c r="V1143" t="s">
        <v>87</v>
      </c>
      <c r="W1143" t="s">
        <v>138</v>
      </c>
      <c r="X1143" t="s">
        <v>1087</v>
      </c>
      <c r="Y1143" t="s">
        <v>7266</v>
      </c>
      <c r="Z1143" t="s">
        <v>87</v>
      </c>
      <c r="AA1143" t="s">
        <v>87</v>
      </c>
      <c r="AB1143" t="s">
        <v>37</v>
      </c>
      <c r="AC1143" t="s">
        <v>1013</v>
      </c>
      <c r="AD1143" t="s">
        <v>37</v>
      </c>
      <c r="AE1143" t="s">
        <v>1013</v>
      </c>
      <c r="AF1143" t="s">
        <v>90</v>
      </c>
      <c r="AG1143" t="s">
        <v>1270</v>
      </c>
      <c r="AH1143" t="s">
        <v>50</v>
      </c>
      <c r="AI1143" s="4">
        <f ca="1">data[[#This Row],[Expiry Date]]-TODAY()</f>
        <v>40</v>
      </c>
      <c r="AJ1143" s="4">
        <f ca="1">data[[#This Row],[Maturity ( Days)]]/365</f>
        <v>0.1095890410958904</v>
      </c>
      <c r="AK1143" s="4" t="str">
        <f>IF(data[[#This Row],[Option Type]]="put","p","c")</f>
        <v>p</v>
      </c>
      <c r="AL1143" s="4">
        <f>(data[[#This Row],[Bid]]*data[[#This Row],[Bidsize]]+data[[#This Row],[Ask]]*data[[#This Row],[Asksize]])/(data[[#This Row],[Bidsize]]+data[[#This Row],[Asksize]])</f>
        <v>180.8</v>
      </c>
    </row>
    <row r="1144" spans="1:38" x14ac:dyDescent="0.3">
      <c r="A1144" t="s">
        <v>7267</v>
      </c>
      <c r="B1144" t="s">
        <v>7268</v>
      </c>
      <c r="C1144" t="s">
        <v>58</v>
      </c>
      <c r="D1144" t="s">
        <v>798</v>
      </c>
      <c r="E1144" t="s">
        <v>1113</v>
      </c>
      <c r="F1144" t="s">
        <v>7269</v>
      </c>
      <c r="G1144" t="s">
        <v>7270</v>
      </c>
      <c r="H1144" t="s">
        <v>104</v>
      </c>
      <c r="I1144" t="s">
        <v>104</v>
      </c>
      <c r="J1144" t="s">
        <v>1502</v>
      </c>
      <c r="K1144" t="s">
        <v>1297</v>
      </c>
      <c r="L1144" t="s">
        <v>57</v>
      </c>
      <c r="M1144" t="s">
        <v>37</v>
      </c>
      <c r="N1144" t="s">
        <v>7271</v>
      </c>
      <c r="O1144" t="s">
        <v>171</v>
      </c>
      <c r="P1144" t="s">
        <v>7270</v>
      </c>
      <c r="Q1144" t="s">
        <v>7270</v>
      </c>
      <c r="R1144" t="s">
        <v>7270</v>
      </c>
      <c r="S1144" t="s">
        <v>7270</v>
      </c>
      <c r="T1144" t="s">
        <v>50</v>
      </c>
      <c r="U1144" t="s">
        <v>7272</v>
      </c>
      <c r="V1144" t="s">
        <v>87</v>
      </c>
      <c r="W1144" t="s">
        <v>171</v>
      </c>
      <c r="X1144" t="s">
        <v>1087</v>
      </c>
      <c r="Y1144" t="s">
        <v>7273</v>
      </c>
      <c r="Z1144" t="s">
        <v>87</v>
      </c>
      <c r="AA1144" t="s">
        <v>87</v>
      </c>
      <c r="AB1144" t="s">
        <v>37</v>
      </c>
      <c r="AC1144" t="s">
        <v>1013</v>
      </c>
      <c r="AD1144" t="s">
        <v>37</v>
      </c>
      <c r="AE1144" t="s">
        <v>1013</v>
      </c>
      <c r="AF1144" t="s">
        <v>90</v>
      </c>
      <c r="AG1144" t="s">
        <v>1270</v>
      </c>
      <c r="AH1144" t="s">
        <v>50</v>
      </c>
      <c r="AI1144" s="4">
        <f ca="1">data[[#This Row],[Expiry Date]]-TODAY()</f>
        <v>40</v>
      </c>
      <c r="AJ1144" s="4">
        <f ca="1">data[[#This Row],[Maturity ( Days)]]/365</f>
        <v>0.1095890410958904</v>
      </c>
      <c r="AK1144" s="4" t="str">
        <f>IF(data[[#This Row],[Option Type]]="put","p","c")</f>
        <v>c</v>
      </c>
      <c r="AL1144" s="4">
        <f>(data[[#This Row],[Bid]]*data[[#This Row],[Bidsize]]+data[[#This Row],[Ask]]*data[[#This Row],[Asksize]])/(data[[#This Row],[Bidsize]]+data[[#This Row],[Asksize]])</f>
        <v>97.2</v>
      </c>
    </row>
    <row r="1145" spans="1:38" x14ac:dyDescent="0.3">
      <c r="A1145" t="s">
        <v>7274</v>
      </c>
      <c r="B1145" t="s">
        <v>7275</v>
      </c>
      <c r="C1145" t="s">
        <v>58</v>
      </c>
      <c r="D1145" t="s">
        <v>799</v>
      </c>
      <c r="E1145" t="s">
        <v>7276</v>
      </c>
      <c r="F1145" t="s">
        <v>515</v>
      </c>
      <c r="G1145" t="s">
        <v>7277</v>
      </c>
      <c r="H1145" t="s">
        <v>104</v>
      </c>
      <c r="I1145" t="s">
        <v>104</v>
      </c>
      <c r="J1145" t="s">
        <v>1502</v>
      </c>
      <c r="K1145" t="s">
        <v>7278</v>
      </c>
      <c r="L1145" t="s">
        <v>57</v>
      </c>
      <c r="M1145" t="s">
        <v>37</v>
      </c>
      <c r="N1145" t="s">
        <v>7279</v>
      </c>
      <c r="O1145" t="s">
        <v>423</v>
      </c>
      <c r="P1145" t="s">
        <v>7280</v>
      </c>
      <c r="Q1145" t="s">
        <v>7281</v>
      </c>
      <c r="R1145" t="s">
        <v>7280</v>
      </c>
      <c r="S1145" t="s">
        <v>7277</v>
      </c>
      <c r="T1145" t="s">
        <v>50</v>
      </c>
      <c r="U1145" t="s">
        <v>7282</v>
      </c>
      <c r="V1145" t="s">
        <v>87</v>
      </c>
      <c r="W1145" t="s">
        <v>144</v>
      </c>
      <c r="X1145" t="s">
        <v>1087</v>
      </c>
      <c r="Y1145" t="s">
        <v>7283</v>
      </c>
      <c r="Z1145" t="s">
        <v>87</v>
      </c>
      <c r="AA1145" t="s">
        <v>87</v>
      </c>
      <c r="AB1145" t="s">
        <v>37</v>
      </c>
      <c r="AC1145" t="s">
        <v>1013</v>
      </c>
      <c r="AD1145" t="s">
        <v>37</v>
      </c>
      <c r="AE1145" t="s">
        <v>1013</v>
      </c>
      <c r="AF1145" t="s">
        <v>90</v>
      </c>
      <c r="AG1145" t="s">
        <v>1270</v>
      </c>
      <c r="AH1145" t="s">
        <v>50</v>
      </c>
      <c r="AI1145" s="4">
        <f ca="1">data[[#This Row],[Expiry Date]]-TODAY()</f>
        <v>40</v>
      </c>
      <c r="AJ1145" s="4">
        <f ca="1">data[[#This Row],[Maturity ( Days)]]/365</f>
        <v>0.1095890410958904</v>
      </c>
      <c r="AK1145" s="4" t="str">
        <f>IF(data[[#This Row],[Option Type]]="put","p","c")</f>
        <v>c</v>
      </c>
      <c r="AL1145" s="4">
        <f>(data[[#This Row],[Bid]]*data[[#This Row],[Bidsize]]+data[[#This Row],[Ask]]*data[[#This Row],[Asksize]])/(data[[#This Row],[Bidsize]]+data[[#This Row],[Asksize]])</f>
        <v>94.85</v>
      </c>
    </row>
    <row r="1146" spans="1:38" x14ac:dyDescent="0.3">
      <c r="A1146" t="s">
        <v>7284</v>
      </c>
      <c r="B1146" t="s">
        <v>7285</v>
      </c>
      <c r="C1146" t="s">
        <v>58</v>
      </c>
      <c r="D1146" t="s">
        <v>724</v>
      </c>
      <c r="E1146" t="s">
        <v>7286</v>
      </c>
      <c r="F1146" t="s">
        <v>132</v>
      </c>
      <c r="G1146" t="s">
        <v>1449</v>
      </c>
      <c r="H1146" t="s">
        <v>104</v>
      </c>
      <c r="I1146" t="s">
        <v>104</v>
      </c>
      <c r="J1146" t="s">
        <v>1502</v>
      </c>
      <c r="K1146" t="s">
        <v>7287</v>
      </c>
      <c r="L1146" t="s">
        <v>57</v>
      </c>
      <c r="M1146" t="s">
        <v>37</v>
      </c>
      <c r="N1146" t="s">
        <v>7288</v>
      </c>
      <c r="O1146" t="s">
        <v>171</v>
      </c>
      <c r="P1146" t="s">
        <v>1449</v>
      </c>
      <c r="Q1146" t="s">
        <v>1449</v>
      </c>
      <c r="R1146" t="s">
        <v>1449</v>
      </c>
      <c r="S1146" t="s">
        <v>1449</v>
      </c>
      <c r="T1146" t="s">
        <v>50</v>
      </c>
      <c r="U1146" t="s">
        <v>6475</v>
      </c>
      <c r="V1146" t="s">
        <v>87</v>
      </c>
      <c r="W1146" t="s">
        <v>171</v>
      </c>
      <c r="X1146" t="s">
        <v>1087</v>
      </c>
      <c r="Y1146" t="s">
        <v>7289</v>
      </c>
      <c r="Z1146" t="s">
        <v>87</v>
      </c>
      <c r="AA1146" t="s">
        <v>87</v>
      </c>
      <c r="AB1146" t="s">
        <v>37</v>
      </c>
      <c r="AC1146" t="s">
        <v>1013</v>
      </c>
      <c r="AD1146" t="s">
        <v>37</v>
      </c>
      <c r="AE1146" t="s">
        <v>1013</v>
      </c>
      <c r="AF1146" t="s">
        <v>90</v>
      </c>
      <c r="AG1146" t="s">
        <v>1270</v>
      </c>
      <c r="AH1146" t="s">
        <v>50</v>
      </c>
      <c r="AI1146" s="4">
        <f ca="1">data[[#This Row],[Expiry Date]]-TODAY()</f>
        <v>40</v>
      </c>
      <c r="AJ1146" s="4">
        <f ca="1">data[[#This Row],[Maturity ( Days)]]/365</f>
        <v>0.1095890410958904</v>
      </c>
      <c r="AK1146" s="4" t="str">
        <f>IF(data[[#This Row],[Option Type]]="put","p","c")</f>
        <v>c</v>
      </c>
      <c r="AL1146" s="4">
        <f>(data[[#This Row],[Bid]]*data[[#This Row],[Bidsize]]+data[[#This Row],[Ask]]*data[[#This Row],[Asksize]])/(data[[#This Row],[Bidsize]]+data[[#This Row],[Asksize]])</f>
        <v>81.349999999999994</v>
      </c>
    </row>
    <row r="1147" spans="1:38" x14ac:dyDescent="0.3">
      <c r="A1147" t="s">
        <v>7290</v>
      </c>
      <c r="B1147" t="s">
        <v>7291</v>
      </c>
      <c r="C1147" t="s">
        <v>58</v>
      </c>
      <c r="D1147" t="s">
        <v>726</v>
      </c>
      <c r="E1147" t="s">
        <v>1165</v>
      </c>
      <c r="F1147" t="s">
        <v>7292</v>
      </c>
      <c r="G1147" t="s">
        <v>7293</v>
      </c>
      <c r="H1147" t="s">
        <v>104</v>
      </c>
      <c r="I1147" t="s">
        <v>104</v>
      </c>
      <c r="J1147" t="s">
        <v>1502</v>
      </c>
      <c r="K1147" t="s">
        <v>7294</v>
      </c>
      <c r="L1147" t="s">
        <v>57</v>
      </c>
      <c r="M1147" t="s">
        <v>37</v>
      </c>
      <c r="N1147" t="s">
        <v>7295</v>
      </c>
      <c r="O1147" t="s">
        <v>315</v>
      </c>
      <c r="P1147" t="s">
        <v>7296</v>
      </c>
      <c r="Q1147" t="s">
        <v>7297</v>
      </c>
      <c r="R1147" t="s">
        <v>7298</v>
      </c>
      <c r="S1147" t="s">
        <v>7293</v>
      </c>
      <c r="T1147" t="s">
        <v>50</v>
      </c>
      <c r="U1147" t="s">
        <v>7299</v>
      </c>
      <c r="V1147" t="s">
        <v>87</v>
      </c>
      <c r="W1147" t="s">
        <v>171</v>
      </c>
      <c r="X1147" t="s">
        <v>1087</v>
      </c>
      <c r="Y1147" t="s">
        <v>7300</v>
      </c>
      <c r="Z1147" t="s">
        <v>87</v>
      </c>
      <c r="AA1147" t="s">
        <v>87</v>
      </c>
      <c r="AB1147" t="s">
        <v>37</v>
      </c>
      <c r="AC1147" t="s">
        <v>1013</v>
      </c>
      <c r="AD1147" t="s">
        <v>37</v>
      </c>
      <c r="AE1147" t="s">
        <v>1013</v>
      </c>
      <c r="AF1147" t="s">
        <v>90</v>
      </c>
      <c r="AG1147" t="s">
        <v>1270</v>
      </c>
      <c r="AH1147" t="s">
        <v>50</v>
      </c>
      <c r="AI1147" s="4">
        <f ca="1">data[[#This Row],[Expiry Date]]-TODAY()</f>
        <v>40</v>
      </c>
      <c r="AJ1147" s="4">
        <f ca="1">data[[#This Row],[Maturity ( Days)]]/365</f>
        <v>0.1095890410958904</v>
      </c>
      <c r="AK1147" s="4" t="str">
        <f>IF(data[[#This Row],[Option Type]]="put","p","c")</f>
        <v>c</v>
      </c>
      <c r="AL1147" s="4">
        <f>(data[[#This Row],[Bid]]*data[[#This Row],[Bidsize]]+data[[#This Row],[Ask]]*data[[#This Row],[Asksize]])/(data[[#This Row],[Bidsize]]+data[[#This Row],[Asksize]])</f>
        <v>79.2</v>
      </c>
    </row>
    <row r="1148" spans="1:38" x14ac:dyDescent="0.3">
      <c r="A1148" t="s">
        <v>7301</v>
      </c>
      <c r="B1148" t="s">
        <v>7302</v>
      </c>
      <c r="C1148" t="s">
        <v>30</v>
      </c>
      <c r="D1148" t="s">
        <v>177</v>
      </c>
      <c r="E1148" t="s">
        <v>7303</v>
      </c>
      <c r="F1148" t="s">
        <v>7304</v>
      </c>
      <c r="G1148" t="s">
        <v>7305</v>
      </c>
      <c r="H1148" t="s">
        <v>161</v>
      </c>
      <c r="I1148" t="s">
        <v>161</v>
      </c>
      <c r="J1148" t="s">
        <v>1502</v>
      </c>
      <c r="K1148" t="s">
        <v>7306</v>
      </c>
      <c r="L1148" t="s">
        <v>57</v>
      </c>
      <c r="M1148" t="s">
        <v>37</v>
      </c>
      <c r="N1148" t="s">
        <v>513</v>
      </c>
      <c r="O1148" t="s">
        <v>97</v>
      </c>
      <c r="P1148" t="s">
        <v>265</v>
      </c>
      <c r="Q1148" t="s">
        <v>7307</v>
      </c>
      <c r="R1148" t="s">
        <v>7308</v>
      </c>
      <c r="S1148" t="s">
        <v>7305</v>
      </c>
      <c r="T1148" t="s">
        <v>50</v>
      </c>
      <c r="U1148" t="s">
        <v>7309</v>
      </c>
      <c r="V1148" t="s">
        <v>87</v>
      </c>
      <c r="W1148" t="s">
        <v>128</v>
      </c>
      <c r="X1148" t="s">
        <v>1087</v>
      </c>
      <c r="Y1148" t="s">
        <v>3700</v>
      </c>
      <c r="Z1148" t="s">
        <v>87</v>
      </c>
      <c r="AA1148" t="s">
        <v>87</v>
      </c>
      <c r="AB1148" t="s">
        <v>37</v>
      </c>
      <c r="AC1148" t="s">
        <v>1013</v>
      </c>
      <c r="AD1148" t="s">
        <v>37</v>
      </c>
      <c r="AE1148" t="s">
        <v>1013</v>
      </c>
      <c r="AF1148" t="s">
        <v>90</v>
      </c>
      <c r="AG1148" t="s">
        <v>1270</v>
      </c>
      <c r="AH1148" t="s">
        <v>50</v>
      </c>
      <c r="AI1148" s="4">
        <f ca="1">data[[#This Row],[Expiry Date]]-TODAY()</f>
        <v>40</v>
      </c>
      <c r="AJ1148" s="4">
        <f ca="1">data[[#This Row],[Maturity ( Days)]]/365</f>
        <v>0.1095890410958904</v>
      </c>
      <c r="AK1148" s="4" t="str">
        <f>IF(data[[#This Row],[Option Type]]="put","p","c")</f>
        <v>p</v>
      </c>
      <c r="AL1148" s="4">
        <f>(data[[#This Row],[Bid]]*data[[#This Row],[Bidsize]]+data[[#This Row],[Ask]]*data[[#This Row],[Asksize]])/(data[[#This Row],[Bidsize]]+data[[#This Row],[Asksize]])</f>
        <v>215.9</v>
      </c>
    </row>
    <row r="1149" spans="1:38" x14ac:dyDescent="0.3">
      <c r="A1149" t="s">
        <v>7310</v>
      </c>
      <c r="B1149" t="s">
        <v>7311</v>
      </c>
      <c r="C1149" t="s">
        <v>58</v>
      </c>
      <c r="D1149" t="s">
        <v>586</v>
      </c>
      <c r="E1149" t="s">
        <v>7312</v>
      </c>
      <c r="F1149" t="s">
        <v>5958</v>
      </c>
      <c r="G1149" t="s">
        <v>7313</v>
      </c>
      <c r="H1149" t="s">
        <v>196</v>
      </c>
      <c r="I1149" t="s">
        <v>196</v>
      </c>
      <c r="J1149" t="s">
        <v>1502</v>
      </c>
      <c r="K1149" t="s">
        <v>2093</v>
      </c>
      <c r="L1149" t="s">
        <v>57</v>
      </c>
      <c r="M1149" t="s">
        <v>37</v>
      </c>
      <c r="N1149" t="s">
        <v>7314</v>
      </c>
      <c r="O1149" t="s">
        <v>123</v>
      </c>
      <c r="P1149" t="s">
        <v>7315</v>
      </c>
      <c r="Q1149" t="s">
        <v>7313</v>
      </c>
      <c r="R1149" t="s">
        <v>7316</v>
      </c>
      <c r="S1149" t="s">
        <v>7313</v>
      </c>
      <c r="T1149" t="s">
        <v>50</v>
      </c>
      <c r="U1149" t="s">
        <v>7317</v>
      </c>
      <c r="V1149" t="s">
        <v>87</v>
      </c>
      <c r="W1149" t="s">
        <v>144</v>
      </c>
      <c r="X1149" t="s">
        <v>1087</v>
      </c>
      <c r="Y1149" t="s">
        <v>7318</v>
      </c>
      <c r="Z1149" t="s">
        <v>87</v>
      </c>
      <c r="AA1149" t="s">
        <v>87</v>
      </c>
      <c r="AB1149" t="s">
        <v>37</v>
      </c>
      <c r="AC1149" t="s">
        <v>1013</v>
      </c>
      <c r="AD1149" t="s">
        <v>37</v>
      </c>
      <c r="AE1149" t="s">
        <v>1013</v>
      </c>
      <c r="AF1149" t="s">
        <v>90</v>
      </c>
      <c r="AG1149" t="s">
        <v>1270</v>
      </c>
      <c r="AH1149" t="s">
        <v>50</v>
      </c>
      <c r="AI1149" s="4">
        <f ca="1">data[[#This Row],[Expiry Date]]-TODAY()</f>
        <v>40</v>
      </c>
      <c r="AJ1149" s="4">
        <f ca="1">data[[#This Row],[Maturity ( Days)]]/365</f>
        <v>0.1095890410958904</v>
      </c>
      <c r="AK1149" s="4" t="str">
        <f>IF(data[[#This Row],[Option Type]]="put","p","c")</f>
        <v>c</v>
      </c>
      <c r="AL1149" s="4">
        <f>(data[[#This Row],[Bid]]*data[[#This Row],[Bidsize]]+data[[#This Row],[Ask]]*data[[#This Row],[Asksize]])/(data[[#This Row],[Bidsize]]+data[[#This Row],[Asksize]])</f>
        <v>50.95</v>
      </c>
    </row>
    <row r="1150" spans="1:38" x14ac:dyDescent="0.3">
      <c r="A1150" t="s">
        <v>7319</v>
      </c>
      <c r="B1150" t="s">
        <v>7320</v>
      </c>
      <c r="C1150" t="s">
        <v>58</v>
      </c>
      <c r="D1150" t="s">
        <v>283</v>
      </c>
      <c r="E1150" t="s">
        <v>6695</v>
      </c>
      <c r="F1150" t="s">
        <v>7174</v>
      </c>
      <c r="G1150" t="s">
        <v>1472</v>
      </c>
      <c r="H1150" t="s">
        <v>196</v>
      </c>
      <c r="I1150" t="s">
        <v>196</v>
      </c>
      <c r="J1150" t="s">
        <v>1502</v>
      </c>
      <c r="K1150" t="s">
        <v>7321</v>
      </c>
      <c r="L1150" t="s">
        <v>57</v>
      </c>
      <c r="M1150" t="s">
        <v>37</v>
      </c>
      <c r="N1150" t="s">
        <v>1251</v>
      </c>
      <c r="O1150" t="s">
        <v>136</v>
      </c>
      <c r="P1150" t="s">
        <v>7322</v>
      </c>
      <c r="Q1150" t="s">
        <v>7322</v>
      </c>
      <c r="R1150" t="s">
        <v>7323</v>
      </c>
      <c r="S1150" t="s">
        <v>1472</v>
      </c>
      <c r="T1150" t="s">
        <v>50</v>
      </c>
      <c r="U1150" t="s">
        <v>7324</v>
      </c>
      <c r="V1150" t="s">
        <v>87</v>
      </c>
      <c r="W1150" t="s">
        <v>176</v>
      </c>
      <c r="X1150" t="s">
        <v>1087</v>
      </c>
      <c r="Y1150" t="s">
        <v>7325</v>
      </c>
      <c r="Z1150" t="s">
        <v>87</v>
      </c>
      <c r="AA1150" t="s">
        <v>87</v>
      </c>
      <c r="AB1150" t="s">
        <v>37</v>
      </c>
      <c r="AC1150" t="s">
        <v>1013</v>
      </c>
      <c r="AD1150" t="s">
        <v>37</v>
      </c>
      <c r="AE1150" t="s">
        <v>1013</v>
      </c>
      <c r="AF1150" t="s">
        <v>90</v>
      </c>
      <c r="AG1150" t="s">
        <v>1270</v>
      </c>
      <c r="AH1150" t="s">
        <v>50</v>
      </c>
      <c r="AI1150" s="4">
        <f ca="1">data[[#This Row],[Expiry Date]]-TODAY()</f>
        <v>40</v>
      </c>
      <c r="AJ1150" s="4">
        <f ca="1">data[[#This Row],[Maturity ( Days)]]/365</f>
        <v>0.1095890410958904</v>
      </c>
      <c r="AK1150" s="4" t="str">
        <f>IF(data[[#This Row],[Option Type]]="put","p","c")</f>
        <v>c</v>
      </c>
      <c r="AL1150" s="4">
        <f>(data[[#This Row],[Bid]]*data[[#This Row],[Bidsize]]+data[[#This Row],[Ask]]*data[[#This Row],[Asksize]])/(data[[#This Row],[Bidsize]]+data[[#This Row],[Asksize]])</f>
        <v>49.35</v>
      </c>
    </row>
    <row r="1151" spans="1:38" x14ac:dyDescent="0.3">
      <c r="A1151" t="s">
        <v>7326</v>
      </c>
      <c r="B1151" t="s">
        <v>7327</v>
      </c>
      <c r="C1151" t="s">
        <v>58</v>
      </c>
      <c r="D1151" t="s">
        <v>593</v>
      </c>
      <c r="E1151" t="s">
        <v>7328</v>
      </c>
      <c r="F1151" t="s">
        <v>354</v>
      </c>
      <c r="G1151" t="s">
        <v>230</v>
      </c>
      <c r="H1151" t="s">
        <v>289</v>
      </c>
      <c r="I1151" t="s">
        <v>289</v>
      </c>
      <c r="J1151" t="s">
        <v>1502</v>
      </c>
      <c r="K1151" t="s">
        <v>7329</v>
      </c>
      <c r="L1151" t="s">
        <v>57</v>
      </c>
      <c r="M1151" t="s">
        <v>37</v>
      </c>
      <c r="N1151" t="s">
        <v>1177</v>
      </c>
      <c r="O1151" t="s">
        <v>171</v>
      </c>
      <c r="P1151" t="s">
        <v>230</v>
      </c>
      <c r="Q1151" t="s">
        <v>230</v>
      </c>
      <c r="R1151" t="s">
        <v>230</v>
      </c>
      <c r="S1151" t="s">
        <v>230</v>
      </c>
      <c r="T1151" t="s">
        <v>50</v>
      </c>
      <c r="U1151" t="s">
        <v>7330</v>
      </c>
      <c r="V1151" t="s">
        <v>87</v>
      </c>
      <c r="W1151" t="s">
        <v>171</v>
      </c>
      <c r="X1151" t="s">
        <v>1087</v>
      </c>
      <c r="Y1151" t="s">
        <v>6366</v>
      </c>
      <c r="Z1151" t="s">
        <v>87</v>
      </c>
      <c r="AA1151" t="s">
        <v>87</v>
      </c>
      <c r="AB1151" t="s">
        <v>37</v>
      </c>
      <c r="AC1151" t="s">
        <v>1013</v>
      </c>
      <c r="AD1151" t="s">
        <v>37</v>
      </c>
      <c r="AE1151" t="s">
        <v>1013</v>
      </c>
      <c r="AF1151" t="s">
        <v>90</v>
      </c>
      <c r="AG1151" t="s">
        <v>1270</v>
      </c>
      <c r="AH1151" t="s">
        <v>50</v>
      </c>
      <c r="AI1151" s="4">
        <f ca="1">data[[#This Row],[Expiry Date]]-TODAY()</f>
        <v>40</v>
      </c>
      <c r="AJ1151" s="4">
        <f ca="1">data[[#This Row],[Maturity ( Days)]]/365</f>
        <v>0.1095890410958904</v>
      </c>
      <c r="AK1151" s="4" t="str">
        <f>IF(data[[#This Row],[Option Type]]="put","p","c")</f>
        <v>c</v>
      </c>
      <c r="AL1151" s="4">
        <f>(data[[#This Row],[Bid]]*data[[#This Row],[Bidsize]]+data[[#This Row],[Ask]]*data[[#This Row],[Asksize]])/(data[[#This Row],[Bidsize]]+data[[#This Row],[Asksize]])</f>
        <v>38.85</v>
      </c>
    </row>
    <row r="1152" spans="1:38" x14ac:dyDescent="0.3">
      <c r="A1152" t="s">
        <v>7331</v>
      </c>
      <c r="B1152" t="s">
        <v>7332</v>
      </c>
      <c r="C1152" t="s">
        <v>30</v>
      </c>
      <c r="D1152" t="s">
        <v>181</v>
      </c>
      <c r="E1152" t="s">
        <v>7333</v>
      </c>
      <c r="F1152" t="s">
        <v>324</v>
      </c>
      <c r="G1152" t="s">
        <v>7334</v>
      </c>
      <c r="H1152" t="s">
        <v>161</v>
      </c>
      <c r="I1152" t="s">
        <v>161</v>
      </c>
      <c r="J1152" t="s">
        <v>1502</v>
      </c>
      <c r="K1152" t="s">
        <v>7335</v>
      </c>
      <c r="L1152" t="s">
        <v>57</v>
      </c>
      <c r="M1152" t="s">
        <v>37</v>
      </c>
      <c r="N1152" t="s">
        <v>7336</v>
      </c>
      <c r="O1152" t="s">
        <v>128</v>
      </c>
      <c r="P1152" t="s">
        <v>7334</v>
      </c>
      <c r="Q1152" t="s">
        <v>7334</v>
      </c>
      <c r="R1152" t="s">
        <v>7334</v>
      </c>
      <c r="S1152" t="s">
        <v>7334</v>
      </c>
      <c r="T1152" t="s">
        <v>50</v>
      </c>
      <c r="U1152" t="s">
        <v>7337</v>
      </c>
      <c r="V1152" t="s">
        <v>87</v>
      </c>
      <c r="W1152" t="s">
        <v>128</v>
      </c>
      <c r="X1152" t="s">
        <v>1087</v>
      </c>
      <c r="Y1152" t="s">
        <v>7338</v>
      </c>
      <c r="Z1152" t="s">
        <v>87</v>
      </c>
      <c r="AA1152" t="s">
        <v>87</v>
      </c>
      <c r="AB1152" t="s">
        <v>37</v>
      </c>
      <c r="AC1152" t="s">
        <v>1013</v>
      </c>
      <c r="AD1152" t="s">
        <v>37</v>
      </c>
      <c r="AE1152" t="s">
        <v>1013</v>
      </c>
      <c r="AF1152" t="s">
        <v>90</v>
      </c>
      <c r="AG1152" t="s">
        <v>1270</v>
      </c>
      <c r="AH1152" t="s">
        <v>50</v>
      </c>
      <c r="AI1152" s="4">
        <f ca="1">data[[#This Row],[Expiry Date]]-TODAY()</f>
        <v>40</v>
      </c>
      <c r="AJ1152" s="4">
        <f ca="1">data[[#This Row],[Maturity ( Days)]]/365</f>
        <v>0.1095890410958904</v>
      </c>
      <c r="AK1152" s="4" t="str">
        <f>IF(data[[#This Row],[Option Type]]="put","p","c")</f>
        <v>p</v>
      </c>
      <c r="AL1152" s="4">
        <f>(data[[#This Row],[Bid]]*data[[#This Row],[Bidsize]]+data[[#This Row],[Ask]]*data[[#This Row],[Asksize]])/(data[[#This Row],[Bidsize]]+data[[#This Row],[Asksize]])</f>
        <v>298.55</v>
      </c>
    </row>
    <row r="1153" spans="1:38" x14ac:dyDescent="0.3">
      <c r="A1153" t="s">
        <v>7339</v>
      </c>
      <c r="B1153" t="s">
        <v>7340</v>
      </c>
      <c r="C1153" t="s">
        <v>58</v>
      </c>
      <c r="D1153" t="s">
        <v>597</v>
      </c>
      <c r="E1153" t="s">
        <v>175</v>
      </c>
      <c r="F1153" t="s">
        <v>5754</v>
      </c>
      <c r="G1153" t="s">
        <v>7341</v>
      </c>
      <c r="H1153" t="s">
        <v>322</v>
      </c>
      <c r="I1153" t="s">
        <v>322</v>
      </c>
      <c r="J1153" t="s">
        <v>1502</v>
      </c>
      <c r="K1153" t="s">
        <v>7342</v>
      </c>
      <c r="L1153" t="s">
        <v>57</v>
      </c>
      <c r="M1153" t="s">
        <v>37</v>
      </c>
      <c r="N1153" t="s">
        <v>7343</v>
      </c>
      <c r="O1153" t="s">
        <v>171</v>
      </c>
      <c r="P1153" t="s">
        <v>7341</v>
      </c>
      <c r="Q1153" t="s">
        <v>7341</v>
      </c>
      <c r="R1153" t="s">
        <v>7341</v>
      </c>
      <c r="S1153" t="s">
        <v>7341</v>
      </c>
      <c r="T1153" t="s">
        <v>50</v>
      </c>
      <c r="U1153" t="s">
        <v>7344</v>
      </c>
      <c r="V1153" t="s">
        <v>87</v>
      </c>
      <c r="W1153" t="s">
        <v>171</v>
      </c>
      <c r="X1153" t="s">
        <v>1087</v>
      </c>
      <c r="Y1153" t="s">
        <v>7345</v>
      </c>
      <c r="Z1153" t="s">
        <v>87</v>
      </c>
      <c r="AA1153" t="s">
        <v>87</v>
      </c>
      <c r="AB1153" t="s">
        <v>37</v>
      </c>
      <c r="AC1153" t="s">
        <v>1013</v>
      </c>
      <c r="AD1153" t="s">
        <v>37</v>
      </c>
      <c r="AE1153" t="s">
        <v>1013</v>
      </c>
      <c r="AF1153" t="s">
        <v>90</v>
      </c>
      <c r="AG1153" t="s">
        <v>1270</v>
      </c>
      <c r="AH1153" t="s">
        <v>50</v>
      </c>
      <c r="AI1153" s="4">
        <f ca="1">data[[#This Row],[Expiry Date]]-TODAY()</f>
        <v>40</v>
      </c>
      <c r="AJ1153" s="4">
        <f ca="1">data[[#This Row],[Maturity ( Days)]]/365</f>
        <v>0.1095890410958904</v>
      </c>
      <c r="AK1153" s="4" t="str">
        <f>IF(data[[#This Row],[Option Type]]="put","p","c")</f>
        <v>c</v>
      </c>
      <c r="AL1153" s="4">
        <f>(data[[#This Row],[Bid]]*data[[#This Row],[Bidsize]]+data[[#This Row],[Ask]]*data[[#This Row],[Asksize]])/(data[[#This Row],[Bidsize]]+data[[#This Row],[Asksize]])</f>
        <v>33.65</v>
      </c>
    </row>
    <row r="1154" spans="1:38" x14ac:dyDescent="0.3">
      <c r="A1154" t="s">
        <v>7346</v>
      </c>
      <c r="B1154" t="s">
        <v>7347</v>
      </c>
      <c r="C1154" t="s">
        <v>58</v>
      </c>
      <c r="D1154" t="s">
        <v>598</v>
      </c>
      <c r="E1154" t="s">
        <v>7348</v>
      </c>
      <c r="F1154" t="s">
        <v>175</v>
      </c>
      <c r="G1154" t="s">
        <v>7349</v>
      </c>
      <c r="H1154" t="s">
        <v>289</v>
      </c>
      <c r="I1154" t="s">
        <v>289</v>
      </c>
      <c r="J1154" t="s">
        <v>1502</v>
      </c>
      <c r="K1154" t="s">
        <v>7350</v>
      </c>
      <c r="L1154" t="s">
        <v>57</v>
      </c>
      <c r="M1154" t="s">
        <v>37</v>
      </c>
      <c r="N1154" t="s">
        <v>7351</v>
      </c>
      <c r="O1154" t="s">
        <v>171</v>
      </c>
      <c r="P1154" t="s">
        <v>7349</v>
      </c>
      <c r="Q1154" t="s">
        <v>7349</v>
      </c>
      <c r="R1154" t="s">
        <v>7349</v>
      </c>
      <c r="S1154" t="s">
        <v>7349</v>
      </c>
      <c r="T1154" t="s">
        <v>50</v>
      </c>
      <c r="U1154" t="s">
        <v>7352</v>
      </c>
      <c r="V1154" t="s">
        <v>87</v>
      </c>
      <c r="W1154" t="s">
        <v>171</v>
      </c>
      <c r="X1154" t="s">
        <v>1087</v>
      </c>
      <c r="Y1154" t="s">
        <v>7353</v>
      </c>
      <c r="Z1154" t="s">
        <v>87</v>
      </c>
      <c r="AA1154" t="s">
        <v>87</v>
      </c>
      <c r="AB1154" t="s">
        <v>37</v>
      </c>
      <c r="AC1154" t="s">
        <v>1013</v>
      </c>
      <c r="AD1154" t="s">
        <v>37</v>
      </c>
      <c r="AE1154" t="s">
        <v>1013</v>
      </c>
      <c r="AF1154" t="s">
        <v>90</v>
      </c>
      <c r="AG1154" t="s">
        <v>1270</v>
      </c>
      <c r="AH1154" t="s">
        <v>50</v>
      </c>
      <c r="AI1154" s="4">
        <f ca="1">data[[#This Row],[Expiry Date]]-TODAY()</f>
        <v>40</v>
      </c>
      <c r="AJ1154" s="4">
        <f ca="1">data[[#This Row],[Maturity ( Days)]]/365</f>
        <v>0.1095890410958904</v>
      </c>
      <c r="AK1154" s="4" t="str">
        <f>IF(data[[#This Row],[Option Type]]="put","p","c")</f>
        <v>c</v>
      </c>
      <c r="AL1154" s="4">
        <f>(data[[#This Row],[Bid]]*data[[#This Row],[Bidsize]]+data[[#This Row],[Ask]]*data[[#This Row],[Asksize]])/(data[[#This Row],[Bidsize]]+data[[#This Row],[Asksize]])</f>
        <v>32.4</v>
      </c>
    </row>
    <row r="1155" spans="1:38" x14ac:dyDescent="0.3">
      <c r="A1155" t="s">
        <v>7354</v>
      </c>
      <c r="B1155" t="s">
        <v>7355</v>
      </c>
      <c r="C1155" t="s">
        <v>58</v>
      </c>
      <c r="D1155" t="s">
        <v>599</v>
      </c>
      <c r="E1155" t="s">
        <v>687</v>
      </c>
      <c r="F1155" t="s">
        <v>7348</v>
      </c>
      <c r="G1155" t="s">
        <v>363</v>
      </c>
      <c r="H1155" t="s">
        <v>322</v>
      </c>
      <c r="I1155" t="s">
        <v>322</v>
      </c>
      <c r="J1155" t="s">
        <v>1502</v>
      </c>
      <c r="K1155" t="s">
        <v>7356</v>
      </c>
      <c r="L1155" t="s">
        <v>57</v>
      </c>
      <c r="M1155" t="s">
        <v>37</v>
      </c>
      <c r="N1155" t="s">
        <v>7357</v>
      </c>
      <c r="O1155" t="s">
        <v>3102</v>
      </c>
      <c r="P1155" t="s">
        <v>7358</v>
      </c>
      <c r="Q1155" t="s">
        <v>354</v>
      </c>
      <c r="R1155" t="s">
        <v>7358</v>
      </c>
      <c r="S1155" t="s">
        <v>363</v>
      </c>
      <c r="T1155" t="s">
        <v>50</v>
      </c>
      <c r="U1155" t="s">
        <v>7359</v>
      </c>
      <c r="V1155" t="s">
        <v>87</v>
      </c>
      <c r="W1155" t="s">
        <v>176</v>
      </c>
      <c r="X1155" t="s">
        <v>1087</v>
      </c>
      <c r="Y1155" t="s">
        <v>7360</v>
      </c>
      <c r="Z1155" t="s">
        <v>87</v>
      </c>
      <c r="AA1155" t="s">
        <v>87</v>
      </c>
      <c r="AB1155" t="s">
        <v>37</v>
      </c>
      <c r="AC1155" t="s">
        <v>1013</v>
      </c>
      <c r="AD1155" t="s">
        <v>37</v>
      </c>
      <c r="AE1155" t="s">
        <v>1013</v>
      </c>
      <c r="AF1155" t="s">
        <v>90</v>
      </c>
      <c r="AG1155" t="s">
        <v>1270</v>
      </c>
      <c r="AH1155" t="s">
        <v>50</v>
      </c>
      <c r="AI1155" s="4">
        <f ca="1">data[[#This Row],[Expiry Date]]-TODAY()</f>
        <v>40</v>
      </c>
      <c r="AJ1155" s="4">
        <f ca="1">data[[#This Row],[Maturity ( Days)]]/365</f>
        <v>0.1095890410958904</v>
      </c>
      <c r="AK1155" s="4" t="str">
        <f>IF(data[[#This Row],[Option Type]]="put","p","c")</f>
        <v>c</v>
      </c>
      <c r="AL1155" s="4">
        <f>(data[[#This Row],[Bid]]*data[[#This Row],[Bidsize]]+data[[#This Row],[Ask]]*data[[#This Row],[Asksize]])/(data[[#This Row],[Bidsize]]+data[[#This Row],[Asksize]])</f>
        <v>31.2</v>
      </c>
    </row>
    <row r="1156" spans="1:38" x14ac:dyDescent="0.3">
      <c r="A1156" t="s">
        <v>7361</v>
      </c>
      <c r="B1156" t="s">
        <v>7362</v>
      </c>
      <c r="C1156" t="s">
        <v>58</v>
      </c>
      <c r="D1156" t="s">
        <v>604</v>
      </c>
      <c r="E1156" t="s">
        <v>7363</v>
      </c>
      <c r="F1156" t="s">
        <v>1176</v>
      </c>
      <c r="G1156" t="s">
        <v>7364</v>
      </c>
      <c r="H1156" t="s">
        <v>289</v>
      </c>
      <c r="I1156" t="s">
        <v>289</v>
      </c>
      <c r="J1156" t="s">
        <v>1502</v>
      </c>
      <c r="K1156" t="s">
        <v>7365</v>
      </c>
      <c r="L1156" t="s">
        <v>57</v>
      </c>
      <c r="M1156" t="s">
        <v>37</v>
      </c>
      <c r="N1156" t="s">
        <v>1181</v>
      </c>
      <c r="O1156" t="s">
        <v>171</v>
      </c>
      <c r="P1156" t="s">
        <v>7364</v>
      </c>
      <c r="Q1156" t="s">
        <v>7364</v>
      </c>
      <c r="R1156" t="s">
        <v>7364</v>
      </c>
      <c r="S1156" t="s">
        <v>7364</v>
      </c>
      <c r="T1156" t="s">
        <v>50</v>
      </c>
      <c r="U1156" t="s">
        <v>7366</v>
      </c>
      <c r="V1156" t="s">
        <v>87</v>
      </c>
      <c r="W1156" t="s">
        <v>137</v>
      </c>
      <c r="X1156" t="s">
        <v>1087</v>
      </c>
      <c r="Y1156" t="s">
        <v>7367</v>
      </c>
      <c r="Z1156" t="s">
        <v>87</v>
      </c>
      <c r="AA1156" t="s">
        <v>87</v>
      </c>
      <c r="AB1156" t="s">
        <v>37</v>
      </c>
      <c r="AC1156" t="s">
        <v>1013</v>
      </c>
      <c r="AD1156" t="s">
        <v>37</v>
      </c>
      <c r="AE1156" t="s">
        <v>1013</v>
      </c>
      <c r="AF1156" t="s">
        <v>90</v>
      </c>
      <c r="AG1156" t="s">
        <v>1270</v>
      </c>
      <c r="AH1156" t="s">
        <v>50</v>
      </c>
      <c r="AI1156" s="4">
        <f ca="1">data[[#This Row],[Expiry Date]]-TODAY()</f>
        <v>40</v>
      </c>
      <c r="AJ1156" s="4">
        <f ca="1">data[[#This Row],[Maturity ( Days)]]/365</f>
        <v>0.1095890410958904</v>
      </c>
      <c r="AK1156" s="4" t="str">
        <f>IF(data[[#This Row],[Option Type]]="put","p","c")</f>
        <v>c</v>
      </c>
      <c r="AL1156" s="4">
        <f>(data[[#This Row],[Bid]]*data[[#This Row],[Bidsize]]+data[[#This Row],[Ask]]*data[[#This Row],[Asksize]])/(data[[#This Row],[Bidsize]]+data[[#This Row],[Asksize]])</f>
        <v>24.75</v>
      </c>
    </row>
    <row r="1157" spans="1:38" x14ac:dyDescent="0.3">
      <c r="A1157" t="s">
        <v>7368</v>
      </c>
      <c r="B1157" t="s">
        <v>7369</v>
      </c>
      <c r="C1157" t="s">
        <v>58</v>
      </c>
      <c r="D1157" t="s">
        <v>623</v>
      </c>
      <c r="E1157" t="s">
        <v>1189</v>
      </c>
      <c r="F1157" t="s">
        <v>667</v>
      </c>
      <c r="G1157" t="s">
        <v>775</v>
      </c>
      <c r="H1157" t="s">
        <v>278</v>
      </c>
      <c r="I1157" t="s">
        <v>2555</v>
      </c>
      <c r="J1157" t="s">
        <v>1502</v>
      </c>
      <c r="K1157" t="s">
        <v>7370</v>
      </c>
      <c r="L1157" t="s">
        <v>57</v>
      </c>
      <c r="M1157" t="s">
        <v>37</v>
      </c>
      <c r="N1157" t="s">
        <v>7371</v>
      </c>
      <c r="O1157" t="s">
        <v>490</v>
      </c>
      <c r="P1157" t="s">
        <v>7372</v>
      </c>
      <c r="Q1157" t="s">
        <v>6979</v>
      </c>
      <c r="R1157" t="s">
        <v>7373</v>
      </c>
      <c r="S1157" t="s">
        <v>775</v>
      </c>
      <c r="T1157" t="s">
        <v>50</v>
      </c>
      <c r="U1157" t="s">
        <v>7374</v>
      </c>
      <c r="V1157" t="s">
        <v>87</v>
      </c>
      <c r="W1157" t="s">
        <v>137</v>
      </c>
      <c r="X1157" t="s">
        <v>1087</v>
      </c>
      <c r="Y1157" t="s">
        <v>7375</v>
      </c>
      <c r="Z1157" t="s">
        <v>87</v>
      </c>
      <c r="AA1157" t="s">
        <v>87</v>
      </c>
      <c r="AB1157" t="s">
        <v>37</v>
      </c>
      <c r="AC1157" t="s">
        <v>1013</v>
      </c>
      <c r="AD1157" t="s">
        <v>37</v>
      </c>
      <c r="AE1157" t="s">
        <v>1013</v>
      </c>
      <c r="AF1157" t="s">
        <v>90</v>
      </c>
      <c r="AG1157" t="s">
        <v>1270</v>
      </c>
      <c r="AH1157" t="s">
        <v>50</v>
      </c>
      <c r="AI1157" s="4">
        <f ca="1">data[[#This Row],[Expiry Date]]-TODAY()</f>
        <v>40</v>
      </c>
      <c r="AJ1157" s="4">
        <f ca="1">data[[#This Row],[Maturity ( Days)]]/365</f>
        <v>0.1095890410958904</v>
      </c>
      <c r="AK1157" s="4" t="str">
        <f>IF(data[[#This Row],[Option Type]]="put","p","c")</f>
        <v>c</v>
      </c>
      <c r="AL1157" s="4">
        <f>(data[[#This Row],[Bid]]*data[[#This Row],[Bidsize]]+data[[#This Row],[Ask]]*data[[#This Row],[Asksize]])/(data[[#This Row],[Bidsize]]+data[[#This Row],[Asksize]])</f>
        <v>9.4759259259259263</v>
      </c>
    </row>
    <row r="1158" spans="1:38" x14ac:dyDescent="0.3">
      <c r="A1158" t="s">
        <v>7376</v>
      </c>
      <c r="B1158" t="s">
        <v>7377</v>
      </c>
      <c r="C1158" t="s">
        <v>58</v>
      </c>
      <c r="D1158" t="s">
        <v>2913</v>
      </c>
      <c r="E1158" t="s">
        <v>339</v>
      </c>
      <c r="F1158" t="s">
        <v>903</v>
      </c>
      <c r="G1158" t="s">
        <v>7378</v>
      </c>
      <c r="H1158" t="s">
        <v>7006</v>
      </c>
      <c r="I1158" t="s">
        <v>7006</v>
      </c>
      <c r="J1158" t="s">
        <v>1502</v>
      </c>
      <c r="K1158" t="s">
        <v>2038</v>
      </c>
      <c r="L1158" t="s">
        <v>57</v>
      </c>
      <c r="M1158" t="s">
        <v>37</v>
      </c>
      <c r="N1158" t="s">
        <v>6239</v>
      </c>
      <c r="O1158" t="s">
        <v>163</v>
      </c>
      <c r="P1158" t="s">
        <v>865</v>
      </c>
      <c r="Q1158" t="s">
        <v>503</v>
      </c>
      <c r="R1158" t="s">
        <v>865</v>
      </c>
      <c r="S1158" t="s">
        <v>7378</v>
      </c>
      <c r="T1158" t="s">
        <v>50</v>
      </c>
      <c r="U1158" t="s">
        <v>7379</v>
      </c>
      <c r="V1158" t="s">
        <v>87</v>
      </c>
      <c r="W1158" t="s">
        <v>128</v>
      </c>
      <c r="X1158" t="s">
        <v>1087</v>
      </c>
      <c r="Y1158" t="s">
        <v>7380</v>
      </c>
      <c r="Z1158" t="s">
        <v>87</v>
      </c>
      <c r="AA1158" t="s">
        <v>87</v>
      </c>
      <c r="AB1158" t="s">
        <v>37</v>
      </c>
      <c r="AC1158" t="s">
        <v>1013</v>
      </c>
      <c r="AD1158" t="s">
        <v>37</v>
      </c>
      <c r="AE1158" t="s">
        <v>1013</v>
      </c>
      <c r="AF1158" t="s">
        <v>90</v>
      </c>
      <c r="AG1158" t="s">
        <v>1270</v>
      </c>
      <c r="AH1158" t="s">
        <v>50</v>
      </c>
      <c r="AI1158" s="4">
        <f ca="1">data[[#This Row],[Expiry Date]]-TODAY()</f>
        <v>40</v>
      </c>
      <c r="AJ1158" s="4">
        <f ca="1">data[[#This Row],[Maturity ( Days)]]/365</f>
        <v>0.1095890410958904</v>
      </c>
      <c r="AK1158" s="4" t="str">
        <f>IF(data[[#This Row],[Option Type]]="put","p","c")</f>
        <v>c</v>
      </c>
      <c r="AL1158" s="4">
        <f>(data[[#This Row],[Bid]]*data[[#This Row],[Bidsize]]+data[[#This Row],[Ask]]*data[[#This Row],[Asksize]])/(data[[#This Row],[Bidsize]]+data[[#This Row],[Asksize]])</f>
        <v>7.4</v>
      </c>
    </row>
    <row r="1159" spans="1:38" x14ac:dyDescent="0.3">
      <c r="A1159" t="s">
        <v>7381</v>
      </c>
      <c r="B1159" t="s">
        <v>7382</v>
      </c>
      <c r="C1159" t="s">
        <v>58</v>
      </c>
      <c r="D1159" t="s">
        <v>628</v>
      </c>
      <c r="E1159" t="s">
        <v>742</v>
      </c>
      <c r="F1159" t="s">
        <v>434</v>
      </c>
      <c r="G1159" t="s">
        <v>663</v>
      </c>
      <c r="H1159" t="s">
        <v>7383</v>
      </c>
      <c r="I1159" t="s">
        <v>7384</v>
      </c>
      <c r="J1159" t="s">
        <v>1502</v>
      </c>
      <c r="K1159" t="s">
        <v>2320</v>
      </c>
      <c r="L1159" t="s">
        <v>57</v>
      </c>
      <c r="M1159" t="s">
        <v>37</v>
      </c>
      <c r="N1159" t="s">
        <v>1077</v>
      </c>
      <c r="O1159" t="s">
        <v>137</v>
      </c>
      <c r="P1159" t="s">
        <v>663</v>
      </c>
      <c r="Q1159" t="s">
        <v>663</v>
      </c>
      <c r="R1159" t="s">
        <v>663</v>
      </c>
      <c r="S1159" t="s">
        <v>663</v>
      </c>
      <c r="T1159" t="s">
        <v>50</v>
      </c>
      <c r="U1159" t="s">
        <v>7385</v>
      </c>
      <c r="V1159" t="s">
        <v>87</v>
      </c>
      <c r="W1159" t="s">
        <v>137</v>
      </c>
      <c r="X1159" t="s">
        <v>1087</v>
      </c>
      <c r="Y1159" t="s">
        <v>142</v>
      </c>
      <c r="Z1159" t="s">
        <v>87</v>
      </c>
      <c r="AA1159" t="s">
        <v>87</v>
      </c>
      <c r="AB1159" t="s">
        <v>37</v>
      </c>
      <c r="AC1159" t="s">
        <v>1013</v>
      </c>
      <c r="AD1159" t="s">
        <v>37</v>
      </c>
      <c r="AE1159" t="s">
        <v>1013</v>
      </c>
      <c r="AF1159" t="s">
        <v>90</v>
      </c>
      <c r="AG1159" t="s">
        <v>1270</v>
      </c>
      <c r="AH1159" t="s">
        <v>50</v>
      </c>
      <c r="AI1159" s="4">
        <f ca="1">data[[#This Row],[Expiry Date]]-TODAY()</f>
        <v>40</v>
      </c>
      <c r="AJ1159" s="4">
        <f ca="1">data[[#This Row],[Maturity ( Days)]]/365</f>
        <v>0.1095890410958904</v>
      </c>
      <c r="AK1159" s="4" t="str">
        <f>IF(data[[#This Row],[Option Type]]="put","p","c")</f>
        <v>c</v>
      </c>
      <c r="AL1159" s="4">
        <f>(data[[#This Row],[Bid]]*data[[#This Row],[Bidsize]]+data[[#This Row],[Ask]]*data[[#This Row],[Asksize]])/(data[[#This Row],[Bidsize]]+data[[#This Row],[Asksize]])</f>
        <v>5.1309278350515459</v>
      </c>
    </row>
    <row r="1160" spans="1:38" x14ac:dyDescent="0.3">
      <c r="A1160" t="s">
        <v>7386</v>
      </c>
      <c r="B1160" t="s">
        <v>7387</v>
      </c>
      <c r="C1160" t="s">
        <v>58</v>
      </c>
      <c r="D1160" t="s">
        <v>193</v>
      </c>
      <c r="E1160" t="s">
        <v>935</v>
      </c>
      <c r="F1160" t="s">
        <v>1437</v>
      </c>
      <c r="G1160" t="s">
        <v>3530</v>
      </c>
      <c r="H1160" t="s">
        <v>93</v>
      </c>
      <c r="I1160" t="s">
        <v>90</v>
      </c>
      <c r="J1160" t="s">
        <v>1502</v>
      </c>
      <c r="K1160" t="s">
        <v>7388</v>
      </c>
      <c r="L1160" t="s">
        <v>57</v>
      </c>
      <c r="M1160" t="s">
        <v>37</v>
      </c>
      <c r="N1160" t="s">
        <v>7389</v>
      </c>
      <c r="O1160" t="s">
        <v>7390</v>
      </c>
      <c r="P1160" t="s">
        <v>3051</v>
      </c>
      <c r="Q1160" t="s">
        <v>343</v>
      </c>
      <c r="R1160" t="s">
        <v>1356</v>
      </c>
      <c r="S1160" t="s">
        <v>3530</v>
      </c>
      <c r="T1160" t="s">
        <v>50</v>
      </c>
      <c r="U1160" t="s">
        <v>7391</v>
      </c>
      <c r="V1160" t="s">
        <v>87</v>
      </c>
      <c r="W1160" t="s">
        <v>137</v>
      </c>
      <c r="X1160" t="s">
        <v>1087</v>
      </c>
      <c r="Y1160" t="s">
        <v>917</v>
      </c>
      <c r="Z1160" t="s">
        <v>87</v>
      </c>
      <c r="AA1160" t="s">
        <v>87</v>
      </c>
      <c r="AB1160" t="s">
        <v>37</v>
      </c>
      <c r="AC1160" t="s">
        <v>1013</v>
      </c>
      <c r="AD1160" t="s">
        <v>37</v>
      </c>
      <c r="AE1160" t="s">
        <v>1013</v>
      </c>
      <c r="AF1160" t="s">
        <v>90</v>
      </c>
      <c r="AG1160" t="s">
        <v>1270</v>
      </c>
      <c r="AH1160" t="s">
        <v>50</v>
      </c>
      <c r="AI1160" s="4">
        <f ca="1">data[[#This Row],[Expiry Date]]-TODAY()</f>
        <v>40</v>
      </c>
      <c r="AJ1160" s="4">
        <f ca="1">data[[#This Row],[Maturity ( Days)]]/365</f>
        <v>0.1095890410958904</v>
      </c>
      <c r="AK1160" s="4" t="str">
        <f>IF(data[[#This Row],[Option Type]]="put","p","c")</f>
        <v>c</v>
      </c>
      <c r="AL1160" s="4">
        <f>(data[[#This Row],[Bid]]*data[[#This Row],[Bidsize]]+data[[#This Row],[Ask]]*data[[#This Row],[Asksize]])/(data[[#This Row],[Bidsize]]+data[[#This Row],[Asksize]])</f>
        <v>2.8463054187192114</v>
      </c>
    </row>
    <row r="1161" spans="1:38" x14ac:dyDescent="0.3">
      <c r="A1161" t="s">
        <v>7392</v>
      </c>
      <c r="B1161" t="s">
        <v>7393</v>
      </c>
      <c r="C1161" t="s">
        <v>58</v>
      </c>
      <c r="D1161" t="s">
        <v>2093</v>
      </c>
      <c r="E1161" t="s">
        <v>811</v>
      </c>
      <c r="F1161" t="s">
        <v>3526</v>
      </c>
      <c r="G1161" t="s">
        <v>493</v>
      </c>
      <c r="H1161" t="s">
        <v>90</v>
      </c>
      <c r="I1161" t="s">
        <v>810</v>
      </c>
      <c r="J1161" t="s">
        <v>1502</v>
      </c>
      <c r="K1161" t="s">
        <v>1649</v>
      </c>
      <c r="L1161" t="s">
        <v>57</v>
      </c>
      <c r="M1161" t="s">
        <v>37</v>
      </c>
      <c r="N1161" t="s">
        <v>7394</v>
      </c>
      <c r="O1161" t="s">
        <v>137</v>
      </c>
      <c r="P1161" t="s">
        <v>493</v>
      </c>
      <c r="Q1161" t="s">
        <v>493</v>
      </c>
      <c r="R1161" t="s">
        <v>493</v>
      </c>
      <c r="S1161" t="s">
        <v>493</v>
      </c>
      <c r="T1161" t="s">
        <v>50</v>
      </c>
      <c r="U1161" t="s">
        <v>7395</v>
      </c>
      <c r="V1161" t="s">
        <v>87</v>
      </c>
      <c r="W1161" t="s">
        <v>137</v>
      </c>
      <c r="X1161" t="s">
        <v>1087</v>
      </c>
      <c r="Y1161" t="s">
        <v>747</v>
      </c>
      <c r="Z1161" t="s">
        <v>87</v>
      </c>
      <c r="AA1161" t="s">
        <v>87</v>
      </c>
      <c r="AB1161" t="s">
        <v>37</v>
      </c>
      <c r="AC1161" t="s">
        <v>1013</v>
      </c>
      <c r="AD1161" t="s">
        <v>37</v>
      </c>
      <c r="AE1161" t="s">
        <v>1013</v>
      </c>
      <c r="AF1161" t="s">
        <v>90</v>
      </c>
      <c r="AG1161" t="s">
        <v>1270</v>
      </c>
      <c r="AH1161" t="s">
        <v>50</v>
      </c>
      <c r="AI1161" s="4">
        <f ca="1">data[[#This Row],[Expiry Date]]-TODAY()</f>
        <v>40</v>
      </c>
      <c r="AJ1161" s="4">
        <f ca="1">data[[#This Row],[Maturity ( Days)]]/365</f>
        <v>0.1095890410958904</v>
      </c>
      <c r="AK1161" s="4" t="str">
        <f>IF(data[[#This Row],[Option Type]]="put","p","c")</f>
        <v>c</v>
      </c>
      <c r="AL1161" s="4">
        <f>(data[[#This Row],[Bid]]*data[[#This Row],[Bidsize]]+data[[#This Row],[Ask]]*data[[#This Row],[Asksize]])/(data[[#This Row],[Bidsize]]+data[[#This Row],[Asksize]])</f>
        <v>1.5394495412844038</v>
      </c>
    </row>
    <row r="1162" spans="1:38" x14ac:dyDescent="0.3">
      <c r="A1162" t="s">
        <v>7396</v>
      </c>
      <c r="B1162" t="s">
        <v>7397</v>
      </c>
      <c r="C1162" t="s">
        <v>58</v>
      </c>
      <c r="D1162" t="s">
        <v>4401</v>
      </c>
      <c r="E1162" t="s">
        <v>257</v>
      </c>
      <c r="F1162" t="s">
        <v>88</v>
      </c>
      <c r="G1162" t="s">
        <v>870</v>
      </c>
      <c r="H1162" t="s">
        <v>89</v>
      </c>
      <c r="I1162" t="s">
        <v>2104</v>
      </c>
      <c r="J1162" t="s">
        <v>1502</v>
      </c>
      <c r="K1162" t="s">
        <v>7398</v>
      </c>
      <c r="L1162" t="s">
        <v>57</v>
      </c>
      <c r="M1162" t="s">
        <v>37</v>
      </c>
      <c r="N1162" t="s">
        <v>5758</v>
      </c>
      <c r="O1162" t="s">
        <v>847</v>
      </c>
      <c r="P1162" t="s">
        <v>752</v>
      </c>
      <c r="Q1162" t="s">
        <v>752</v>
      </c>
      <c r="R1162" t="s">
        <v>656</v>
      </c>
      <c r="S1162" t="s">
        <v>870</v>
      </c>
      <c r="T1162" t="s">
        <v>50</v>
      </c>
      <c r="U1162" t="s">
        <v>7399</v>
      </c>
      <c r="V1162" t="s">
        <v>87</v>
      </c>
      <c r="W1162" t="s">
        <v>153</v>
      </c>
      <c r="X1162" t="s">
        <v>1087</v>
      </c>
      <c r="Y1162" t="s">
        <v>334</v>
      </c>
      <c r="Z1162" t="s">
        <v>87</v>
      </c>
      <c r="AA1162" t="s">
        <v>87</v>
      </c>
      <c r="AB1162" t="s">
        <v>37</v>
      </c>
      <c r="AC1162" t="s">
        <v>1013</v>
      </c>
      <c r="AD1162" t="s">
        <v>37</v>
      </c>
      <c r="AE1162" t="s">
        <v>1013</v>
      </c>
      <c r="AF1162" t="s">
        <v>90</v>
      </c>
      <c r="AG1162" t="s">
        <v>1270</v>
      </c>
      <c r="AH1162" t="s">
        <v>50</v>
      </c>
      <c r="AI1162" s="4">
        <f ca="1">data[[#This Row],[Expiry Date]]-TODAY()</f>
        <v>40</v>
      </c>
      <c r="AJ1162" s="4">
        <f ca="1">data[[#This Row],[Maturity ( Days)]]/365</f>
        <v>0.1095890410958904</v>
      </c>
      <c r="AK1162" s="4" t="str">
        <f>IF(data[[#This Row],[Option Type]]="put","p","c")</f>
        <v>c</v>
      </c>
      <c r="AL1162" s="4">
        <f>(data[[#This Row],[Bid]]*data[[#This Row],[Bidsize]]+data[[#This Row],[Ask]]*data[[#This Row],[Asksize]])/(data[[#This Row],[Bidsize]]+data[[#This Row],[Asksize]])</f>
        <v>0.82198852772466535</v>
      </c>
    </row>
    <row r="1163" spans="1:38" x14ac:dyDescent="0.3">
      <c r="A1163" t="s">
        <v>7400</v>
      </c>
      <c r="B1163" t="s">
        <v>7401</v>
      </c>
      <c r="C1163" t="s">
        <v>58</v>
      </c>
      <c r="D1163" t="s">
        <v>2142</v>
      </c>
      <c r="E1163" t="s">
        <v>263</v>
      </c>
      <c r="F1163" t="s">
        <v>757</v>
      </c>
      <c r="G1163" t="s">
        <v>652</v>
      </c>
      <c r="H1163" t="s">
        <v>7402</v>
      </c>
      <c r="I1163" t="s">
        <v>7403</v>
      </c>
      <c r="J1163" t="s">
        <v>1502</v>
      </c>
      <c r="K1163" t="s">
        <v>7404</v>
      </c>
      <c r="L1163" t="s">
        <v>57</v>
      </c>
      <c r="M1163" t="s">
        <v>37</v>
      </c>
      <c r="N1163" t="s">
        <v>7405</v>
      </c>
      <c r="O1163" t="s">
        <v>322</v>
      </c>
      <c r="P1163" t="s">
        <v>1152</v>
      </c>
      <c r="Q1163" t="s">
        <v>1152</v>
      </c>
      <c r="R1163" t="s">
        <v>652</v>
      </c>
      <c r="S1163" t="s">
        <v>652</v>
      </c>
      <c r="T1163" t="s">
        <v>50</v>
      </c>
      <c r="U1163" t="s">
        <v>7406</v>
      </c>
      <c r="V1163" t="s">
        <v>87</v>
      </c>
      <c r="W1163" t="s">
        <v>104</v>
      </c>
      <c r="X1163" t="s">
        <v>1087</v>
      </c>
      <c r="Y1163" t="s">
        <v>7407</v>
      </c>
      <c r="Z1163" t="s">
        <v>87</v>
      </c>
      <c r="AA1163" t="s">
        <v>87</v>
      </c>
      <c r="AB1163" t="s">
        <v>37</v>
      </c>
      <c r="AC1163" t="s">
        <v>1013</v>
      </c>
      <c r="AD1163" t="s">
        <v>37</v>
      </c>
      <c r="AE1163" t="s">
        <v>1013</v>
      </c>
      <c r="AF1163" t="s">
        <v>90</v>
      </c>
      <c r="AG1163" t="s">
        <v>1270</v>
      </c>
      <c r="AH1163" t="s">
        <v>50</v>
      </c>
      <c r="AI1163" s="4">
        <f ca="1">data[[#This Row],[Expiry Date]]-TODAY()</f>
        <v>40</v>
      </c>
      <c r="AJ1163" s="4">
        <f ca="1">data[[#This Row],[Maturity ( Days)]]/365</f>
        <v>0.1095890410958904</v>
      </c>
      <c r="AK1163" s="4" t="str">
        <f>IF(data[[#This Row],[Option Type]]="put","p","c")</f>
        <v>c</v>
      </c>
      <c r="AL1163" s="4">
        <f>(data[[#This Row],[Bid]]*data[[#This Row],[Bidsize]]+data[[#This Row],[Ask]]*data[[#This Row],[Asksize]])/(data[[#This Row],[Bidsize]]+data[[#This Row],[Asksize]])</f>
        <v>0.45588633288227332</v>
      </c>
    </row>
    <row r="1164" spans="1:38" x14ac:dyDescent="0.3">
      <c r="A1164" t="s">
        <v>7408</v>
      </c>
      <c r="B1164" t="s">
        <v>7409</v>
      </c>
      <c r="C1164" t="s">
        <v>58</v>
      </c>
      <c r="D1164" t="s">
        <v>2160</v>
      </c>
      <c r="E1164" t="s">
        <v>266</v>
      </c>
      <c r="F1164" t="s">
        <v>652</v>
      </c>
      <c r="G1164" t="s">
        <v>263</v>
      </c>
      <c r="H1164" t="s">
        <v>7410</v>
      </c>
      <c r="I1164" t="s">
        <v>7411</v>
      </c>
      <c r="J1164" t="s">
        <v>1502</v>
      </c>
      <c r="K1164" t="s">
        <v>812</v>
      </c>
      <c r="L1164" t="s">
        <v>57</v>
      </c>
      <c r="M1164" t="s">
        <v>37</v>
      </c>
      <c r="N1164" t="s">
        <v>1086</v>
      </c>
      <c r="O1164" t="s">
        <v>144</v>
      </c>
      <c r="P1164" t="s">
        <v>263</v>
      </c>
      <c r="Q1164" t="s">
        <v>263</v>
      </c>
      <c r="R1164" t="s">
        <v>263</v>
      </c>
      <c r="S1164" t="s">
        <v>263</v>
      </c>
      <c r="T1164" t="s">
        <v>50</v>
      </c>
      <c r="U1164" t="s">
        <v>1084</v>
      </c>
      <c r="V1164" t="s">
        <v>87</v>
      </c>
      <c r="W1164" t="s">
        <v>144</v>
      </c>
      <c r="X1164" t="s">
        <v>1087</v>
      </c>
      <c r="Y1164" t="s">
        <v>652</v>
      </c>
      <c r="Z1164" t="s">
        <v>87</v>
      </c>
      <c r="AA1164" t="s">
        <v>87</v>
      </c>
      <c r="AB1164" t="s">
        <v>37</v>
      </c>
      <c r="AC1164" t="s">
        <v>1013</v>
      </c>
      <c r="AD1164" t="s">
        <v>37</v>
      </c>
      <c r="AE1164" t="s">
        <v>1013</v>
      </c>
      <c r="AF1164" t="s">
        <v>90</v>
      </c>
      <c r="AG1164" t="s">
        <v>1270</v>
      </c>
      <c r="AH1164" t="s">
        <v>50</v>
      </c>
      <c r="AI1164" s="4">
        <f ca="1">data[[#This Row],[Expiry Date]]-TODAY()</f>
        <v>40</v>
      </c>
      <c r="AJ1164" s="4">
        <f ca="1">data[[#This Row],[Maturity ( Days)]]/365</f>
        <v>0.1095890410958904</v>
      </c>
      <c r="AK1164" s="4" t="str">
        <f>IF(data[[#This Row],[Option Type]]="put","p","c")</f>
        <v>c</v>
      </c>
      <c r="AL1164" s="4">
        <f>(data[[#This Row],[Bid]]*data[[#This Row],[Bidsize]]+data[[#This Row],[Ask]]*data[[#This Row],[Asksize]])/(data[[#This Row],[Bidsize]]+data[[#This Row],[Asksize]])</f>
        <v>0.32333776595744684</v>
      </c>
    </row>
    <row r="1165" spans="1:38" x14ac:dyDescent="0.3">
      <c r="A1165" t="s">
        <v>7412</v>
      </c>
      <c r="B1165" t="s">
        <v>7413</v>
      </c>
      <c r="C1165" t="s">
        <v>58</v>
      </c>
      <c r="D1165" t="s">
        <v>3134</v>
      </c>
      <c r="E1165" t="s">
        <v>431</v>
      </c>
      <c r="F1165" t="s">
        <v>655</v>
      </c>
      <c r="G1165" t="s">
        <v>266</v>
      </c>
      <c r="H1165" t="s">
        <v>7414</v>
      </c>
      <c r="I1165" t="s">
        <v>4167</v>
      </c>
      <c r="J1165" t="s">
        <v>1502</v>
      </c>
      <c r="K1165" t="s">
        <v>7415</v>
      </c>
      <c r="L1165" t="s">
        <v>57</v>
      </c>
      <c r="M1165" t="s">
        <v>37</v>
      </c>
      <c r="N1165" t="s">
        <v>1196</v>
      </c>
      <c r="O1165" t="s">
        <v>142</v>
      </c>
      <c r="P1165" t="s">
        <v>266</v>
      </c>
      <c r="Q1165" t="s">
        <v>266</v>
      </c>
      <c r="R1165" t="s">
        <v>266</v>
      </c>
      <c r="S1165" t="s">
        <v>266</v>
      </c>
      <c r="T1165" t="s">
        <v>50</v>
      </c>
      <c r="U1165" t="s">
        <v>1084</v>
      </c>
      <c r="V1165" t="s">
        <v>87</v>
      </c>
      <c r="W1165" t="s">
        <v>142</v>
      </c>
      <c r="X1165" t="s">
        <v>1087</v>
      </c>
      <c r="Y1165" t="s">
        <v>263</v>
      </c>
      <c r="Z1165" t="s">
        <v>87</v>
      </c>
      <c r="AA1165" t="s">
        <v>87</v>
      </c>
      <c r="AB1165" t="s">
        <v>37</v>
      </c>
      <c r="AC1165" t="s">
        <v>1013</v>
      </c>
      <c r="AD1165" t="s">
        <v>37</v>
      </c>
      <c r="AE1165" t="s">
        <v>1013</v>
      </c>
      <c r="AF1165" t="s">
        <v>90</v>
      </c>
      <c r="AG1165" t="s">
        <v>1270</v>
      </c>
      <c r="AH1165" t="s">
        <v>50</v>
      </c>
      <c r="AI1165" s="4">
        <f ca="1">data[[#This Row],[Expiry Date]]-TODAY()</f>
        <v>40</v>
      </c>
      <c r="AJ1165" s="4">
        <f ca="1">data[[#This Row],[Maturity ( Days)]]/365</f>
        <v>0.1095890410958904</v>
      </c>
      <c r="AK1165" s="4" t="str">
        <f>IF(data[[#This Row],[Option Type]]="put","p","c")</f>
        <v>c</v>
      </c>
      <c r="AL1165" s="4">
        <f>(data[[#This Row],[Bid]]*data[[#This Row],[Bidsize]]+data[[#This Row],[Ask]]*data[[#This Row],[Asksize]])/(data[[#This Row],[Bidsize]]+data[[#This Row],[Asksize]])</f>
        <v>0.22447478991596637</v>
      </c>
    </row>
    <row r="1166" spans="1:38" x14ac:dyDescent="0.3">
      <c r="A1166" t="s">
        <v>7416</v>
      </c>
      <c r="B1166" t="s">
        <v>7417</v>
      </c>
      <c r="C1166" t="s">
        <v>58</v>
      </c>
      <c r="D1166" t="s">
        <v>1342</v>
      </c>
      <c r="E1166" t="s">
        <v>651</v>
      </c>
      <c r="F1166" t="s">
        <v>264</v>
      </c>
      <c r="G1166" t="s">
        <v>431</v>
      </c>
      <c r="H1166" t="s">
        <v>90</v>
      </c>
      <c r="I1166" t="s">
        <v>90</v>
      </c>
      <c r="J1166" t="s">
        <v>1502</v>
      </c>
      <c r="K1166" t="s">
        <v>7418</v>
      </c>
      <c r="L1166" t="s">
        <v>57</v>
      </c>
      <c r="M1166" t="s">
        <v>37</v>
      </c>
      <c r="N1166" t="s">
        <v>6543</v>
      </c>
      <c r="O1166" t="s">
        <v>86</v>
      </c>
      <c r="P1166" t="s">
        <v>431</v>
      </c>
      <c r="Q1166" t="s">
        <v>431</v>
      </c>
      <c r="R1166" t="s">
        <v>431</v>
      </c>
      <c r="S1166" t="s">
        <v>431</v>
      </c>
      <c r="T1166" t="s">
        <v>50</v>
      </c>
      <c r="U1166" t="s">
        <v>1084</v>
      </c>
      <c r="V1166" t="s">
        <v>87</v>
      </c>
      <c r="W1166" t="s">
        <v>86</v>
      </c>
      <c r="X1166" t="s">
        <v>1087</v>
      </c>
      <c r="Y1166" t="s">
        <v>653</v>
      </c>
      <c r="Z1166" t="s">
        <v>87</v>
      </c>
      <c r="AA1166" t="s">
        <v>87</v>
      </c>
      <c r="AB1166" t="s">
        <v>37</v>
      </c>
      <c r="AC1166" t="s">
        <v>1013</v>
      </c>
      <c r="AD1166" t="s">
        <v>37</v>
      </c>
      <c r="AE1166" t="s">
        <v>1013</v>
      </c>
      <c r="AF1166" t="s">
        <v>90</v>
      </c>
      <c r="AG1166" t="s">
        <v>1270</v>
      </c>
      <c r="AH1166" t="s">
        <v>50</v>
      </c>
      <c r="AI1166" s="4">
        <f ca="1">data[[#This Row],[Expiry Date]]-TODAY()</f>
        <v>40</v>
      </c>
      <c r="AJ1166" s="4">
        <f ca="1">data[[#This Row],[Maturity ( Days)]]/365</f>
        <v>0.1095890410958904</v>
      </c>
      <c r="AK1166" s="4" t="str">
        <f>IF(data[[#This Row],[Option Type]]="put","p","c")</f>
        <v>c</v>
      </c>
      <c r="AL1166" s="4">
        <f>(data[[#This Row],[Bid]]*data[[#This Row],[Bidsize]]+data[[#This Row],[Ask]]*data[[#This Row],[Asksize]])/(data[[#This Row],[Bidsize]]+data[[#This Row],[Asksize]])</f>
        <v>0.15</v>
      </c>
    </row>
    <row r="1167" spans="1:38" x14ac:dyDescent="0.3">
      <c r="A1167" t="s">
        <v>7419</v>
      </c>
      <c r="B1167" t="s">
        <v>7420</v>
      </c>
      <c r="C1167" t="s">
        <v>30</v>
      </c>
      <c r="D1167" t="s">
        <v>3291</v>
      </c>
      <c r="E1167" t="s">
        <v>264</v>
      </c>
      <c r="F1167" t="s">
        <v>652</v>
      </c>
      <c r="G1167" t="s">
        <v>7421</v>
      </c>
      <c r="H1167" t="s">
        <v>118</v>
      </c>
      <c r="I1167" t="s">
        <v>139</v>
      </c>
      <c r="J1167" t="s">
        <v>1502</v>
      </c>
      <c r="K1167" t="s">
        <v>743</v>
      </c>
      <c r="L1167" t="s">
        <v>57</v>
      </c>
      <c r="M1167" t="s">
        <v>37</v>
      </c>
      <c r="N1167" t="s">
        <v>7422</v>
      </c>
      <c r="O1167" t="s">
        <v>161</v>
      </c>
      <c r="P1167" t="s">
        <v>7421</v>
      </c>
      <c r="Q1167" t="s">
        <v>7421</v>
      </c>
      <c r="R1167" t="s">
        <v>7421</v>
      </c>
      <c r="S1167" t="s">
        <v>7421</v>
      </c>
      <c r="T1167" t="s">
        <v>50</v>
      </c>
      <c r="U1167" t="s">
        <v>7423</v>
      </c>
      <c r="V1167" t="s">
        <v>87</v>
      </c>
      <c r="W1167" t="s">
        <v>161</v>
      </c>
      <c r="X1167" t="s">
        <v>1087</v>
      </c>
      <c r="Y1167" t="s">
        <v>655</v>
      </c>
      <c r="Z1167" t="s">
        <v>87</v>
      </c>
      <c r="AA1167" t="s">
        <v>87</v>
      </c>
      <c r="AB1167" t="s">
        <v>37</v>
      </c>
      <c r="AC1167" t="s">
        <v>1013</v>
      </c>
      <c r="AD1167" t="s">
        <v>37</v>
      </c>
      <c r="AE1167" t="s">
        <v>1013</v>
      </c>
      <c r="AF1167" t="s">
        <v>90</v>
      </c>
      <c r="AG1167" t="s">
        <v>1270</v>
      </c>
      <c r="AH1167" t="s">
        <v>551</v>
      </c>
      <c r="AI1167" s="4">
        <f ca="1">data[[#This Row],[Expiry Date]]-TODAY()</f>
        <v>40</v>
      </c>
      <c r="AJ1167" s="4">
        <f ca="1">data[[#This Row],[Maturity ( Days)]]/365</f>
        <v>0.1095890410958904</v>
      </c>
      <c r="AK1167" s="4" t="str">
        <f>IF(data[[#This Row],[Option Type]]="put","p","c")</f>
        <v>p</v>
      </c>
      <c r="AL1167" s="4">
        <f>(data[[#This Row],[Bid]]*data[[#This Row],[Bidsize]]+data[[#This Row],[Ask]]*data[[#This Row],[Asksize]])/(data[[#This Row],[Bidsize]]+data[[#This Row],[Asksize]])</f>
        <v>0.36304347826086958</v>
      </c>
    </row>
    <row r="1168" spans="1:38" x14ac:dyDescent="0.3">
      <c r="A1168" t="s">
        <v>7424</v>
      </c>
      <c r="B1168" t="s">
        <v>7425</v>
      </c>
      <c r="C1168" t="s">
        <v>30</v>
      </c>
      <c r="D1168" t="s">
        <v>1276</v>
      </c>
      <c r="E1168" t="s">
        <v>254</v>
      </c>
      <c r="F1168" t="s">
        <v>428</v>
      </c>
      <c r="G1168" t="s">
        <v>255</v>
      </c>
      <c r="H1168" t="s">
        <v>452</v>
      </c>
      <c r="I1168" t="s">
        <v>290</v>
      </c>
      <c r="J1168" t="s">
        <v>1502</v>
      </c>
      <c r="K1168" t="s">
        <v>7426</v>
      </c>
      <c r="L1168" t="s">
        <v>57</v>
      </c>
      <c r="M1168" t="s">
        <v>37</v>
      </c>
      <c r="N1168" t="s">
        <v>7131</v>
      </c>
      <c r="O1168" t="s">
        <v>129</v>
      </c>
      <c r="P1168" t="s">
        <v>255</v>
      </c>
      <c r="Q1168" t="s">
        <v>255</v>
      </c>
      <c r="R1168" t="s">
        <v>255</v>
      </c>
      <c r="S1168" t="s">
        <v>255</v>
      </c>
      <c r="T1168" t="s">
        <v>50</v>
      </c>
      <c r="U1168" t="s">
        <v>1155</v>
      </c>
      <c r="V1168" t="s">
        <v>87</v>
      </c>
      <c r="W1168" t="s">
        <v>129</v>
      </c>
      <c r="X1168" t="s">
        <v>1087</v>
      </c>
      <c r="Y1168" t="s">
        <v>982</v>
      </c>
      <c r="Z1168" t="s">
        <v>87</v>
      </c>
      <c r="AA1168" t="s">
        <v>87</v>
      </c>
      <c r="AB1168" t="s">
        <v>37</v>
      </c>
      <c r="AC1168" t="s">
        <v>1013</v>
      </c>
      <c r="AD1168" t="s">
        <v>37</v>
      </c>
      <c r="AE1168" t="s">
        <v>1013</v>
      </c>
      <c r="AF1168" t="s">
        <v>90</v>
      </c>
      <c r="AG1168" t="s">
        <v>1270</v>
      </c>
      <c r="AH1168" t="s">
        <v>551</v>
      </c>
      <c r="AI1168" s="4">
        <f ca="1">data[[#This Row],[Expiry Date]]-TODAY()</f>
        <v>40</v>
      </c>
      <c r="AJ1168" s="4">
        <f ca="1">data[[#This Row],[Maturity ( Days)]]/365</f>
        <v>0.1095890410958904</v>
      </c>
      <c r="AK1168" s="4" t="str">
        <f>IF(data[[#This Row],[Option Type]]="put","p","c")</f>
        <v>p</v>
      </c>
      <c r="AL1168" s="4">
        <f>(data[[#This Row],[Bid]]*data[[#This Row],[Bidsize]]+data[[#This Row],[Ask]]*data[[#This Row],[Asksize]])/(data[[#This Row],[Bidsize]]+data[[#This Row],[Asksize]])</f>
        <v>0.94670658682634745</v>
      </c>
    </row>
    <row r="1169" spans="1:38" x14ac:dyDescent="0.3">
      <c r="A1169" t="s">
        <v>7427</v>
      </c>
      <c r="B1169" t="s">
        <v>7428</v>
      </c>
      <c r="C1169" t="s">
        <v>30</v>
      </c>
      <c r="D1169" t="s">
        <v>1279</v>
      </c>
      <c r="E1169" t="s">
        <v>809</v>
      </c>
      <c r="F1169" t="s">
        <v>1437</v>
      </c>
      <c r="G1169" t="s">
        <v>492</v>
      </c>
      <c r="H1169" t="s">
        <v>274</v>
      </c>
      <c r="I1169" t="s">
        <v>479</v>
      </c>
      <c r="J1169" t="s">
        <v>1502</v>
      </c>
      <c r="K1169" t="s">
        <v>7429</v>
      </c>
      <c r="L1169" t="s">
        <v>57</v>
      </c>
      <c r="M1169" t="s">
        <v>37</v>
      </c>
      <c r="N1169" t="s">
        <v>6514</v>
      </c>
      <c r="O1169" t="s">
        <v>7430</v>
      </c>
      <c r="P1169" t="s">
        <v>144</v>
      </c>
      <c r="Q1169" t="s">
        <v>144</v>
      </c>
      <c r="R1169" t="s">
        <v>1437</v>
      </c>
      <c r="S1169" t="s">
        <v>492</v>
      </c>
      <c r="T1169" t="s">
        <v>50</v>
      </c>
      <c r="U1169" t="s">
        <v>7431</v>
      </c>
      <c r="V1169" t="s">
        <v>87</v>
      </c>
      <c r="W1169" t="s">
        <v>423</v>
      </c>
      <c r="X1169" t="s">
        <v>1087</v>
      </c>
      <c r="Y1169" t="s">
        <v>247</v>
      </c>
      <c r="Z1169" t="s">
        <v>87</v>
      </c>
      <c r="AA1169" t="s">
        <v>87</v>
      </c>
      <c r="AB1169" t="s">
        <v>37</v>
      </c>
      <c r="AC1169" t="s">
        <v>1013</v>
      </c>
      <c r="AD1169" t="s">
        <v>37</v>
      </c>
      <c r="AE1169" t="s">
        <v>1013</v>
      </c>
      <c r="AF1169" t="s">
        <v>90</v>
      </c>
      <c r="AG1169" t="s">
        <v>1270</v>
      </c>
      <c r="AH1169" t="s">
        <v>551</v>
      </c>
      <c r="AI1169" s="4">
        <f ca="1">data[[#This Row],[Expiry Date]]-TODAY()</f>
        <v>40</v>
      </c>
      <c r="AJ1169" s="4">
        <f ca="1">data[[#This Row],[Maturity ( Days)]]/365</f>
        <v>0.1095890410958904</v>
      </c>
      <c r="AK1169" s="4" t="str">
        <f>IF(data[[#This Row],[Option Type]]="put","p","c")</f>
        <v>p</v>
      </c>
      <c r="AL1169" s="4">
        <f>(data[[#This Row],[Bid]]*data[[#This Row],[Bidsize]]+data[[#This Row],[Ask]]*data[[#This Row],[Asksize]])/(data[[#This Row],[Bidsize]]+data[[#This Row],[Asksize]])</f>
        <v>2.9616279069767444</v>
      </c>
    </row>
    <row r="1170" spans="1:38" x14ac:dyDescent="0.3">
      <c r="A1170" t="s">
        <v>7432</v>
      </c>
      <c r="B1170" t="s">
        <v>7433</v>
      </c>
      <c r="C1170" t="s">
        <v>30</v>
      </c>
      <c r="D1170" t="s">
        <v>4802</v>
      </c>
      <c r="E1170" t="s">
        <v>239</v>
      </c>
      <c r="F1170" t="s">
        <v>742</v>
      </c>
      <c r="G1170" t="s">
        <v>7434</v>
      </c>
      <c r="H1170" t="s">
        <v>101</v>
      </c>
      <c r="I1170" t="s">
        <v>258</v>
      </c>
      <c r="J1170" t="s">
        <v>1502</v>
      </c>
      <c r="K1170" t="s">
        <v>7435</v>
      </c>
      <c r="L1170" t="s">
        <v>57</v>
      </c>
      <c r="M1170" t="s">
        <v>37</v>
      </c>
      <c r="N1170" t="s">
        <v>7436</v>
      </c>
      <c r="O1170" t="s">
        <v>128</v>
      </c>
      <c r="P1170" t="s">
        <v>7434</v>
      </c>
      <c r="Q1170" t="s">
        <v>7434</v>
      </c>
      <c r="R1170" t="s">
        <v>7434</v>
      </c>
      <c r="S1170" t="s">
        <v>7434</v>
      </c>
      <c r="T1170" t="s">
        <v>50</v>
      </c>
      <c r="U1170" t="s">
        <v>7437</v>
      </c>
      <c r="V1170" t="s">
        <v>87</v>
      </c>
      <c r="W1170" t="s">
        <v>128</v>
      </c>
      <c r="X1170" t="s">
        <v>1087</v>
      </c>
      <c r="Y1170" t="s">
        <v>1356</v>
      </c>
      <c r="Z1170" t="s">
        <v>87</v>
      </c>
      <c r="AA1170" t="s">
        <v>87</v>
      </c>
      <c r="AB1170" t="s">
        <v>37</v>
      </c>
      <c r="AC1170" t="s">
        <v>1013</v>
      </c>
      <c r="AD1170" t="s">
        <v>37</v>
      </c>
      <c r="AE1170" t="s">
        <v>1013</v>
      </c>
      <c r="AF1170" t="s">
        <v>90</v>
      </c>
      <c r="AG1170" t="s">
        <v>1270</v>
      </c>
      <c r="AH1170" t="s">
        <v>551</v>
      </c>
      <c r="AI1170" s="4">
        <f ca="1">data[[#This Row],[Expiry Date]]-TODAY()</f>
        <v>40</v>
      </c>
      <c r="AJ1170" s="4">
        <f ca="1">data[[#This Row],[Maturity ( Days)]]/365</f>
        <v>0.1095890410958904</v>
      </c>
      <c r="AK1170" s="4" t="str">
        <f>IF(data[[#This Row],[Option Type]]="put","p","c")</f>
        <v>p</v>
      </c>
      <c r="AL1170" s="4">
        <f>(data[[#This Row],[Bid]]*data[[#This Row],[Bidsize]]+data[[#This Row],[Ask]]*data[[#This Row],[Asksize]])/(data[[#This Row],[Bidsize]]+data[[#This Row],[Asksize]])</f>
        <v>4.675206611570248</v>
      </c>
    </row>
    <row r="1171" spans="1:38" x14ac:dyDescent="0.3">
      <c r="A1171" t="s">
        <v>7438</v>
      </c>
      <c r="B1171" t="s">
        <v>7439</v>
      </c>
      <c r="C1171" t="s">
        <v>30</v>
      </c>
      <c r="D1171" t="s">
        <v>96</v>
      </c>
      <c r="E1171" t="s">
        <v>349</v>
      </c>
      <c r="F1171" t="s">
        <v>665</v>
      </c>
      <c r="G1171" t="s">
        <v>1435</v>
      </c>
      <c r="H1171" t="s">
        <v>97</v>
      </c>
      <c r="I1171" t="s">
        <v>153</v>
      </c>
      <c r="J1171" t="s">
        <v>1502</v>
      </c>
      <c r="K1171" t="s">
        <v>1224</v>
      </c>
      <c r="L1171" t="s">
        <v>57</v>
      </c>
      <c r="M1171" t="s">
        <v>37</v>
      </c>
      <c r="N1171" t="s">
        <v>7440</v>
      </c>
      <c r="O1171" t="s">
        <v>467</v>
      </c>
      <c r="P1171" t="s">
        <v>667</v>
      </c>
      <c r="Q1171" t="s">
        <v>738</v>
      </c>
      <c r="R1171" t="s">
        <v>1435</v>
      </c>
      <c r="S1171" t="s">
        <v>1435</v>
      </c>
      <c r="T1171" t="s">
        <v>50</v>
      </c>
      <c r="U1171" t="s">
        <v>1083</v>
      </c>
      <c r="V1171" t="s">
        <v>87</v>
      </c>
      <c r="W1171" t="s">
        <v>144</v>
      </c>
      <c r="X1171" t="s">
        <v>1087</v>
      </c>
      <c r="Y1171" t="s">
        <v>7441</v>
      </c>
      <c r="Z1171" t="s">
        <v>87</v>
      </c>
      <c r="AA1171" t="s">
        <v>87</v>
      </c>
      <c r="AB1171" t="s">
        <v>37</v>
      </c>
      <c r="AC1171" t="s">
        <v>1013</v>
      </c>
      <c r="AD1171" t="s">
        <v>37</v>
      </c>
      <c r="AE1171" t="s">
        <v>1013</v>
      </c>
      <c r="AF1171" t="s">
        <v>90</v>
      </c>
      <c r="AG1171" t="s">
        <v>1270</v>
      </c>
      <c r="AH1171" t="s">
        <v>551</v>
      </c>
      <c r="AI1171" s="4">
        <f ca="1">data[[#This Row],[Expiry Date]]-TODAY()</f>
        <v>40</v>
      </c>
      <c r="AJ1171" s="4">
        <f ca="1">data[[#This Row],[Maturity ( Days)]]/365</f>
        <v>0.1095890410958904</v>
      </c>
      <c r="AK1171" s="4" t="str">
        <f>IF(data[[#This Row],[Option Type]]="put","p","c")</f>
        <v>p</v>
      </c>
      <c r="AL1171" s="4">
        <f>(data[[#This Row],[Bid]]*data[[#This Row],[Bidsize]]+data[[#This Row],[Ask]]*data[[#This Row],[Asksize]])/(data[[#This Row],[Bidsize]]+data[[#This Row],[Asksize]])</f>
        <v>7.0245901639344259</v>
      </c>
    </row>
    <row r="1172" spans="1:38" x14ac:dyDescent="0.3">
      <c r="A1172" t="s">
        <v>7442</v>
      </c>
      <c r="B1172" t="s">
        <v>7443</v>
      </c>
      <c r="C1172" t="s">
        <v>30</v>
      </c>
      <c r="D1172" t="s">
        <v>99</v>
      </c>
      <c r="E1172" t="s">
        <v>903</v>
      </c>
      <c r="F1172" t="s">
        <v>267</v>
      </c>
      <c r="G1172" t="s">
        <v>7444</v>
      </c>
      <c r="H1172" t="s">
        <v>184</v>
      </c>
      <c r="I1172" t="s">
        <v>105</v>
      </c>
      <c r="J1172" t="s">
        <v>1502</v>
      </c>
      <c r="K1172" t="s">
        <v>7445</v>
      </c>
      <c r="L1172" t="s">
        <v>57</v>
      </c>
      <c r="M1172" t="s">
        <v>37</v>
      </c>
      <c r="N1172" t="s">
        <v>7446</v>
      </c>
      <c r="O1172" t="s">
        <v>168</v>
      </c>
      <c r="P1172" t="s">
        <v>7373</v>
      </c>
      <c r="Q1172" t="s">
        <v>7373</v>
      </c>
      <c r="R1172" t="s">
        <v>7444</v>
      </c>
      <c r="S1172" t="s">
        <v>7444</v>
      </c>
      <c r="T1172" t="s">
        <v>50</v>
      </c>
      <c r="U1172" t="s">
        <v>7447</v>
      </c>
      <c r="V1172" t="s">
        <v>87</v>
      </c>
      <c r="W1172" t="s">
        <v>144</v>
      </c>
      <c r="X1172" t="s">
        <v>1087</v>
      </c>
      <c r="Y1172" t="s">
        <v>7448</v>
      </c>
      <c r="Z1172" t="s">
        <v>87</v>
      </c>
      <c r="AA1172" t="s">
        <v>87</v>
      </c>
      <c r="AB1172" t="s">
        <v>37</v>
      </c>
      <c r="AC1172" t="s">
        <v>1013</v>
      </c>
      <c r="AD1172" t="s">
        <v>37</v>
      </c>
      <c r="AE1172" t="s">
        <v>1013</v>
      </c>
      <c r="AF1172" t="s">
        <v>90</v>
      </c>
      <c r="AG1172" t="s">
        <v>1270</v>
      </c>
      <c r="AH1172" t="s">
        <v>551</v>
      </c>
      <c r="AI1172" s="4">
        <f ca="1">data[[#This Row],[Expiry Date]]-TODAY()</f>
        <v>40</v>
      </c>
      <c r="AJ1172" s="4">
        <f ca="1">data[[#This Row],[Maturity ( Days)]]/365</f>
        <v>0.1095890410958904</v>
      </c>
      <c r="AK1172" s="4" t="str">
        <f>IF(data[[#This Row],[Option Type]]="put","p","c")</f>
        <v>p</v>
      </c>
      <c r="AL1172" s="4">
        <f>(data[[#This Row],[Bid]]*data[[#This Row],[Bidsize]]+data[[#This Row],[Ask]]*data[[#This Row],[Asksize]])/(data[[#This Row],[Bidsize]]+data[[#This Row],[Asksize]])</f>
        <v>7.9545454545454541</v>
      </c>
    </row>
    <row r="1173" spans="1:38" x14ac:dyDescent="0.3">
      <c r="A1173" t="s">
        <v>7449</v>
      </c>
      <c r="B1173" t="s">
        <v>7450</v>
      </c>
      <c r="C1173" t="s">
        <v>30</v>
      </c>
      <c r="D1173" t="s">
        <v>1295</v>
      </c>
      <c r="E1173" t="s">
        <v>267</v>
      </c>
      <c r="F1173" t="s">
        <v>5670</v>
      </c>
      <c r="G1173" t="s">
        <v>438</v>
      </c>
      <c r="H1173" t="s">
        <v>184</v>
      </c>
      <c r="I1173" t="s">
        <v>274</v>
      </c>
      <c r="J1173" t="s">
        <v>1502</v>
      </c>
      <c r="K1173" t="s">
        <v>277</v>
      </c>
      <c r="L1173" t="s">
        <v>57</v>
      </c>
      <c r="M1173" t="s">
        <v>37</v>
      </c>
      <c r="N1173" t="s">
        <v>7131</v>
      </c>
      <c r="O1173" t="s">
        <v>116</v>
      </c>
      <c r="P1173" t="s">
        <v>438</v>
      </c>
      <c r="Q1173" t="s">
        <v>438</v>
      </c>
      <c r="R1173" t="s">
        <v>438</v>
      </c>
      <c r="S1173" t="s">
        <v>438</v>
      </c>
      <c r="T1173" t="s">
        <v>50</v>
      </c>
      <c r="U1173" t="s">
        <v>7451</v>
      </c>
      <c r="V1173" t="s">
        <v>87</v>
      </c>
      <c r="W1173" t="s">
        <v>116</v>
      </c>
      <c r="X1173" t="s">
        <v>1087</v>
      </c>
      <c r="Y1173" t="s">
        <v>7452</v>
      </c>
      <c r="Z1173" t="s">
        <v>87</v>
      </c>
      <c r="AA1173" t="s">
        <v>87</v>
      </c>
      <c r="AB1173" t="s">
        <v>37</v>
      </c>
      <c r="AC1173" t="s">
        <v>1013</v>
      </c>
      <c r="AD1173" t="s">
        <v>37</v>
      </c>
      <c r="AE1173" t="s">
        <v>1013</v>
      </c>
      <c r="AF1173" t="s">
        <v>90</v>
      </c>
      <c r="AG1173" t="s">
        <v>1270</v>
      </c>
      <c r="AH1173" t="s">
        <v>551</v>
      </c>
      <c r="AI1173" s="4">
        <f ca="1">data[[#This Row],[Expiry Date]]-TODAY()</f>
        <v>40</v>
      </c>
      <c r="AJ1173" s="4">
        <f ca="1">data[[#This Row],[Maturity ( Days)]]/365</f>
        <v>0.1095890410958904</v>
      </c>
      <c r="AK1173" s="4" t="str">
        <f>IF(data[[#This Row],[Option Type]]="put","p","c")</f>
        <v>p</v>
      </c>
      <c r="AL1173" s="4">
        <f>(data[[#This Row],[Bid]]*data[[#This Row],[Bidsize]]+data[[#This Row],[Ask]]*data[[#This Row],[Asksize]])/(data[[#This Row],[Bidsize]]+data[[#This Row],[Asksize]])</f>
        <v>8.3457831325301211</v>
      </c>
    </row>
    <row r="1174" spans="1:38" x14ac:dyDescent="0.3">
      <c r="A1174" t="s">
        <v>7453</v>
      </c>
      <c r="B1174" t="s">
        <v>7454</v>
      </c>
      <c r="C1174" t="s">
        <v>30</v>
      </c>
      <c r="D1174" t="s">
        <v>1297</v>
      </c>
      <c r="E1174" t="s">
        <v>138</v>
      </c>
      <c r="F1174" t="s">
        <v>388</v>
      </c>
      <c r="G1174" t="s">
        <v>774</v>
      </c>
      <c r="H1174" t="s">
        <v>104</v>
      </c>
      <c r="I1174" t="s">
        <v>226</v>
      </c>
      <c r="J1174" t="s">
        <v>1502</v>
      </c>
      <c r="K1174" t="s">
        <v>3695</v>
      </c>
      <c r="L1174" t="s">
        <v>57</v>
      </c>
      <c r="M1174" t="s">
        <v>37</v>
      </c>
      <c r="N1174" t="s">
        <v>1150</v>
      </c>
      <c r="O1174" t="s">
        <v>314</v>
      </c>
      <c r="P1174" t="s">
        <v>320</v>
      </c>
      <c r="Q1174" t="s">
        <v>320</v>
      </c>
      <c r="R1174" t="s">
        <v>774</v>
      </c>
      <c r="S1174" t="s">
        <v>774</v>
      </c>
      <c r="T1174" t="s">
        <v>50</v>
      </c>
      <c r="U1174" t="s">
        <v>7455</v>
      </c>
      <c r="V1174" t="s">
        <v>87</v>
      </c>
      <c r="W1174" t="s">
        <v>97</v>
      </c>
      <c r="X1174" t="s">
        <v>1087</v>
      </c>
      <c r="Y1174" t="s">
        <v>7456</v>
      </c>
      <c r="Z1174" t="s">
        <v>87</v>
      </c>
      <c r="AA1174" t="s">
        <v>87</v>
      </c>
      <c r="AB1174" t="s">
        <v>37</v>
      </c>
      <c r="AC1174" t="s">
        <v>1013</v>
      </c>
      <c r="AD1174" t="s">
        <v>37</v>
      </c>
      <c r="AE1174" t="s">
        <v>1013</v>
      </c>
      <c r="AF1174" t="s">
        <v>90</v>
      </c>
      <c r="AG1174" t="s">
        <v>1270</v>
      </c>
      <c r="AH1174" t="s">
        <v>551</v>
      </c>
      <c r="AI1174" s="4">
        <f ca="1">data[[#This Row],[Expiry Date]]-TODAY()</f>
        <v>40</v>
      </c>
      <c r="AJ1174" s="4">
        <f ca="1">data[[#This Row],[Maturity ( Days)]]/365</f>
        <v>0.1095890410958904</v>
      </c>
      <c r="AK1174" s="4" t="str">
        <f>IF(data[[#This Row],[Option Type]]="put","p","c")</f>
        <v>p</v>
      </c>
      <c r="AL1174" s="4">
        <f>(data[[#This Row],[Bid]]*data[[#This Row],[Bidsize]]+data[[#This Row],[Ask]]*data[[#This Row],[Asksize]])/(data[[#This Row],[Bidsize]]+data[[#This Row],[Asksize]])</f>
        <v>9.2421052631578959</v>
      </c>
    </row>
    <row r="1175" spans="1:38" x14ac:dyDescent="0.3">
      <c r="A1175" t="s">
        <v>7457</v>
      </c>
      <c r="B1175" t="s">
        <v>7458</v>
      </c>
      <c r="C1175" t="s">
        <v>30</v>
      </c>
      <c r="D1175" t="s">
        <v>306</v>
      </c>
      <c r="E1175" t="s">
        <v>503</v>
      </c>
      <c r="F1175" t="s">
        <v>7459</v>
      </c>
      <c r="G1175" t="s">
        <v>818</v>
      </c>
      <c r="H1175" t="s">
        <v>104</v>
      </c>
      <c r="I1175" t="s">
        <v>135</v>
      </c>
      <c r="J1175" t="s">
        <v>1502</v>
      </c>
      <c r="K1175" t="s">
        <v>4646</v>
      </c>
      <c r="L1175" t="s">
        <v>57</v>
      </c>
      <c r="M1175" t="s">
        <v>37</v>
      </c>
      <c r="N1175" t="s">
        <v>431</v>
      </c>
      <c r="O1175" t="s">
        <v>95</v>
      </c>
      <c r="P1175" t="s">
        <v>1139</v>
      </c>
      <c r="Q1175" t="s">
        <v>1139</v>
      </c>
      <c r="R1175" t="s">
        <v>818</v>
      </c>
      <c r="S1175" t="s">
        <v>818</v>
      </c>
      <c r="T1175" t="s">
        <v>50</v>
      </c>
      <c r="U1175" t="s">
        <v>753</v>
      </c>
      <c r="V1175" t="s">
        <v>87</v>
      </c>
      <c r="W1175" t="s">
        <v>122</v>
      </c>
      <c r="X1175" t="s">
        <v>1087</v>
      </c>
      <c r="Y1175" t="s">
        <v>819</v>
      </c>
      <c r="Z1175" t="s">
        <v>87</v>
      </c>
      <c r="AA1175" t="s">
        <v>87</v>
      </c>
      <c r="AB1175" t="s">
        <v>37</v>
      </c>
      <c r="AC1175" t="s">
        <v>1013</v>
      </c>
      <c r="AD1175" t="s">
        <v>37</v>
      </c>
      <c r="AE1175" t="s">
        <v>1013</v>
      </c>
      <c r="AF1175" t="s">
        <v>90</v>
      </c>
      <c r="AG1175" t="s">
        <v>1270</v>
      </c>
      <c r="AH1175" t="s">
        <v>551</v>
      </c>
      <c r="AI1175" s="4">
        <f ca="1">data[[#This Row],[Expiry Date]]-TODAY()</f>
        <v>40</v>
      </c>
      <c r="AJ1175" s="4">
        <f ca="1">data[[#This Row],[Maturity ( Days)]]/365</f>
        <v>0.1095890410958904</v>
      </c>
      <c r="AK1175" s="4" t="str">
        <f>IF(data[[#This Row],[Option Type]]="put","p","c")</f>
        <v>p</v>
      </c>
      <c r="AL1175" s="4">
        <f>(data[[#This Row],[Bid]]*data[[#This Row],[Bidsize]]+data[[#This Row],[Ask]]*data[[#This Row],[Asksize]])/(data[[#This Row],[Bidsize]]+data[[#This Row],[Asksize]])</f>
        <v>9.737837837837839</v>
      </c>
    </row>
    <row r="1176" spans="1:38" x14ac:dyDescent="0.3">
      <c r="A1176" t="s">
        <v>7460</v>
      </c>
      <c r="B1176" t="s">
        <v>7461</v>
      </c>
      <c r="C1176" t="s">
        <v>30</v>
      </c>
      <c r="D1176" t="s">
        <v>1305</v>
      </c>
      <c r="E1176" t="s">
        <v>863</v>
      </c>
      <c r="F1176" t="s">
        <v>672</v>
      </c>
      <c r="G1176" t="s">
        <v>160</v>
      </c>
      <c r="H1176" t="s">
        <v>184</v>
      </c>
      <c r="I1176" t="s">
        <v>161</v>
      </c>
      <c r="J1176" t="s">
        <v>1502</v>
      </c>
      <c r="K1176" t="s">
        <v>3395</v>
      </c>
      <c r="L1176" t="s">
        <v>57</v>
      </c>
      <c r="M1176" t="s">
        <v>37</v>
      </c>
      <c r="N1176" t="s">
        <v>7462</v>
      </c>
      <c r="O1176" t="s">
        <v>3102</v>
      </c>
      <c r="P1176" t="s">
        <v>7463</v>
      </c>
      <c r="Q1176" t="s">
        <v>7463</v>
      </c>
      <c r="R1176" t="s">
        <v>160</v>
      </c>
      <c r="S1176" t="s">
        <v>160</v>
      </c>
      <c r="T1176" t="s">
        <v>50</v>
      </c>
      <c r="U1176" t="s">
        <v>7464</v>
      </c>
      <c r="V1176" t="s">
        <v>87</v>
      </c>
      <c r="W1176" t="s">
        <v>104</v>
      </c>
      <c r="X1176" t="s">
        <v>1087</v>
      </c>
      <c r="Y1176" t="s">
        <v>7465</v>
      </c>
      <c r="Z1176" t="s">
        <v>87</v>
      </c>
      <c r="AA1176" t="s">
        <v>87</v>
      </c>
      <c r="AB1176" t="s">
        <v>37</v>
      </c>
      <c r="AC1176" t="s">
        <v>1013</v>
      </c>
      <c r="AD1176" t="s">
        <v>37</v>
      </c>
      <c r="AE1176" t="s">
        <v>1013</v>
      </c>
      <c r="AF1176" t="s">
        <v>90</v>
      </c>
      <c r="AG1176" t="s">
        <v>1270</v>
      </c>
      <c r="AH1176" t="s">
        <v>551</v>
      </c>
      <c r="AI1176" s="4">
        <f ca="1">data[[#This Row],[Expiry Date]]-TODAY()</f>
        <v>40</v>
      </c>
      <c r="AJ1176" s="4">
        <f ca="1">data[[#This Row],[Maturity ( Days)]]/365</f>
        <v>0.1095890410958904</v>
      </c>
      <c r="AK1176" s="4" t="str">
        <f>IF(data[[#This Row],[Option Type]]="put","p","c")</f>
        <v>p</v>
      </c>
      <c r="AL1176" s="4">
        <f>(data[[#This Row],[Bid]]*data[[#This Row],[Bidsize]]+data[[#This Row],[Ask]]*data[[#This Row],[Asksize]])/(data[[#This Row],[Bidsize]]+data[[#This Row],[Asksize]])</f>
        <v>12.759574468085107</v>
      </c>
    </row>
    <row r="1177" spans="1:38" x14ac:dyDescent="0.3">
      <c r="A1177" t="s">
        <v>7466</v>
      </c>
      <c r="B1177" t="s">
        <v>7467</v>
      </c>
      <c r="C1177" t="s">
        <v>30</v>
      </c>
      <c r="D1177" t="s">
        <v>1309</v>
      </c>
      <c r="E1177" t="s">
        <v>7468</v>
      </c>
      <c r="F1177" t="s">
        <v>273</v>
      </c>
      <c r="G1177" t="s">
        <v>1005</v>
      </c>
      <c r="H1177" t="s">
        <v>179</v>
      </c>
      <c r="I1177" t="s">
        <v>187</v>
      </c>
      <c r="J1177" t="s">
        <v>1502</v>
      </c>
      <c r="K1177" t="s">
        <v>7469</v>
      </c>
      <c r="L1177" t="s">
        <v>57</v>
      </c>
      <c r="M1177" t="s">
        <v>37</v>
      </c>
      <c r="N1177" t="s">
        <v>7470</v>
      </c>
      <c r="O1177" t="s">
        <v>137</v>
      </c>
      <c r="P1177" t="s">
        <v>1005</v>
      </c>
      <c r="Q1177" t="s">
        <v>1005</v>
      </c>
      <c r="R1177" t="s">
        <v>1005</v>
      </c>
      <c r="S1177" t="s">
        <v>1005</v>
      </c>
      <c r="T1177" t="s">
        <v>50</v>
      </c>
      <c r="U1177" t="s">
        <v>7471</v>
      </c>
      <c r="V1177" t="s">
        <v>87</v>
      </c>
      <c r="W1177" t="s">
        <v>137</v>
      </c>
      <c r="X1177" t="s">
        <v>1087</v>
      </c>
      <c r="Y1177" t="s">
        <v>5682</v>
      </c>
      <c r="Z1177" t="s">
        <v>87</v>
      </c>
      <c r="AA1177" t="s">
        <v>87</v>
      </c>
      <c r="AB1177" t="s">
        <v>37</v>
      </c>
      <c r="AC1177" t="s">
        <v>1013</v>
      </c>
      <c r="AD1177" t="s">
        <v>37</v>
      </c>
      <c r="AE1177" t="s">
        <v>1013</v>
      </c>
      <c r="AF1177" t="s">
        <v>90</v>
      </c>
      <c r="AG1177" t="s">
        <v>1270</v>
      </c>
      <c r="AH1177" t="s">
        <v>551</v>
      </c>
      <c r="AI1177" s="4">
        <f ca="1">data[[#This Row],[Expiry Date]]-TODAY()</f>
        <v>40</v>
      </c>
      <c r="AJ1177" s="4">
        <f ca="1">data[[#This Row],[Maturity ( Days)]]/365</f>
        <v>0.1095890410958904</v>
      </c>
      <c r="AK1177" s="4" t="str">
        <f>IF(data[[#This Row],[Option Type]]="put","p","c")</f>
        <v>p</v>
      </c>
      <c r="AL1177" s="4">
        <f>(data[[#This Row],[Bid]]*data[[#This Row],[Bidsize]]+data[[#This Row],[Ask]]*data[[#This Row],[Asksize]])/(data[[#This Row],[Bidsize]]+data[[#This Row],[Asksize]])</f>
        <v>14.562711864406781</v>
      </c>
    </row>
    <row r="1178" spans="1:38" x14ac:dyDescent="0.3">
      <c r="A1178" t="s">
        <v>7472</v>
      </c>
      <c r="B1178" t="s">
        <v>7473</v>
      </c>
      <c r="C1178" t="s">
        <v>30</v>
      </c>
      <c r="D1178" t="s">
        <v>1717</v>
      </c>
      <c r="E1178" t="s">
        <v>149</v>
      </c>
      <c r="F1178" t="s">
        <v>5708</v>
      </c>
      <c r="G1178" t="s">
        <v>825</v>
      </c>
      <c r="H1178" t="s">
        <v>179</v>
      </c>
      <c r="I1178" t="s">
        <v>129</v>
      </c>
      <c r="J1178" t="s">
        <v>1502</v>
      </c>
      <c r="K1178" t="s">
        <v>7474</v>
      </c>
      <c r="L1178" t="s">
        <v>57</v>
      </c>
      <c r="M1178" t="s">
        <v>37</v>
      </c>
      <c r="N1178" t="s">
        <v>7475</v>
      </c>
      <c r="O1178" t="s">
        <v>95</v>
      </c>
      <c r="P1178" t="s">
        <v>7364</v>
      </c>
      <c r="Q1178" t="s">
        <v>7476</v>
      </c>
      <c r="R1178" t="s">
        <v>7364</v>
      </c>
      <c r="S1178" t="s">
        <v>825</v>
      </c>
      <c r="T1178" t="s">
        <v>50</v>
      </c>
      <c r="U1178" t="s">
        <v>7477</v>
      </c>
      <c r="V1178" t="s">
        <v>87</v>
      </c>
      <c r="W1178" t="s">
        <v>176</v>
      </c>
      <c r="X1178" t="s">
        <v>1087</v>
      </c>
      <c r="Y1178" t="s">
        <v>7478</v>
      </c>
      <c r="Z1178" t="s">
        <v>87</v>
      </c>
      <c r="AA1178" t="s">
        <v>87</v>
      </c>
      <c r="AB1178" t="s">
        <v>37</v>
      </c>
      <c r="AC1178" t="s">
        <v>1013</v>
      </c>
      <c r="AD1178" t="s">
        <v>37</v>
      </c>
      <c r="AE1178" t="s">
        <v>1013</v>
      </c>
      <c r="AF1178" t="s">
        <v>90</v>
      </c>
      <c r="AG1178" t="s">
        <v>1270</v>
      </c>
      <c r="AH1178" t="s">
        <v>551</v>
      </c>
      <c r="AI1178" s="4">
        <f ca="1">data[[#This Row],[Expiry Date]]-TODAY()</f>
        <v>40</v>
      </c>
      <c r="AJ1178" s="4">
        <f ca="1">data[[#This Row],[Maturity ( Days)]]/365</f>
        <v>0.1095890410958904</v>
      </c>
      <c r="AK1178" s="4" t="str">
        <f>IF(data[[#This Row],[Option Type]]="put","p","c")</f>
        <v>p</v>
      </c>
      <c r="AL1178" s="4">
        <f>(data[[#This Row],[Bid]]*data[[#This Row],[Bidsize]]+data[[#This Row],[Ask]]*data[[#This Row],[Asksize]])/(data[[#This Row],[Bidsize]]+data[[#This Row],[Asksize]])</f>
        <v>21.283018867924529</v>
      </c>
    </row>
    <row r="1179" spans="1:38" x14ac:dyDescent="0.3">
      <c r="A1179" t="s">
        <v>7479</v>
      </c>
      <c r="B1179" t="s">
        <v>7480</v>
      </c>
      <c r="C1179" t="s">
        <v>30</v>
      </c>
      <c r="D1179" t="s">
        <v>4865</v>
      </c>
      <c r="E1179" t="s">
        <v>735</v>
      </c>
      <c r="F1179" t="s">
        <v>441</v>
      </c>
      <c r="G1179" t="s">
        <v>5490</v>
      </c>
      <c r="H1179" t="s">
        <v>136</v>
      </c>
      <c r="I1179" t="s">
        <v>146</v>
      </c>
      <c r="J1179" t="s">
        <v>1502</v>
      </c>
      <c r="K1179" t="s">
        <v>7481</v>
      </c>
      <c r="L1179" t="s">
        <v>57</v>
      </c>
      <c r="M1179" t="s">
        <v>37</v>
      </c>
      <c r="N1179" t="s">
        <v>7482</v>
      </c>
      <c r="O1179" t="s">
        <v>134</v>
      </c>
      <c r="P1179" t="s">
        <v>7483</v>
      </c>
      <c r="Q1179" t="s">
        <v>7483</v>
      </c>
      <c r="R1179" t="s">
        <v>7484</v>
      </c>
      <c r="S1179" t="s">
        <v>5490</v>
      </c>
      <c r="T1179" t="s">
        <v>50</v>
      </c>
      <c r="U1179" t="s">
        <v>7485</v>
      </c>
      <c r="V1179" t="s">
        <v>87</v>
      </c>
      <c r="W1179" t="s">
        <v>153</v>
      </c>
      <c r="X1179" t="s">
        <v>1087</v>
      </c>
      <c r="Y1179" t="s">
        <v>7486</v>
      </c>
      <c r="Z1179" t="s">
        <v>87</v>
      </c>
      <c r="AA1179" t="s">
        <v>87</v>
      </c>
      <c r="AB1179" t="s">
        <v>37</v>
      </c>
      <c r="AC1179" t="s">
        <v>1013</v>
      </c>
      <c r="AD1179" t="s">
        <v>37</v>
      </c>
      <c r="AE1179" t="s">
        <v>1013</v>
      </c>
      <c r="AF1179" t="s">
        <v>90</v>
      </c>
      <c r="AG1179" t="s">
        <v>1270</v>
      </c>
      <c r="AH1179" t="s">
        <v>551</v>
      </c>
      <c r="AI1179" s="4">
        <f ca="1">data[[#This Row],[Expiry Date]]-TODAY()</f>
        <v>40</v>
      </c>
      <c r="AJ1179" s="4">
        <f ca="1">data[[#This Row],[Maturity ( Days)]]/365</f>
        <v>0.1095890410958904</v>
      </c>
      <c r="AK1179" s="4" t="str">
        <f>IF(data[[#This Row],[Option Type]]="put","p","c")</f>
        <v>p</v>
      </c>
      <c r="AL1179" s="4">
        <f>(data[[#This Row],[Bid]]*data[[#This Row],[Bidsize]]+data[[#This Row],[Ask]]*data[[#This Row],[Asksize]])/(data[[#This Row],[Bidsize]]+data[[#This Row],[Asksize]])</f>
        <v>22.458823529411767</v>
      </c>
    </row>
    <row r="1180" spans="1:38" x14ac:dyDescent="0.3">
      <c r="A1180" t="s">
        <v>7487</v>
      </c>
      <c r="B1180" t="s">
        <v>7488</v>
      </c>
      <c r="C1180" t="s">
        <v>30</v>
      </c>
      <c r="D1180" t="s">
        <v>4880</v>
      </c>
      <c r="E1180" t="s">
        <v>984</v>
      </c>
      <c r="F1180" t="s">
        <v>522</v>
      </c>
      <c r="G1180" t="s">
        <v>179</v>
      </c>
      <c r="H1180" t="s">
        <v>149</v>
      </c>
      <c r="I1180" t="s">
        <v>146</v>
      </c>
      <c r="J1180" t="s">
        <v>1502</v>
      </c>
      <c r="K1180" t="s">
        <v>443</v>
      </c>
      <c r="L1180" t="s">
        <v>57</v>
      </c>
      <c r="M1180" t="s">
        <v>37</v>
      </c>
      <c r="N1180" t="s">
        <v>250</v>
      </c>
      <c r="O1180" t="s">
        <v>137</v>
      </c>
      <c r="P1180" t="s">
        <v>179</v>
      </c>
      <c r="Q1180" t="s">
        <v>179</v>
      </c>
      <c r="R1180" t="s">
        <v>179</v>
      </c>
      <c r="S1180" t="s">
        <v>179</v>
      </c>
      <c r="T1180" t="s">
        <v>50</v>
      </c>
      <c r="U1180" t="s">
        <v>7489</v>
      </c>
      <c r="V1180" t="s">
        <v>87</v>
      </c>
      <c r="W1180" t="s">
        <v>137</v>
      </c>
      <c r="X1180" t="s">
        <v>1087</v>
      </c>
      <c r="Y1180" t="s">
        <v>680</v>
      </c>
      <c r="Z1180" t="s">
        <v>87</v>
      </c>
      <c r="AA1180" t="s">
        <v>87</v>
      </c>
      <c r="AB1180" t="s">
        <v>37</v>
      </c>
      <c r="AC1180" t="s">
        <v>1013</v>
      </c>
      <c r="AD1180" t="s">
        <v>37</v>
      </c>
      <c r="AE1180" t="s">
        <v>1013</v>
      </c>
      <c r="AF1180" t="s">
        <v>90</v>
      </c>
      <c r="AG1180" t="s">
        <v>1270</v>
      </c>
      <c r="AH1180" t="s">
        <v>551</v>
      </c>
      <c r="AI1180" s="4">
        <f ca="1">data[[#This Row],[Expiry Date]]-TODAY()</f>
        <v>40</v>
      </c>
      <c r="AJ1180" s="4">
        <f ca="1">data[[#This Row],[Maturity ( Days)]]/365</f>
        <v>0.1095890410958904</v>
      </c>
      <c r="AK1180" s="4" t="str">
        <f>IF(data[[#This Row],[Option Type]]="put","p","c")</f>
        <v>p</v>
      </c>
      <c r="AL1180" s="4">
        <f>(data[[#This Row],[Bid]]*data[[#This Row],[Bidsize]]+data[[#This Row],[Ask]]*data[[#This Row],[Asksize]])/(data[[#This Row],[Bidsize]]+data[[#This Row],[Asksize]])</f>
        <v>25.206976744186047</v>
      </c>
    </row>
    <row r="1181" spans="1:38" x14ac:dyDescent="0.3">
      <c r="A1181" t="s">
        <v>7490</v>
      </c>
      <c r="B1181" t="s">
        <v>7491</v>
      </c>
      <c r="C1181" t="s">
        <v>30</v>
      </c>
      <c r="D1181" t="s">
        <v>4885</v>
      </c>
      <c r="E1181" t="s">
        <v>683</v>
      </c>
      <c r="F1181" t="s">
        <v>855</v>
      </c>
      <c r="G1181" t="s">
        <v>542</v>
      </c>
      <c r="H1181" t="s">
        <v>149</v>
      </c>
      <c r="I1181" t="s">
        <v>149</v>
      </c>
      <c r="J1181" t="s">
        <v>1502</v>
      </c>
      <c r="K1181" t="s">
        <v>1377</v>
      </c>
      <c r="L1181" t="s">
        <v>57</v>
      </c>
      <c r="M1181" t="s">
        <v>37</v>
      </c>
      <c r="N1181" t="s">
        <v>657</v>
      </c>
      <c r="O1181" t="s">
        <v>289</v>
      </c>
      <c r="P1181" t="s">
        <v>3577</v>
      </c>
      <c r="Q1181" t="s">
        <v>3577</v>
      </c>
      <c r="R1181" t="s">
        <v>7492</v>
      </c>
      <c r="S1181" t="s">
        <v>542</v>
      </c>
      <c r="T1181" t="s">
        <v>50</v>
      </c>
      <c r="U1181" t="s">
        <v>7493</v>
      </c>
      <c r="V1181" t="s">
        <v>87</v>
      </c>
      <c r="W1181" t="s">
        <v>137</v>
      </c>
      <c r="X1181" t="s">
        <v>1087</v>
      </c>
      <c r="Y1181" t="s">
        <v>381</v>
      </c>
      <c r="Z1181" t="s">
        <v>87</v>
      </c>
      <c r="AA1181" t="s">
        <v>87</v>
      </c>
      <c r="AB1181" t="s">
        <v>37</v>
      </c>
      <c r="AC1181" t="s">
        <v>1013</v>
      </c>
      <c r="AD1181" t="s">
        <v>37</v>
      </c>
      <c r="AE1181" t="s">
        <v>1013</v>
      </c>
      <c r="AF1181" t="s">
        <v>90</v>
      </c>
      <c r="AG1181" t="s">
        <v>1270</v>
      </c>
      <c r="AH1181" t="s">
        <v>551</v>
      </c>
      <c r="AI1181" s="4">
        <f ca="1">data[[#This Row],[Expiry Date]]-TODAY()</f>
        <v>40</v>
      </c>
      <c r="AJ1181" s="4">
        <f ca="1">data[[#This Row],[Maturity ( Days)]]/365</f>
        <v>0.1095890410958904</v>
      </c>
      <c r="AK1181" s="4" t="str">
        <f>IF(data[[#This Row],[Option Type]]="put","p","c")</f>
        <v>p</v>
      </c>
      <c r="AL1181" s="4">
        <f>(data[[#This Row],[Bid]]*data[[#This Row],[Bidsize]]+data[[#This Row],[Ask]]*data[[#This Row],[Asksize]])/(data[[#This Row],[Bidsize]]+data[[#This Row],[Asksize]])</f>
        <v>25.950000000000003</v>
      </c>
    </row>
    <row r="1182" spans="1:38" x14ac:dyDescent="0.3">
      <c r="A1182" t="s">
        <v>7494</v>
      </c>
      <c r="B1182" t="s">
        <v>7495</v>
      </c>
      <c r="C1182" t="s">
        <v>30</v>
      </c>
      <c r="D1182" t="s">
        <v>4895</v>
      </c>
      <c r="E1182" t="s">
        <v>686</v>
      </c>
      <c r="F1182" t="s">
        <v>1123</v>
      </c>
      <c r="G1182" t="s">
        <v>3577</v>
      </c>
      <c r="H1182" t="s">
        <v>146</v>
      </c>
      <c r="I1182" t="s">
        <v>151</v>
      </c>
      <c r="J1182" t="s">
        <v>1502</v>
      </c>
      <c r="K1182" t="s">
        <v>2819</v>
      </c>
      <c r="L1182" t="s">
        <v>57</v>
      </c>
      <c r="M1182" t="s">
        <v>37</v>
      </c>
      <c r="N1182" t="s">
        <v>266</v>
      </c>
      <c r="O1182" t="s">
        <v>137</v>
      </c>
      <c r="P1182" t="s">
        <v>3577</v>
      </c>
      <c r="Q1182" t="s">
        <v>3577</v>
      </c>
      <c r="R1182" t="s">
        <v>3577</v>
      </c>
      <c r="S1182" t="s">
        <v>3577</v>
      </c>
      <c r="T1182" t="s">
        <v>50</v>
      </c>
      <c r="U1182" t="s">
        <v>767</v>
      </c>
      <c r="V1182" t="s">
        <v>87</v>
      </c>
      <c r="W1182" t="s">
        <v>137</v>
      </c>
      <c r="X1182" t="s">
        <v>1087</v>
      </c>
      <c r="Y1182" t="s">
        <v>5727</v>
      </c>
      <c r="Z1182" t="s">
        <v>87</v>
      </c>
      <c r="AA1182" t="s">
        <v>87</v>
      </c>
      <c r="AB1182" t="s">
        <v>37</v>
      </c>
      <c r="AC1182" t="s">
        <v>1013</v>
      </c>
      <c r="AD1182" t="s">
        <v>37</v>
      </c>
      <c r="AE1182" t="s">
        <v>1013</v>
      </c>
      <c r="AF1182" t="s">
        <v>90</v>
      </c>
      <c r="AG1182" t="s">
        <v>1270</v>
      </c>
      <c r="AH1182" t="s">
        <v>551</v>
      </c>
      <c r="AI1182" s="4">
        <f ca="1">data[[#This Row],[Expiry Date]]-TODAY()</f>
        <v>40</v>
      </c>
      <c r="AJ1182" s="4">
        <f ca="1">data[[#This Row],[Maturity ( Days)]]/365</f>
        <v>0.1095890410958904</v>
      </c>
      <c r="AK1182" s="4" t="str">
        <f>IF(data[[#This Row],[Option Type]]="put","p","c")</f>
        <v>p</v>
      </c>
      <c r="AL1182" s="4">
        <f>(data[[#This Row],[Bid]]*data[[#This Row],[Bidsize]]+data[[#This Row],[Ask]]*data[[#This Row],[Asksize]])/(data[[#This Row],[Bidsize]]+data[[#This Row],[Asksize]])</f>
        <v>28.280952380952378</v>
      </c>
    </row>
    <row r="1183" spans="1:38" x14ac:dyDescent="0.3">
      <c r="A1183" t="s">
        <v>7496</v>
      </c>
      <c r="B1183" t="s">
        <v>7497</v>
      </c>
      <c r="C1183" t="s">
        <v>30</v>
      </c>
      <c r="D1183" t="s">
        <v>148</v>
      </c>
      <c r="E1183" t="s">
        <v>175</v>
      </c>
      <c r="F1183" t="s">
        <v>7498</v>
      </c>
      <c r="G1183" t="s">
        <v>7499</v>
      </c>
      <c r="H1183" t="s">
        <v>176</v>
      </c>
      <c r="I1183" t="s">
        <v>153</v>
      </c>
      <c r="J1183" t="s">
        <v>1502</v>
      </c>
      <c r="K1183" t="s">
        <v>7403</v>
      </c>
      <c r="L1183" t="s">
        <v>57</v>
      </c>
      <c r="M1183" t="s">
        <v>37</v>
      </c>
      <c r="N1183" t="s">
        <v>7500</v>
      </c>
      <c r="O1183" t="s">
        <v>484</v>
      </c>
      <c r="P1183" t="s">
        <v>5948</v>
      </c>
      <c r="Q1183" t="s">
        <v>5948</v>
      </c>
      <c r="R1183" t="s">
        <v>7501</v>
      </c>
      <c r="S1183" t="s">
        <v>7499</v>
      </c>
      <c r="T1183" t="s">
        <v>50</v>
      </c>
      <c r="U1183" t="s">
        <v>7451</v>
      </c>
      <c r="V1183" t="s">
        <v>87</v>
      </c>
      <c r="W1183" t="s">
        <v>137</v>
      </c>
      <c r="X1183" t="s">
        <v>1087</v>
      </c>
      <c r="Y1183" t="s">
        <v>7502</v>
      </c>
      <c r="Z1183" t="s">
        <v>87</v>
      </c>
      <c r="AA1183" t="s">
        <v>87</v>
      </c>
      <c r="AB1183" t="s">
        <v>37</v>
      </c>
      <c r="AC1183" t="s">
        <v>1013</v>
      </c>
      <c r="AD1183" t="s">
        <v>37</v>
      </c>
      <c r="AE1183" t="s">
        <v>1013</v>
      </c>
      <c r="AF1183" t="s">
        <v>90</v>
      </c>
      <c r="AG1183" t="s">
        <v>1270</v>
      </c>
      <c r="AH1183" t="s">
        <v>551</v>
      </c>
      <c r="AI1183" s="4">
        <f ca="1">data[[#This Row],[Expiry Date]]-TODAY()</f>
        <v>40</v>
      </c>
      <c r="AJ1183" s="4">
        <f ca="1">data[[#This Row],[Maturity ( Days)]]/365</f>
        <v>0.1095890410958904</v>
      </c>
      <c r="AK1183" s="4" t="str">
        <f>IF(data[[#This Row],[Option Type]]="put","p","c")</f>
        <v>p</v>
      </c>
      <c r="AL1183" s="4">
        <f>(data[[#This Row],[Bid]]*data[[#This Row],[Bidsize]]+data[[#This Row],[Ask]]*data[[#This Row],[Asksize]])/(data[[#This Row],[Bidsize]]+data[[#This Row],[Asksize]])</f>
        <v>33.410810810810808</v>
      </c>
    </row>
    <row r="1184" spans="1:38" x14ac:dyDescent="0.3">
      <c r="A1184" t="s">
        <v>7503</v>
      </c>
      <c r="B1184" t="s">
        <v>7504</v>
      </c>
      <c r="C1184" t="s">
        <v>30</v>
      </c>
      <c r="D1184" t="s">
        <v>4925</v>
      </c>
      <c r="E1184" t="s">
        <v>125</v>
      </c>
      <c r="F1184" t="s">
        <v>7505</v>
      </c>
      <c r="G1184" t="s">
        <v>6679</v>
      </c>
      <c r="H1184" t="s">
        <v>129</v>
      </c>
      <c r="I1184" t="s">
        <v>176</v>
      </c>
      <c r="J1184" t="s">
        <v>1502</v>
      </c>
      <c r="K1184" t="s">
        <v>290</v>
      </c>
      <c r="L1184" t="s">
        <v>57</v>
      </c>
      <c r="M1184" t="s">
        <v>37</v>
      </c>
      <c r="N1184" t="s">
        <v>7506</v>
      </c>
      <c r="O1184" t="s">
        <v>106</v>
      </c>
      <c r="P1184" t="s">
        <v>354</v>
      </c>
      <c r="Q1184" t="s">
        <v>6679</v>
      </c>
      <c r="R1184" t="s">
        <v>921</v>
      </c>
      <c r="S1184" t="s">
        <v>6679</v>
      </c>
      <c r="T1184" t="s">
        <v>50</v>
      </c>
      <c r="U1184" t="s">
        <v>7507</v>
      </c>
      <c r="V1184" t="s">
        <v>87</v>
      </c>
      <c r="W1184" t="s">
        <v>141</v>
      </c>
      <c r="X1184" t="s">
        <v>1087</v>
      </c>
      <c r="Y1184" t="s">
        <v>7508</v>
      </c>
      <c r="Z1184" t="s">
        <v>87</v>
      </c>
      <c r="AA1184" t="s">
        <v>87</v>
      </c>
      <c r="AB1184" t="s">
        <v>37</v>
      </c>
      <c r="AC1184" t="s">
        <v>1013</v>
      </c>
      <c r="AD1184" t="s">
        <v>37</v>
      </c>
      <c r="AE1184" t="s">
        <v>1013</v>
      </c>
      <c r="AF1184" t="s">
        <v>90</v>
      </c>
      <c r="AG1184" t="s">
        <v>1270</v>
      </c>
      <c r="AH1184" t="s">
        <v>551</v>
      </c>
      <c r="AI1184" s="4">
        <f ca="1">data[[#This Row],[Expiry Date]]-TODAY()</f>
        <v>40</v>
      </c>
      <c r="AJ1184" s="4">
        <f ca="1">data[[#This Row],[Maturity ( Days)]]/365</f>
        <v>0.1095890410958904</v>
      </c>
      <c r="AK1184" s="4" t="str">
        <f>IF(data[[#This Row],[Option Type]]="put","p","c")</f>
        <v>p</v>
      </c>
      <c r="AL1184" s="4">
        <f>(data[[#This Row],[Bid]]*data[[#This Row],[Bidsize]]+data[[#This Row],[Ask]]*data[[#This Row],[Asksize]])/(data[[#This Row],[Bidsize]]+data[[#This Row],[Asksize]])</f>
        <v>35.376744186046508</v>
      </c>
    </row>
    <row r="1185" spans="1:38" x14ac:dyDescent="0.3">
      <c r="A1185" t="s">
        <v>7509</v>
      </c>
      <c r="B1185" t="s">
        <v>7510</v>
      </c>
      <c r="C1185" t="s">
        <v>30</v>
      </c>
      <c r="D1185" t="s">
        <v>4930</v>
      </c>
      <c r="E1185" t="s">
        <v>900</v>
      </c>
      <c r="F1185" t="s">
        <v>122</v>
      </c>
      <c r="G1185" t="s">
        <v>3586</v>
      </c>
      <c r="H1185" t="s">
        <v>129</v>
      </c>
      <c r="I1185" t="s">
        <v>176</v>
      </c>
      <c r="J1185" t="s">
        <v>1502</v>
      </c>
      <c r="K1185" t="s">
        <v>232</v>
      </c>
      <c r="L1185" t="s">
        <v>57</v>
      </c>
      <c r="M1185" t="s">
        <v>37</v>
      </c>
      <c r="N1185" t="s">
        <v>864</v>
      </c>
      <c r="O1185" t="s">
        <v>155</v>
      </c>
      <c r="P1185" t="s">
        <v>3586</v>
      </c>
      <c r="Q1185" t="s">
        <v>3586</v>
      </c>
      <c r="R1185" t="s">
        <v>3586</v>
      </c>
      <c r="S1185" t="s">
        <v>3586</v>
      </c>
      <c r="T1185" t="s">
        <v>50</v>
      </c>
      <c r="U1185" t="s">
        <v>7511</v>
      </c>
      <c r="V1185" t="s">
        <v>87</v>
      </c>
      <c r="W1185" t="s">
        <v>155</v>
      </c>
      <c r="X1185" t="s">
        <v>1087</v>
      </c>
      <c r="Y1185" t="s">
        <v>413</v>
      </c>
      <c r="Z1185" t="s">
        <v>87</v>
      </c>
      <c r="AA1185" t="s">
        <v>87</v>
      </c>
      <c r="AB1185" t="s">
        <v>37</v>
      </c>
      <c r="AC1185" t="s">
        <v>1013</v>
      </c>
      <c r="AD1185" t="s">
        <v>37</v>
      </c>
      <c r="AE1185" t="s">
        <v>1013</v>
      </c>
      <c r="AF1185" t="s">
        <v>90</v>
      </c>
      <c r="AG1185" t="s">
        <v>1270</v>
      </c>
      <c r="AH1185" t="s">
        <v>551</v>
      </c>
      <c r="AI1185" s="4">
        <f ca="1">data[[#This Row],[Expiry Date]]-TODAY()</f>
        <v>40</v>
      </c>
      <c r="AJ1185" s="4">
        <f ca="1">data[[#This Row],[Maturity ( Days)]]/365</f>
        <v>0.1095890410958904</v>
      </c>
      <c r="AK1185" s="4" t="str">
        <f>IF(data[[#This Row],[Option Type]]="put","p","c")</f>
        <v>p</v>
      </c>
      <c r="AL1185" s="4">
        <f>(data[[#This Row],[Bid]]*data[[#This Row],[Bidsize]]+data[[#This Row],[Ask]]*data[[#This Row],[Asksize]])/(data[[#This Row],[Bidsize]]+data[[#This Row],[Asksize]])</f>
        <v>36.47674418604651</v>
      </c>
    </row>
    <row r="1186" spans="1:38" x14ac:dyDescent="0.3">
      <c r="A1186" t="s">
        <v>7512</v>
      </c>
      <c r="B1186" t="s">
        <v>7513</v>
      </c>
      <c r="C1186" t="s">
        <v>30</v>
      </c>
      <c r="D1186" t="s">
        <v>566</v>
      </c>
      <c r="E1186" t="s">
        <v>3578</v>
      </c>
      <c r="F1186" t="s">
        <v>7160</v>
      </c>
      <c r="G1186" t="s">
        <v>3578</v>
      </c>
      <c r="H1186" t="s">
        <v>134</v>
      </c>
      <c r="I1186" t="s">
        <v>423</v>
      </c>
      <c r="J1186" t="s">
        <v>1502</v>
      </c>
      <c r="K1186" t="s">
        <v>7022</v>
      </c>
      <c r="L1186" t="s">
        <v>57</v>
      </c>
      <c r="M1186" t="s">
        <v>37</v>
      </c>
      <c r="N1186" t="s">
        <v>7514</v>
      </c>
      <c r="O1186" t="s">
        <v>192</v>
      </c>
      <c r="P1186" t="s">
        <v>449</v>
      </c>
      <c r="Q1186" t="s">
        <v>449</v>
      </c>
      <c r="R1186" t="s">
        <v>3578</v>
      </c>
      <c r="S1186" t="s">
        <v>3578</v>
      </c>
      <c r="T1186" t="s">
        <v>50</v>
      </c>
      <c r="U1186" t="s">
        <v>7515</v>
      </c>
      <c r="V1186" t="s">
        <v>87</v>
      </c>
      <c r="W1186" t="s">
        <v>86</v>
      </c>
      <c r="X1186" t="s">
        <v>1087</v>
      </c>
      <c r="Y1186" t="s">
        <v>7516</v>
      </c>
      <c r="Z1186" t="s">
        <v>87</v>
      </c>
      <c r="AA1186" t="s">
        <v>87</v>
      </c>
      <c r="AB1186" t="s">
        <v>37</v>
      </c>
      <c r="AC1186" t="s">
        <v>1013</v>
      </c>
      <c r="AD1186" t="s">
        <v>37</v>
      </c>
      <c r="AE1186" t="s">
        <v>1013</v>
      </c>
      <c r="AF1186" t="s">
        <v>90</v>
      </c>
      <c r="AG1186" t="s">
        <v>1270</v>
      </c>
      <c r="AH1186" t="s">
        <v>551</v>
      </c>
      <c r="AI1186" s="4">
        <f ca="1">data[[#This Row],[Expiry Date]]-TODAY()</f>
        <v>40</v>
      </c>
      <c r="AJ1186" s="4">
        <f ca="1">data[[#This Row],[Maturity ( Days)]]/365</f>
        <v>0.1095890410958904</v>
      </c>
      <c r="AK1186" s="4" t="str">
        <f>IF(data[[#This Row],[Option Type]]="put","p","c")</f>
        <v>p</v>
      </c>
      <c r="AL1186" s="4">
        <f>(data[[#This Row],[Bid]]*data[[#This Row],[Bidsize]]+data[[#This Row],[Ask]]*data[[#This Row],[Asksize]])/(data[[#This Row],[Bidsize]]+data[[#This Row],[Asksize]])</f>
        <v>37.031707317073177</v>
      </c>
    </row>
    <row r="1187" spans="1:38" x14ac:dyDescent="0.3">
      <c r="A1187" t="s">
        <v>7517</v>
      </c>
      <c r="B1187" t="s">
        <v>7518</v>
      </c>
      <c r="C1187" t="s">
        <v>30</v>
      </c>
      <c r="D1187" t="s">
        <v>552</v>
      </c>
      <c r="E1187" t="s">
        <v>95</v>
      </c>
      <c r="F1187" t="s">
        <v>690</v>
      </c>
      <c r="G1187" t="s">
        <v>1472</v>
      </c>
      <c r="H1187" t="s">
        <v>134</v>
      </c>
      <c r="I1187" t="s">
        <v>423</v>
      </c>
      <c r="J1187" t="s">
        <v>1502</v>
      </c>
      <c r="K1187" t="s">
        <v>527</v>
      </c>
      <c r="L1187" t="s">
        <v>57</v>
      </c>
      <c r="M1187" t="s">
        <v>37</v>
      </c>
      <c r="N1187" t="s">
        <v>7519</v>
      </c>
      <c r="O1187" t="s">
        <v>105</v>
      </c>
      <c r="P1187" t="s">
        <v>7520</v>
      </c>
      <c r="Q1187" t="s">
        <v>7521</v>
      </c>
      <c r="R1187" t="s">
        <v>7520</v>
      </c>
      <c r="S1187" t="s">
        <v>1472</v>
      </c>
      <c r="T1187" t="s">
        <v>50</v>
      </c>
      <c r="U1187" t="s">
        <v>7522</v>
      </c>
      <c r="V1187" t="s">
        <v>87</v>
      </c>
      <c r="W1187" t="s">
        <v>104</v>
      </c>
      <c r="X1187" t="s">
        <v>1087</v>
      </c>
      <c r="Y1187" t="s">
        <v>7523</v>
      </c>
      <c r="Z1187" t="s">
        <v>87</v>
      </c>
      <c r="AA1187" t="s">
        <v>87</v>
      </c>
      <c r="AB1187" t="s">
        <v>37</v>
      </c>
      <c r="AC1187" t="s">
        <v>1013</v>
      </c>
      <c r="AD1187" t="s">
        <v>37</v>
      </c>
      <c r="AE1187" t="s">
        <v>1013</v>
      </c>
      <c r="AF1187" t="s">
        <v>90</v>
      </c>
      <c r="AG1187" t="s">
        <v>1270</v>
      </c>
      <c r="AH1187" t="s">
        <v>551</v>
      </c>
      <c r="AI1187" s="4">
        <f ca="1">data[[#This Row],[Expiry Date]]-TODAY()</f>
        <v>40</v>
      </c>
      <c r="AJ1187" s="4">
        <f ca="1">data[[#This Row],[Maturity ( Days)]]/365</f>
        <v>0.1095890410958904</v>
      </c>
      <c r="AK1187" s="4" t="str">
        <f>IF(data[[#This Row],[Option Type]]="put","p","c")</f>
        <v>p</v>
      </c>
      <c r="AL1187" s="4">
        <f>(data[[#This Row],[Bid]]*data[[#This Row],[Bidsize]]+data[[#This Row],[Ask]]*data[[#This Row],[Asksize]])/(data[[#This Row],[Bidsize]]+data[[#This Row],[Asksize]])</f>
        <v>39.373170731707319</v>
      </c>
    </row>
    <row r="1188" spans="1:38" x14ac:dyDescent="0.3">
      <c r="A1188" t="s">
        <v>7524</v>
      </c>
      <c r="B1188" t="s">
        <v>7525</v>
      </c>
      <c r="C1188" t="s">
        <v>30</v>
      </c>
      <c r="D1188" t="s">
        <v>309</v>
      </c>
      <c r="E1188" t="s">
        <v>7526</v>
      </c>
      <c r="F1188" t="s">
        <v>6389</v>
      </c>
      <c r="G1188" t="s">
        <v>1497</v>
      </c>
      <c r="H1188" t="s">
        <v>146</v>
      </c>
      <c r="I1188" t="s">
        <v>155</v>
      </c>
      <c r="J1188" t="s">
        <v>1502</v>
      </c>
      <c r="K1188" t="s">
        <v>7527</v>
      </c>
      <c r="L1188" t="s">
        <v>57</v>
      </c>
      <c r="M1188" t="s">
        <v>37</v>
      </c>
      <c r="N1188" t="s">
        <v>7528</v>
      </c>
      <c r="O1188" t="s">
        <v>137</v>
      </c>
      <c r="P1188" t="s">
        <v>1497</v>
      </c>
      <c r="Q1188" t="s">
        <v>1497</v>
      </c>
      <c r="R1188" t="s">
        <v>1497</v>
      </c>
      <c r="S1188" t="s">
        <v>1497</v>
      </c>
      <c r="T1188" t="s">
        <v>50</v>
      </c>
      <c r="U1188" t="s">
        <v>7529</v>
      </c>
      <c r="V1188" t="s">
        <v>87</v>
      </c>
      <c r="W1188" t="s">
        <v>137</v>
      </c>
      <c r="X1188" t="s">
        <v>1087</v>
      </c>
      <c r="Y1188" t="s">
        <v>7530</v>
      </c>
      <c r="Z1188" t="s">
        <v>87</v>
      </c>
      <c r="AA1188" t="s">
        <v>87</v>
      </c>
      <c r="AB1188" t="s">
        <v>37</v>
      </c>
      <c r="AC1188" t="s">
        <v>1013</v>
      </c>
      <c r="AD1188" t="s">
        <v>37</v>
      </c>
      <c r="AE1188" t="s">
        <v>1013</v>
      </c>
      <c r="AF1188" t="s">
        <v>90</v>
      </c>
      <c r="AG1188" t="s">
        <v>1270</v>
      </c>
      <c r="AH1188" t="s">
        <v>551</v>
      </c>
      <c r="AI1188" s="4">
        <f ca="1">data[[#This Row],[Expiry Date]]-TODAY()</f>
        <v>40</v>
      </c>
      <c r="AJ1188" s="4">
        <f ca="1">data[[#This Row],[Maturity ( Days)]]/365</f>
        <v>0.1095890410958904</v>
      </c>
      <c r="AK1188" s="4" t="str">
        <f>IF(data[[#This Row],[Option Type]]="put","p","c")</f>
        <v>p</v>
      </c>
      <c r="AL1188" s="4">
        <f>(data[[#This Row],[Bid]]*data[[#This Row],[Bidsize]]+data[[#This Row],[Ask]]*data[[#This Row],[Asksize]])/(data[[#This Row],[Bidsize]]+data[[#This Row],[Asksize]])</f>
        <v>45.278947368421051</v>
      </c>
    </row>
    <row r="1189" spans="1:38" x14ac:dyDescent="0.3">
      <c r="A1189" t="s">
        <v>7531</v>
      </c>
      <c r="B1189" t="s">
        <v>7532</v>
      </c>
      <c r="C1189" t="s">
        <v>30</v>
      </c>
      <c r="D1189" t="s">
        <v>553</v>
      </c>
      <c r="E1189" t="s">
        <v>831</v>
      </c>
      <c r="F1189" t="s">
        <v>1429</v>
      </c>
      <c r="G1189" t="s">
        <v>6374</v>
      </c>
      <c r="H1189" t="s">
        <v>146</v>
      </c>
      <c r="I1189" t="s">
        <v>155</v>
      </c>
      <c r="J1189" t="s">
        <v>1502</v>
      </c>
      <c r="K1189" t="s">
        <v>3396</v>
      </c>
      <c r="L1189" t="s">
        <v>57</v>
      </c>
      <c r="M1189" t="s">
        <v>37</v>
      </c>
      <c r="N1189" t="s">
        <v>7533</v>
      </c>
      <c r="O1189" t="s">
        <v>150</v>
      </c>
      <c r="P1189" t="s">
        <v>7534</v>
      </c>
      <c r="Q1189" t="s">
        <v>7534</v>
      </c>
      <c r="R1189" t="s">
        <v>2661</v>
      </c>
      <c r="S1189" t="s">
        <v>6374</v>
      </c>
      <c r="T1189" t="s">
        <v>50</v>
      </c>
      <c r="U1189" t="s">
        <v>7535</v>
      </c>
      <c r="V1189" t="s">
        <v>87</v>
      </c>
      <c r="W1189" t="s">
        <v>160</v>
      </c>
      <c r="X1189" t="s">
        <v>1087</v>
      </c>
      <c r="Y1189" t="s">
        <v>7536</v>
      </c>
      <c r="Z1189" t="s">
        <v>87</v>
      </c>
      <c r="AA1189" t="s">
        <v>87</v>
      </c>
      <c r="AB1189" t="s">
        <v>37</v>
      </c>
      <c r="AC1189" t="s">
        <v>1013</v>
      </c>
      <c r="AD1189" t="s">
        <v>37</v>
      </c>
      <c r="AE1189" t="s">
        <v>1013</v>
      </c>
      <c r="AF1189" t="s">
        <v>90</v>
      </c>
      <c r="AG1189" t="s">
        <v>1270</v>
      </c>
      <c r="AH1189" t="s">
        <v>551</v>
      </c>
      <c r="AI1189" s="4">
        <f ca="1">data[[#This Row],[Expiry Date]]-TODAY()</f>
        <v>40</v>
      </c>
      <c r="AJ1189" s="4">
        <f ca="1">data[[#This Row],[Maturity ( Days)]]/365</f>
        <v>0.1095890410958904</v>
      </c>
      <c r="AK1189" s="4" t="str">
        <f>IF(data[[#This Row],[Option Type]]="put","p","c")</f>
        <v>p</v>
      </c>
      <c r="AL1189" s="4">
        <f>(data[[#This Row],[Bid]]*data[[#This Row],[Bidsize]]+data[[#This Row],[Ask]]*data[[#This Row],[Asksize]])/(data[[#This Row],[Bidsize]]+data[[#This Row],[Asksize]])</f>
        <v>45.978947368421053</v>
      </c>
    </row>
    <row r="1190" spans="1:38" x14ac:dyDescent="0.3">
      <c r="A1190" t="s">
        <v>7537</v>
      </c>
      <c r="B1190" t="s">
        <v>7538</v>
      </c>
      <c r="C1190" t="s">
        <v>30</v>
      </c>
      <c r="D1190" t="s">
        <v>4982</v>
      </c>
      <c r="E1190" t="s">
        <v>7539</v>
      </c>
      <c r="F1190" t="s">
        <v>7540</v>
      </c>
      <c r="G1190" t="s">
        <v>7541</v>
      </c>
      <c r="H1190" t="s">
        <v>151</v>
      </c>
      <c r="I1190" t="s">
        <v>160</v>
      </c>
      <c r="J1190" t="s">
        <v>1502</v>
      </c>
      <c r="K1190" t="s">
        <v>3428</v>
      </c>
      <c r="L1190" t="s">
        <v>57</v>
      </c>
      <c r="M1190" t="s">
        <v>37</v>
      </c>
      <c r="N1190" t="s">
        <v>7542</v>
      </c>
      <c r="O1190" t="s">
        <v>183</v>
      </c>
      <c r="P1190" t="s">
        <v>786</v>
      </c>
      <c r="Q1190" t="s">
        <v>786</v>
      </c>
      <c r="R1190" t="s">
        <v>7543</v>
      </c>
      <c r="S1190" t="s">
        <v>7541</v>
      </c>
      <c r="T1190" t="s">
        <v>50</v>
      </c>
      <c r="U1190" t="s">
        <v>7544</v>
      </c>
      <c r="V1190" t="s">
        <v>87</v>
      </c>
      <c r="W1190" t="s">
        <v>128</v>
      </c>
      <c r="X1190" t="s">
        <v>1087</v>
      </c>
      <c r="Y1190" t="s">
        <v>7545</v>
      </c>
      <c r="Z1190" t="s">
        <v>87</v>
      </c>
      <c r="AA1190" t="s">
        <v>87</v>
      </c>
      <c r="AB1190" t="s">
        <v>37</v>
      </c>
      <c r="AC1190" t="s">
        <v>1013</v>
      </c>
      <c r="AD1190" t="s">
        <v>37</v>
      </c>
      <c r="AE1190" t="s">
        <v>1013</v>
      </c>
      <c r="AF1190" t="s">
        <v>90</v>
      </c>
      <c r="AG1190" t="s">
        <v>1270</v>
      </c>
      <c r="AH1190" t="s">
        <v>551</v>
      </c>
      <c r="AI1190" s="4">
        <f ca="1">data[[#This Row],[Expiry Date]]-TODAY()</f>
        <v>40</v>
      </c>
      <c r="AJ1190" s="4">
        <f ca="1">data[[#This Row],[Maturity ( Days)]]/365</f>
        <v>0.1095890410958904</v>
      </c>
      <c r="AK1190" s="4" t="str">
        <f>IF(data[[#This Row],[Option Type]]="put","p","c")</f>
        <v>p</v>
      </c>
      <c r="AL1190" s="4">
        <f>(data[[#This Row],[Bid]]*data[[#This Row],[Bidsize]]+data[[#This Row],[Ask]]*data[[#This Row],[Asksize]])/(data[[#This Row],[Bidsize]]+data[[#This Row],[Asksize]])</f>
        <v>51.311764705882354</v>
      </c>
    </row>
    <row r="1191" spans="1:38" x14ac:dyDescent="0.3">
      <c r="A1191" t="s">
        <v>7546</v>
      </c>
      <c r="B1191" t="s">
        <v>7547</v>
      </c>
      <c r="C1191" t="s">
        <v>30</v>
      </c>
      <c r="D1191" t="s">
        <v>556</v>
      </c>
      <c r="E1191" t="s">
        <v>5958</v>
      </c>
      <c r="F1191" t="s">
        <v>448</v>
      </c>
      <c r="G1191" t="s">
        <v>2782</v>
      </c>
      <c r="H1191" t="s">
        <v>151</v>
      </c>
      <c r="I1191" t="s">
        <v>160</v>
      </c>
      <c r="J1191" t="s">
        <v>1502</v>
      </c>
      <c r="K1191" t="s">
        <v>394</v>
      </c>
      <c r="L1191" t="s">
        <v>57</v>
      </c>
      <c r="M1191" t="s">
        <v>37</v>
      </c>
      <c r="N1191" t="s">
        <v>7548</v>
      </c>
      <c r="O1191" t="s">
        <v>158</v>
      </c>
      <c r="P1191" t="s">
        <v>7549</v>
      </c>
      <c r="Q1191" t="s">
        <v>2782</v>
      </c>
      <c r="R1191" t="s">
        <v>7549</v>
      </c>
      <c r="S1191" t="s">
        <v>2782</v>
      </c>
      <c r="T1191" t="s">
        <v>50</v>
      </c>
      <c r="U1191" t="s">
        <v>7550</v>
      </c>
      <c r="V1191" t="s">
        <v>87</v>
      </c>
      <c r="W1191" t="s">
        <v>128</v>
      </c>
      <c r="X1191" t="s">
        <v>1087</v>
      </c>
      <c r="Y1191" t="s">
        <v>7551</v>
      </c>
      <c r="Z1191" t="s">
        <v>87</v>
      </c>
      <c r="AA1191" t="s">
        <v>87</v>
      </c>
      <c r="AB1191" t="s">
        <v>37</v>
      </c>
      <c r="AC1191" t="s">
        <v>1013</v>
      </c>
      <c r="AD1191" t="s">
        <v>37</v>
      </c>
      <c r="AE1191" t="s">
        <v>1013</v>
      </c>
      <c r="AF1191" t="s">
        <v>90</v>
      </c>
      <c r="AG1191" t="s">
        <v>1270</v>
      </c>
      <c r="AH1191" t="s">
        <v>551</v>
      </c>
      <c r="AI1191" s="4">
        <f ca="1">data[[#This Row],[Expiry Date]]-TODAY()</f>
        <v>40</v>
      </c>
      <c r="AJ1191" s="4">
        <f ca="1">data[[#This Row],[Maturity ( Days)]]/365</f>
        <v>0.1095890410958904</v>
      </c>
      <c r="AK1191" s="4" t="str">
        <f>IF(data[[#This Row],[Option Type]]="put","p","c")</f>
        <v>p</v>
      </c>
      <c r="AL1191" s="4">
        <f>(data[[#This Row],[Bid]]*data[[#This Row],[Bidsize]]+data[[#This Row],[Ask]]*data[[#This Row],[Asksize]])/(data[[#This Row],[Bidsize]]+data[[#This Row],[Asksize]])</f>
        <v>52.111764705882358</v>
      </c>
    </row>
    <row r="1192" spans="1:38" x14ac:dyDescent="0.3">
      <c r="A1192" t="s">
        <v>7552</v>
      </c>
      <c r="B1192" t="s">
        <v>7553</v>
      </c>
      <c r="C1192" t="s">
        <v>30</v>
      </c>
      <c r="D1192" t="s">
        <v>2693</v>
      </c>
      <c r="E1192" t="s">
        <v>7554</v>
      </c>
      <c r="F1192" t="s">
        <v>960</v>
      </c>
      <c r="G1192" t="s">
        <v>803</v>
      </c>
      <c r="H1192" t="s">
        <v>163</v>
      </c>
      <c r="I1192" t="s">
        <v>163</v>
      </c>
      <c r="J1192" t="s">
        <v>1502</v>
      </c>
      <c r="K1192" t="s">
        <v>3102</v>
      </c>
      <c r="L1192" t="s">
        <v>57</v>
      </c>
      <c r="M1192" t="s">
        <v>37</v>
      </c>
      <c r="N1192" t="s">
        <v>7555</v>
      </c>
      <c r="O1192" t="s">
        <v>141</v>
      </c>
      <c r="P1192" t="s">
        <v>7556</v>
      </c>
      <c r="Q1192" t="s">
        <v>7556</v>
      </c>
      <c r="R1192" t="s">
        <v>803</v>
      </c>
      <c r="S1192" t="s">
        <v>803</v>
      </c>
      <c r="T1192" t="s">
        <v>50</v>
      </c>
      <c r="U1192" t="s">
        <v>1076</v>
      </c>
      <c r="V1192" t="s">
        <v>87</v>
      </c>
      <c r="W1192" t="s">
        <v>180</v>
      </c>
      <c r="X1192" t="s">
        <v>1087</v>
      </c>
      <c r="Y1192" t="s">
        <v>7557</v>
      </c>
      <c r="Z1192" t="s">
        <v>87</v>
      </c>
      <c r="AA1192" t="s">
        <v>87</v>
      </c>
      <c r="AB1192" t="s">
        <v>37</v>
      </c>
      <c r="AC1192" t="s">
        <v>1013</v>
      </c>
      <c r="AD1192" t="s">
        <v>37</v>
      </c>
      <c r="AE1192" t="s">
        <v>1013</v>
      </c>
      <c r="AF1192" t="s">
        <v>90</v>
      </c>
      <c r="AG1192" t="s">
        <v>1270</v>
      </c>
      <c r="AH1192" t="s">
        <v>551</v>
      </c>
      <c r="AI1192" s="4">
        <f ca="1">data[[#This Row],[Expiry Date]]-TODAY()</f>
        <v>40</v>
      </c>
      <c r="AJ1192" s="4">
        <f ca="1">data[[#This Row],[Maturity ( Days)]]/365</f>
        <v>0.1095890410958904</v>
      </c>
      <c r="AK1192" s="4" t="str">
        <f>IF(data[[#This Row],[Option Type]]="put","p","c")</f>
        <v>p</v>
      </c>
      <c r="AL1192" s="4">
        <f>(data[[#This Row],[Bid]]*data[[#This Row],[Bidsize]]+data[[#This Row],[Ask]]*data[[#This Row],[Asksize]])/(data[[#This Row],[Bidsize]]+data[[#This Row],[Asksize]])</f>
        <v>58.3</v>
      </c>
    </row>
    <row r="1193" spans="1:38" x14ac:dyDescent="0.3">
      <c r="A1193" t="s">
        <v>7558</v>
      </c>
      <c r="B1193" t="s">
        <v>7559</v>
      </c>
      <c r="C1193" t="s">
        <v>30</v>
      </c>
      <c r="D1193" t="s">
        <v>573</v>
      </c>
      <c r="E1193" t="s">
        <v>2786</v>
      </c>
      <c r="F1193" t="s">
        <v>6350</v>
      </c>
      <c r="G1193" t="s">
        <v>803</v>
      </c>
      <c r="H1193" t="s">
        <v>163</v>
      </c>
      <c r="I1193" t="s">
        <v>163</v>
      </c>
      <c r="J1193" t="s">
        <v>1502</v>
      </c>
      <c r="K1193" t="s">
        <v>518</v>
      </c>
      <c r="L1193" t="s">
        <v>57</v>
      </c>
      <c r="M1193" t="s">
        <v>37</v>
      </c>
      <c r="N1193" t="s">
        <v>7560</v>
      </c>
      <c r="O1193" t="s">
        <v>102</v>
      </c>
      <c r="P1193" t="s">
        <v>786</v>
      </c>
      <c r="Q1193" t="s">
        <v>786</v>
      </c>
      <c r="R1193" t="s">
        <v>5788</v>
      </c>
      <c r="S1193" t="s">
        <v>803</v>
      </c>
      <c r="T1193" t="s">
        <v>50</v>
      </c>
      <c r="U1193" t="s">
        <v>7561</v>
      </c>
      <c r="V1193" t="s">
        <v>87</v>
      </c>
      <c r="W1193" t="s">
        <v>158</v>
      </c>
      <c r="X1193" t="s">
        <v>1087</v>
      </c>
      <c r="Y1193" t="s">
        <v>7562</v>
      </c>
      <c r="Z1193" t="s">
        <v>87</v>
      </c>
      <c r="AA1193" t="s">
        <v>87</v>
      </c>
      <c r="AB1193" t="s">
        <v>37</v>
      </c>
      <c r="AC1193" t="s">
        <v>1013</v>
      </c>
      <c r="AD1193" t="s">
        <v>37</v>
      </c>
      <c r="AE1193" t="s">
        <v>1013</v>
      </c>
      <c r="AF1193" t="s">
        <v>90</v>
      </c>
      <c r="AG1193" t="s">
        <v>1270</v>
      </c>
      <c r="AH1193" t="s">
        <v>551</v>
      </c>
      <c r="AI1193" s="4">
        <f ca="1">data[[#This Row],[Expiry Date]]-TODAY()</f>
        <v>40</v>
      </c>
      <c r="AJ1193" s="4">
        <f ca="1">data[[#This Row],[Maturity ( Days)]]/365</f>
        <v>0.1095890410958904</v>
      </c>
      <c r="AK1193" s="4" t="str">
        <f>IF(data[[#This Row],[Option Type]]="put","p","c")</f>
        <v>p</v>
      </c>
      <c r="AL1193" s="4">
        <f>(data[[#This Row],[Bid]]*data[[#This Row],[Bidsize]]+data[[#This Row],[Ask]]*data[[#This Row],[Asksize]])/(data[[#This Row],[Bidsize]]+data[[#This Row],[Asksize]])</f>
        <v>59.2</v>
      </c>
    </row>
    <row r="1194" spans="1:38" x14ac:dyDescent="0.3">
      <c r="A1194" t="s">
        <v>7563</v>
      </c>
      <c r="B1194" t="s">
        <v>7564</v>
      </c>
      <c r="C1194" t="s">
        <v>30</v>
      </c>
      <c r="D1194" t="s">
        <v>3609</v>
      </c>
      <c r="E1194" t="s">
        <v>7541</v>
      </c>
      <c r="F1194" t="s">
        <v>7565</v>
      </c>
      <c r="G1194" t="s">
        <v>7566</v>
      </c>
      <c r="H1194" t="s">
        <v>153</v>
      </c>
      <c r="I1194" t="s">
        <v>163</v>
      </c>
      <c r="J1194" t="s">
        <v>1502</v>
      </c>
      <c r="K1194" t="s">
        <v>3695</v>
      </c>
      <c r="L1194" t="s">
        <v>57</v>
      </c>
      <c r="M1194" t="s">
        <v>37</v>
      </c>
      <c r="N1194" t="s">
        <v>862</v>
      </c>
      <c r="O1194" t="s">
        <v>253</v>
      </c>
      <c r="P1194" t="s">
        <v>121</v>
      </c>
      <c r="Q1194" t="s">
        <v>7567</v>
      </c>
      <c r="R1194" t="s">
        <v>7568</v>
      </c>
      <c r="S1194" t="s">
        <v>7566</v>
      </c>
      <c r="T1194" t="s">
        <v>50</v>
      </c>
      <c r="U1194" t="s">
        <v>7569</v>
      </c>
      <c r="V1194" t="s">
        <v>87</v>
      </c>
      <c r="W1194" t="s">
        <v>180</v>
      </c>
      <c r="X1194" t="s">
        <v>1087</v>
      </c>
      <c r="Y1194" t="s">
        <v>236</v>
      </c>
      <c r="Z1194" t="s">
        <v>87</v>
      </c>
      <c r="AA1194" t="s">
        <v>87</v>
      </c>
      <c r="AB1194" t="s">
        <v>37</v>
      </c>
      <c r="AC1194" t="s">
        <v>1013</v>
      </c>
      <c r="AD1194" t="s">
        <v>37</v>
      </c>
      <c r="AE1194" t="s">
        <v>1013</v>
      </c>
      <c r="AF1194" t="s">
        <v>90</v>
      </c>
      <c r="AG1194" t="s">
        <v>1270</v>
      </c>
      <c r="AH1194" t="s">
        <v>551</v>
      </c>
      <c r="AI1194" s="4">
        <f ca="1">data[[#This Row],[Expiry Date]]-TODAY()</f>
        <v>40</v>
      </c>
      <c r="AJ1194" s="4">
        <f ca="1">data[[#This Row],[Maturity ( Days)]]/365</f>
        <v>0.1095890410958904</v>
      </c>
      <c r="AK1194" s="4" t="str">
        <f>IF(data[[#This Row],[Option Type]]="put","p","c")</f>
        <v>p</v>
      </c>
      <c r="AL1194" s="4">
        <f>(data[[#This Row],[Bid]]*data[[#This Row],[Bidsize]]+data[[#This Row],[Ask]]*data[[#This Row],[Asksize]])/(data[[#This Row],[Bidsize]]+data[[#This Row],[Asksize]])</f>
        <v>60.006250000000009</v>
      </c>
    </row>
    <row r="1195" spans="1:38" x14ac:dyDescent="0.3">
      <c r="A1195" t="s">
        <v>7570</v>
      </c>
      <c r="B1195" t="s">
        <v>7571</v>
      </c>
      <c r="C1195" t="s">
        <v>30</v>
      </c>
      <c r="D1195" t="s">
        <v>575</v>
      </c>
      <c r="E1195" t="s">
        <v>6342</v>
      </c>
      <c r="F1195" t="s">
        <v>7572</v>
      </c>
      <c r="G1195" t="s">
        <v>289</v>
      </c>
      <c r="H1195" t="s">
        <v>86</v>
      </c>
      <c r="I1195" t="s">
        <v>86</v>
      </c>
      <c r="J1195" t="s">
        <v>1502</v>
      </c>
      <c r="K1195" t="s">
        <v>537</v>
      </c>
      <c r="L1195" t="s">
        <v>57</v>
      </c>
      <c r="M1195" t="s">
        <v>37</v>
      </c>
      <c r="N1195" t="s">
        <v>884</v>
      </c>
      <c r="O1195" t="s">
        <v>423</v>
      </c>
      <c r="P1195" t="s">
        <v>1286</v>
      </c>
      <c r="Q1195" t="s">
        <v>1286</v>
      </c>
      <c r="R1195" t="s">
        <v>1423</v>
      </c>
      <c r="S1195" t="s">
        <v>289</v>
      </c>
      <c r="T1195" t="s">
        <v>50</v>
      </c>
      <c r="U1195" t="s">
        <v>7573</v>
      </c>
      <c r="V1195" t="s">
        <v>87</v>
      </c>
      <c r="W1195" t="s">
        <v>158</v>
      </c>
      <c r="X1195" t="s">
        <v>1087</v>
      </c>
      <c r="Y1195" t="s">
        <v>781</v>
      </c>
      <c r="Z1195" t="s">
        <v>87</v>
      </c>
      <c r="AA1195" t="s">
        <v>87</v>
      </c>
      <c r="AB1195" t="s">
        <v>37</v>
      </c>
      <c r="AC1195" t="s">
        <v>1013</v>
      </c>
      <c r="AD1195" t="s">
        <v>37</v>
      </c>
      <c r="AE1195" t="s">
        <v>1013</v>
      </c>
      <c r="AF1195" t="s">
        <v>90</v>
      </c>
      <c r="AG1195" t="s">
        <v>1270</v>
      </c>
      <c r="AH1195" t="s">
        <v>551</v>
      </c>
      <c r="AI1195" s="4">
        <f ca="1">data[[#This Row],[Expiry Date]]-TODAY()</f>
        <v>40</v>
      </c>
      <c r="AJ1195" s="4">
        <f ca="1">data[[#This Row],[Maturity ( Days)]]/365</f>
        <v>0.1095890410958904</v>
      </c>
      <c r="AK1195" s="4" t="str">
        <f>IF(data[[#This Row],[Option Type]]="put","p","c")</f>
        <v>p</v>
      </c>
      <c r="AL1195" s="4">
        <f>(data[[#This Row],[Bid]]*data[[#This Row],[Bidsize]]+data[[#This Row],[Ask]]*data[[#This Row],[Asksize]])/(data[[#This Row],[Bidsize]]+data[[#This Row],[Asksize]])</f>
        <v>65.05</v>
      </c>
    </row>
    <row r="1196" spans="1:38" x14ac:dyDescent="0.3">
      <c r="A1196" t="s">
        <v>7574</v>
      </c>
      <c r="B1196" t="s">
        <v>7575</v>
      </c>
      <c r="C1196" t="s">
        <v>30</v>
      </c>
      <c r="D1196" t="s">
        <v>2724</v>
      </c>
      <c r="E1196" t="s">
        <v>849</v>
      </c>
      <c r="F1196" t="s">
        <v>698</v>
      </c>
      <c r="G1196" t="s">
        <v>910</v>
      </c>
      <c r="H1196" t="s">
        <v>86</v>
      </c>
      <c r="I1196" t="s">
        <v>86</v>
      </c>
      <c r="J1196" t="s">
        <v>1502</v>
      </c>
      <c r="K1196" t="s">
        <v>1008</v>
      </c>
      <c r="L1196" t="s">
        <v>57</v>
      </c>
      <c r="M1196" t="s">
        <v>37</v>
      </c>
      <c r="N1196" t="s">
        <v>982</v>
      </c>
      <c r="O1196" t="s">
        <v>176</v>
      </c>
      <c r="P1196" t="s">
        <v>1475</v>
      </c>
      <c r="Q1196" t="s">
        <v>910</v>
      </c>
      <c r="R1196" t="s">
        <v>1475</v>
      </c>
      <c r="S1196" t="s">
        <v>910</v>
      </c>
      <c r="T1196" t="s">
        <v>50</v>
      </c>
      <c r="U1196" t="s">
        <v>7576</v>
      </c>
      <c r="V1196" t="s">
        <v>87</v>
      </c>
      <c r="W1196" t="s">
        <v>128</v>
      </c>
      <c r="X1196" t="s">
        <v>1087</v>
      </c>
      <c r="Y1196" t="s">
        <v>289</v>
      </c>
      <c r="Z1196" t="s">
        <v>87</v>
      </c>
      <c r="AA1196" t="s">
        <v>87</v>
      </c>
      <c r="AB1196" t="s">
        <v>37</v>
      </c>
      <c r="AC1196" t="s">
        <v>1013</v>
      </c>
      <c r="AD1196" t="s">
        <v>37</v>
      </c>
      <c r="AE1196" t="s">
        <v>1013</v>
      </c>
      <c r="AF1196" t="s">
        <v>90</v>
      </c>
      <c r="AG1196" t="s">
        <v>1270</v>
      </c>
      <c r="AH1196" t="s">
        <v>551</v>
      </c>
      <c r="AI1196" s="4">
        <f ca="1">data[[#This Row],[Expiry Date]]-TODAY()</f>
        <v>40</v>
      </c>
      <c r="AJ1196" s="4">
        <f ca="1">data[[#This Row],[Maturity ( Days)]]/365</f>
        <v>0.1095890410958904</v>
      </c>
      <c r="AK1196" s="4" t="str">
        <f>IF(data[[#This Row],[Option Type]]="put","p","c")</f>
        <v>p</v>
      </c>
      <c r="AL1196" s="4">
        <f>(data[[#This Row],[Bid]]*data[[#This Row],[Bidsize]]+data[[#This Row],[Ask]]*data[[#This Row],[Asksize]])/(data[[#This Row],[Bidsize]]+data[[#This Row],[Asksize]])</f>
        <v>66.05</v>
      </c>
    </row>
    <row r="1197" spans="1:38" x14ac:dyDescent="0.3">
      <c r="A1197" t="s">
        <v>7577</v>
      </c>
      <c r="B1197" t="s">
        <v>7578</v>
      </c>
      <c r="C1197" t="s">
        <v>58</v>
      </c>
      <c r="D1197" t="s">
        <v>162</v>
      </c>
      <c r="E1197" t="s">
        <v>1401</v>
      </c>
      <c r="F1197" t="s">
        <v>7579</v>
      </c>
      <c r="G1197" t="s">
        <v>7580</v>
      </c>
      <c r="H1197" t="s">
        <v>137</v>
      </c>
      <c r="I1197" t="s">
        <v>137</v>
      </c>
      <c r="J1197" t="s">
        <v>1502</v>
      </c>
      <c r="K1197" t="s">
        <v>5709</v>
      </c>
      <c r="L1197" t="s">
        <v>57</v>
      </c>
      <c r="M1197" t="s">
        <v>37</v>
      </c>
      <c r="N1197" t="s">
        <v>7581</v>
      </c>
      <c r="O1197" t="s">
        <v>171</v>
      </c>
      <c r="P1197" t="s">
        <v>5831</v>
      </c>
      <c r="Q1197" t="s">
        <v>5831</v>
      </c>
      <c r="R1197" t="s">
        <v>7580</v>
      </c>
      <c r="S1197" t="s">
        <v>7580</v>
      </c>
      <c r="T1197" t="s">
        <v>50</v>
      </c>
      <c r="U1197" t="s">
        <v>1181</v>
      </c>
      <c r="V1197" t="s">
        <v>87</v>
      </c>
      <c r="W1197" t="s">
        <v>128</v>
      </c>
      <c r="X1197" t="s">
        <v>1087</v>
      </c>
      <c r="Y1197" t="s">
        <v>7582</v>
      </c>
      <c r="Z1197" t="s">
        <v>87</v>
      </c>
      <c r="AA1197" t="s">
        <v>87</v>
      </c>
      <c r="AB1197" t="s">
        <v>37</v>
      </c>
      <c r="AC1197" t="s">
        <v>1013</v>
      </c>
      <c r="AD1197" t="s">
        <v>37</v>
      </c>
      <c r="AE1197" t="s">
        <v>1013</v>
      </c>
      <c r="AF1197" t="s">
        <v>90</v>
      </c>
      <c r="AG1197" t="s">
        <v>1270</v>
      </c>
      <c r="AH1197" t="s">
        <v>551</v>
      </c>
      <c r="AI1197" s="4">
        <f ca="1">data[[#This Row],[Expiry Date]]-TODAY()</f>
        <v>40</v>
      </c>
      <c r="AJ1197" s="4">
        <f ca="1">data[[#This Row],[Maturity ( Days)]]/365</f>
        <v>0.1095890410958904</v>
      </c>
      <c r="AK1197" s="4" t="str">
        <f>IF(data[[#This Row],[Option Type]]="put","p","c")</f>
        <v>c</v>
      </c>
      <c r="AL1197" s="4">
        <f>(data[[#This Row],[Bid]]*data[[#This Row],[Bidsize]]+data[[#This Row],[Ask]]*data[[#This Row],[Asksize]])/(data[[#This Row],[Bidsize]]+data[[#This Row],[Asksize]])</f>
        <v>289.45</v>
      </c>
    </row>
    <row r="1198" spans="1:38" x14ac:dyDescent="0.3">
      <c r="A1198" t="s">
        <v>7583</v>
      </c>
      <c r="B1198" t="s">
        <v>7584</v>
      </c>
      <c r="C1198" t="s">
        <v>30</v>
      </c>
      <c r="D1198" t="s">
        <v>162</v>
      </c>
      <c r="E1198" t="s">
        <v>1447</v>
      </c>
      <c r="F1198" t="s">
        <v>288</v>
      </c>
      <c r="G1198" t="s">
        <v>1478</v>
      </c>
      <c r="H1198" t="s">
        <v>168</v>
      </c>
      <c r="I1198" t="s">
        <v>168</v>
      </c>
      <c r="J1198" t="s">
        <v>1502</v>
      </c>
      <c r="K1198" t="s">
        <v>4608</v>
      </c>
      <c r="L1198" t="s">
        <v>57</v>
      </c>
      <c r="M1198" t="s">
        <v>37</v>
      </c>
      <c r="N1198" t="s">
        <v>7585</v>
      </c>
      <c r="O1198" t="s">
        <v>3079</v>
      </c>
      <c r="P1198" t="s">
        <v>477</v>
      </c>
      <c r="Q1198" t="s">
        <v>7586</v>
      </c>
      <c r="R1198" t="s">
        <v>6335</v>
      </c>
      <c r="S1198" t="s">
        <v>1478</v>
      </c>
      <c r="T1198" t="s">
        <v>50</v>
      </c>
      <c r="U1198" t="s">
        <v>7587</v>
      </c>
      <c r="V1198" t="s">
        <v>87</v>
      </c>
      <c r="W1198" t="s">
        <v>158</v>
      </c>
      <c r="X1198" t="s">
        <v>1087</v>
      </c>
      <c r="Y1198" t="s">
        <v>7588</v>
      </c>
      <c r="Z1198" t="s">
        <v>87</v>
      </c>
      <c r="AA1198" t="s">
        <v>87</v>
      </c>
      <c r="AB1198" t="s">
        <v>37</v>
      </c>
      <c r="AC1198" t="s">
        <v>1013</v>
      </c>
      <c r="AD1198" t="s">
        <v>37</v>
      </c>
      <c r="AE1198" t="s">
        <v>1013</v>
      </c>
      <c r="AF1198" t="s">
        <v>90</v>
      </c>
      <c r="AG1198" t="s">
        <v>1270</v>
      </c>
      <c r="AH1198" t="s">
        <v>551</v>
      </c>
      <c r="AI1198" s="4">
        <f ca="1">data[[#This Row],[Expiry Date]]-TODAY()</f>
        <v>40</v>
      </c>
      <c r="AJ1198" s="4">
        <f ca="1">data[[#This Row],[Maturity ( Days)]]/365</f>
        <v>0.1095890410958904</v>
      </c>
      <c r="AK1198" s="4" t="str">
        <f>IF(data[[#This Row],[Option Type]]="put","p","c")</f>
        <v>p</v>
      </c>
      <c r="AL1198" s="4">
        <f>(data[[#This Row],[Bid]]*data[[#This Row],[Bidsize]]+data[[#This Row],[Ask]]*data[[#This Row],[Asksize]])/(data[[#This Row],[Bidsize]]+data[[#This Row],[Asksize]])</f>
        <v>78.45</v>
      </c>
    </row>
    <row r="1199" spans="1:38" x14ac:dyDescent="0.3">
      <c r="A1199" t="s">
        <v>7589</v>
      </c>
      <c r="B1199" t="s">
        <v>7590</v>
      </c>
      <c r="C1199" t="s">
        <v>58</v>
      </c>
      <c r="D1199" t="s">
        <v>562</v>
      </c>
      <c r="E1199" t="s">
        <v>1072</v>
      </c>
      <c r="F1199" t="s">
        <v>7591</v>
      </c>
      <c r="G1199" t="s">
        <v>3622</v>
      </c>
      <c r="H1199" t="s">
        <v>137</v>
      </c>
      <c r="I1199" t="s">
        <v>137</v>
      </c>
      <c r="J1199" t="s">
        <v>1502</v>
      </c>
      <c r="K1199" t="s">
        <v>180</v>
      </c>
      <c r="L1199" t="s">
        <v>57</v>
      </c>
      <c r="M1199" t="s">
        <v>37</v>
      </c>
      <c r="N1199" t="s">
        <v>7592</v>
      </c>
      <c r="O1199" t="s">
        <v>128</v>
      </c>
      <c r="P1199" t="s">
        <v>3622</v>
      </c>
      <c r="Q1199" t="s">
        <v>3622</v>
      </c>
      <c r="R1199" t="s">
        <v>3622</v>
      </c>
      <c r="S1199" t="s">
        <v>3622</v>
      </c>
      <c r="T1199" t="s">
        <v>50</v>
      </c>
      <c r="U1199" t="s">
        <v>7593</v>
      </c>
      <c r="V1199" t="s">
        <v>87</v>
      </c>
      <c r="W1199" t="s">
        <v>128</v>
      </c>
      <c r="X1199" t="s">
        <v>1087</v>
      </c>
      <c r="Y1199" t="s">
        <v>7594</v>
      </c>
      <c r="Z1199" t="s">
        <v>87</v>
      </c>
      <c r="AA1199" t="s">
        <v>87</v>
      </c>
      <c r="AB1199" t="s">
        <v>37</v>
      </c>
      <c r="AC1199" t="s">
        <v>1013</v>
      </c>
      <c r="AD1199" t="s">
        <v>37</v>
      </c>
      <c r="AE1199" t="s">
        <v>1013</v>
      </c>
      <c r="AF1199" t="s">
        <v>90</v>
      </c>
      <c r="AG1199" t="s">
        <v>1270</v>
      </c>
      <c r="AH1199" t="s">
        <v>551</v>
      </c>
      <c r="AI1199" s="4">
        <f ca="1">data[[#This Row],[Expiry Date]]-TODAY()</f>
        <v>40</v>
      </c>
      <c r="AJ1199" s="4">
        <f ca="1">data[[#This Row],[Maturity ( Days)]]/365</f>
        <v>0.1095890410958904</v>
      </c>
      <c r="AK1199" s="4" t="str">
        <f>IF(data[[#This Row],[Option Type]]="put","p","c")</f>
        <v>c</v>
      </c>
      <c r="AL1199" s="4">
        <f>(data[[#This Row],[Bid]]*data[[#This Row],[Bidsize]]+data[[#This Row],[Ask]]*data[[#This Row],[Asksize]])/(data[[#This Row],[Bidsize]]+data[[#This Row],[Asksize]])</f>
        <v>267.15000000000003</v>
      </c>
    </row>
    <row r="1200" spans="1:38" x14ac:dyDescent="0.3">
      <c r="A1200" t="s">
        <v>7595</v>
      </c>
      <c r="B1200" t="s">
        <v>7596</v>
      </c>
      <c r="C1200" t="s">
        <v>58</v>
      </c>
      <c r="D1200" t="s">
        <v>583</v>
      </c>
      <c r="E1200" t="s">
        <v>7597</v>
      </c>
      <c r="F1200" t="s">
        <v>7598</v>
      </c>
      <c r="G1200" t="s">
        <v>410</v>
      </c>
      <c r="H1200" t="s">
        <v>137</v>
      </c>
      <c r="I1200" t="s">
        <v>137</v>
      </c>
      <c r="J1200" t="s">
        <v>1502</v>
      </c>
      <c r="K1200" t="s">
        <v>87</v>
      </c>
      <c r="L1200" t="s">
        <v>57</v>
      </c>
      <c r="M1200" t="s">
        <v>37</v>
      </c>
      <c r="O1200" t="s">
        <v>128</v>
      </c>
      <c r="P1200" t="s">
        <v>410</v>
      </c>
      <c r="Q1200" t="s">
        <v>410</v>
      </c>
      <c r="R1200" t="s">
        <v>410</v>
      </c>
      <c r="S1200" t="s">
        <v>410</v>
      </c>
      <c r="T1200" t="s">
        <v>50</v>
      </c>
      <c r="V1200" t="s">
        <v>87</v>
      </c>
      <c r="W1200" t="s">
        <v>128</v>
      </c>
      <c r="X1200" t="s">
        <v>1087</v>
      </c>
      <c r="Z1200" t="s">
        <v>87</v>
      </c>
      <c r="AA1200" t="s">
        <v>87</v>
      </c>
      <c r="AB1200" t="s">
        <v>37</v>
      </c>
      <c r="AC1200" t="s">
        <v>1013</v>
      </c>
      <c r="AD1200" t="s">
        <v>37</v>
      </c>
      <c r="AE1200" t="s">
        <v>1013</v>
      </c>
      <c r="AF1200" t="s">
        <v>90</v>
      </c>
      <c r="AG1200" t="s">
        <v>1270</v>
      </c>
      <c r="AH1200" t="s">
        <v>551</v>
      </c>
      <c r="AI1200" s="4">
        <f ca="1">data[[#This Row],[Expiry Date]]-TODAY()</f>
        <v>40</v>
      </c>
      <c r="AJ1200" s="4">
        <f ca="1">data[[#This Row],[Maturity ( Days)]]/365</f>
        <v>0.1095890410958904</v>
      </c>
      <c r="AK1200" s="4" t="str">
        <f>IF(data[[#This Row],[Option Type]]="put","p","c")</f>
        <v>c</v>
      </c>
      <c r="AL1200" s="4">
        <f>(data[[#This Row],[Bid]]*data[[#This Row],[Bidsize]]+data[[#This Row],[Ask]]*data[[#This Row],[Asksize]])/(data[[#This Row],[Bidsize]]+data[[#This Row],[Asksize]])</f>
        <v>259.79999999999995</v>
      </c>
    </row>
    <row r="1201" spans="1:38" x14ac:dyDescent="0.3">
      <c r="A1201" t="s">
        <v>7599</v>
      </c>
      <c r="B1201" t="s">
        <v>7600</v>
      </c>
      <c r="C1201" t="s">
        <v>58</v>
      </c>
      <c r="D1201" t="s">
        <v>217</v>
      </c>
      <c r="E1201" t="s">
        <v>1405</v>
      </c>
      <c r="F1201" t="s">
        <v>7601</v>
      </c>
      <c r="G1201" t="s">
        <v>7602</v>
      </c>
      <c r="H1201" t="s">
        <v>137</v>
      </c>
      <c r="I1201" t="s">
        <v>137</v>
      </c>
      <c r="J1201" t="s">
        <v>1502</v>
      </c>
      <c r="K1201" t="s">
        <v>160</v>
      </c>
      <c r="L1201" t="s">
        <v>57</v>
      </c>
      <c r="M1201" t="s">
        <v>37</v>
      </c>
      <c r="N1201" t="s">
        <v>7603</v>
      </c>
      <c r="O1201" t="s">
        <v>168</v>
      </c>
      <c r="P1201" t="s">
        <v>7604</v>
      </c>
      <c r="Q1201" t="s">
        <v>7604</v>
      </c>
      <c r="R1201" t="s">
        <v>7602</v>
      </c>
      <c r="S1201" t="s">
        <v>7602</v>
      </c>
      <c r="T1201" t="s">
        <v>50</v>
      </c>
      <c r="U1201" t="s">
        <v>7605</v>
      </c>
      <c r="V1201" t="s">
        <v>87</v>
      </c>
      <c r="W1201" t="s">
        <v>171</v>
      </c>
      <c r="X1201" t="s">
        <v>1087</v>
      </c>
      <c r="Y1201" t="s">
        <v>7606</v>
      </c>
      <c r="Z1201" t="s">
        <v>87</v>
      </c>
      <c r="AA1201" t="s">
        <v>87</v>
      </c>
      <c r="AB1201" t="s">
        <v>37</v>
      </c>
      <c r="AC1201" t="s">
        <v>1013</v>
      </c>
      <c r="AD1201" t="s">
        <v>37</v>
      </c>
      <c r="AE1201" t="s">
        <v>1013</v>
      </c>
      <c r="AF1201" t="s">
        <v>90</v>
      </c>
      <c r="AG1201" t="s">
        <v>1270</v>
      </c>
      <c r="AH1201" t="s">
        <v>551</v>
      </c>
      <c r="AI1201" s="4">
        <f ca="1">data[[#This Row],[Expiry Date]]-TODAY()</f>
        <v>40</v>
      </c>
      <c r="AJ1201" s="4">
        <f ca="1">data[[#This Row],[Maturity ( Days)]]/365</f>
        <v>0.1095890410958904</v>
      </c>
      <c r="AK1201" s="4" t="str">
        <f>IF(data[[#This Row],[Option Type]]="put","p","c")</f>
        <v>c</v>
      </c>
      <c r="AL1201" s="4">
        <f>(data[[#This Row],[Bid]]*data[[#This Row],[Bidsize]]+data[[#This Row],[Ask]]*data[[#This Row],[Asksize]])/(data[[#This Row],[Bidsize]]+data[[#This Row],[Asksize]])</f>
        <v>234.89999999999998</v>
      </c>
    </row>
    <row r="1202" spans="1:38" x14ac:dyDescent="0.3">
      <c r="A1202" t="s">
        <v>7607</v>
      </c>
      <c r="B1202" t="s">
        <v>7608</v>
      </c>
      <c r="C1202" t="s">
        <v>58</v>
      </c>
      <c r="D1202" t="s">
        <v>647</v>
      </c>
      <c r="E1202" t="s">
        <v>7609</v>
      </c>
      <c r="F1202" t="s">
        <v>5510</v>
      </c>
      <c r="G1202" t="s">
        <v>7610</v>
      </c>
      <c r="H1202" t="s">
        <v>137</v>
      </c>
      <c r="I1202" t="s">
        <v>137</v>
      </c>
      <c r="J1202" t="s">
        <v>1502</v>
      </c>
      <c r="K1202" t="s">
        <v>304</v>
      </c>
      <c r="L1202" t="s">
        <v>57</v>
      </c>
      <c r="M1202" t="s">
        <v>37</v>
      </c>
      <c r="N1202" t="s">
        <v>6262</v>
      </c>
      <c r="O1202" t="s">
        <v>171</v>
      </c>
      <c r="P1202" t="s">
        <v>7610</v>
      </c>
      <c r="Q1202" t="s">
        <v>7610</v>
      </c>
      <c r="R1202" t="s">
        <v>7610</v>
      </c>
      <c r="S1202" t="s">
        <v>7610</v>
      </c>
      <c r="T1202" t="s">
        <v>50</v>
      </c>
      <c r="U1202" t="s">
        <v>7611</v>
      </c>
      <c r="V1202" t="s">
        <v>87</v>
      </c>
      <c r="W1202" t="s">
        <v>171</v>
      </c>
      <c r="X1202" t="s">
        <v>1087</v>
      </c>
      <c r="Y1202" t="s">
        <v>7612</v>
      </c>
      <c r="Z1202" t="s">
        <v>87</v>
      </c>
      <c r="AA1202" t="s">
        <v>87</v>
      </c>
      <c r="AB1202" t="s">
        <v>37</v>
      </c>
      <c r="AC1202" t="s">
        <v>1013</v>
      </c>
      <c r="AD1202" t="s">
        <v>37</v>
      </c>
      <c r="AE1202" t="s">
        <v>1013</v>
      </c>
      <c r="AF1202" t="s">
        <v>90</v>
      </c>
      <c r="AG1202" t="s">
        <v>1270</v>
      </c>
      <c r="AH1202" t="s">
        <v>551</v>
      </c>
      <c r="AI1202" s="4">
        <f ca="1">data[[#This Row],[Expiry Date]]-TODAY()</f>
        <v>40</v>
      </c>
      <c r="AJ1202" s="4">
        <f ca="1">data[[#This Row],[Maturity ( Days)]]/365</f>
        <v>0.1095890410958904</v>
      </c>
      <c r="AK1202" s="4" t="str">
        <f>IF(data[[#This Row],[Option Type]]="put","p","c")</f>
        <v>c</v>
      </c>
      <c r="AL1202" s="4">
        <f>(data[[#This Row],[Bid]]*data[[#This Row],[Bidsize]]+data[[#This Row],[Ask]]*data[[#This Row],[Asksize]])/(data[[#This Row],[Bidsize]]+data[[#This Row],[Asksize]])</f>
        <v>227.94999999999996</v>
      </c>
    </row>
    <row r="1203" spans="1:38" x14ac:dyDescent="0.3">
      <c r="A1203" t="s">
        <v>7613</v>
      </c>
      <c r="B1203" t="s">
        <v>7614</v>
      </c>
      <c r="C1203" t="s">
        <v>58</v>
      </c>
      <c r="D1203" t="s">
        <v>648</v>
      </c>
      <c r="E1203" t="s">
        <v>5850</v>
      </c>
      <c r="F1203" t="s">
        <v>265</v>
      </c>
      <c r="G1203" t="s">
        <v>7615</v>
      </c>
      <c r="H1203" t="s">
        <v>137</v>
      </c>
      <c r="I1203" t="s">
        <v>137</v>
      </c>
      <c r="J1203" t="s">
        <v>1502</v>
      </c>
      <c r="K1203" t="s">
        <v>423</v>
      </c>
      <c r="L1203" t="s">
        <v>57</v>
      </c>
      <c r="M1203" t="s">
        <v>37</v>
      </c>
      <c r="N1203" t="s">
        <v>1175</v>
      </c>
      <c r="O1203" t="s">
        <v>160</v>
      </c>
      <c r="P1203" t="s">
        <v>7616</v>
      </c>
      <c r="Q1203" t="s">
        <v>7616</v>
      </c>
      <c r="R1203" t="s">
        <v>7615</v>
      </c>
      <c r="S1203" t="s">
        <v>7615</v>
      </c>
      <c r="T1203" t="s">
        <v>50</v>
      </c>
      <c r="U1203" t="s">
        <v>7617</v>
      </c>
      <c r="V1203" t="s">
        <v>87</v>
      </c>
      <c r="W1203" t="s">
        <v>171</v>
      </c>
      <c r="X1203" t="s">
        <v>1087</v>
      </c>
      <c r="Y1203" t="s">
        <v>7618</v>
      </c>
      <c r="Z1203" t="s">
        <v>87</v>
      </c>
      <c r="AA1203" t="s">
        <v>87</v>
      </c>
      <c r="AB1203" t="s">
        <v>37</v>
      </c>
      <c r="AC1203" t="s">
        <v>1013</v>
      </c>
      <c r="AD1203" t="s">
        <v>37</v>
      </c>
      <c r="AE1203" t="s">
        <v>1013</v>
      </c>
      <c r="AF1203" t="s">
        <v>90</v>
      </c>
      <c r="AG1203" t="s">
        <v>1270</v>
      </c>
      <c r="AH1203" t="s">
        <v>551</v>
      </c>
      <c r="AI1203" s="4">
        <f ca="1">data[[#This Row],[Expiry Date]]-TODAY()</f>
        <v>40</v>
      </c>
      <c r="AJ1203" s="4">
        <f ca="1">data[[#This Row],[Maturity ( Days)]]/365</f>
        <v>0.1095890410958904</v>
      </c>
      <c r="AK1203" s="4" t="str">
        <f>IF(data[[#This Row],[Option Type]]="put","p","c")</f>
        <v>c</v>
      </c>
      <c r="AL1203" s="4">
        <f>(data[[#This Row],[Bid]]*data[[#This Row],[Bidsize]]+data[[#This Row],[Ask]]*data[[#This Row],[Asksize]])/(data[[#This Row],[Bidsize]]+data[[#This Row],[Asksize]])</f>
        <v>214.35</v>
      </c>
    </row>
    <row r="1204" spans="1:38" x14ac:dyDescent="0.3">
      <c r="A1204" t="s">
        <v>7619</v>
      </c>
      <c r="B1204" t="s">
        <v>7620</v>
      </c>
      <c r="C1204" t="s">
        <v>58</v>
      </c>
      <c r="D1204" t="s">
        <v>219</v>
      </c>
      <c r="E1204" t="s">
        <v>7621</v>
      </c>
      <c r="F1204" t="s">
        <v>7622</v>
      </c>
      <c r="G1204" t="s">
        <v>467</v>
      </c>
      <c r="H1204" t="s">
        <v>137</v>
      </c>
      <c r="I1204" t="s">
        <v>137</v>
      </c>
      <c r="J1204" t="s">
        <v>1502</v>
      </c>
      <c r="K1204" t="s">
        <v>123</v>
      </c>
      <c r="L1204" t="s">
        <v>57</v>
      </c>
      <c r="M1204" t="s">
        <v>37</v>
      </c>
      <c r="N1204" t="s">
        <v>7623</v>
      </c>
      <c r="O1204" t="s">
        <v>122</v>
      </c>
      <c r="P1204" t="s">
        <v>7624</v>
      </c>
      <c r="Q1204" t="s">
        <v>7624</v>
      </c>
      <c r="R1204" t="s">
        <v>467</v>
      </c>
      <c r="S1204" t="s">
        <v>467</v>
      </c>
      <c r="T1204" t="s">
        <v>50</v>
      </c>
      <c r="U1204" t="s">
        <v>7625</v>
      </c>
      <c r="V1204" t="s">
        <v>87</v>
      </c>
      <c r="W1204" t="s">
        <v>137</v>
      </c>
      <c r="X1204" t="s">
        <v>1087</v>
      </c>
      <c r="Y1204" t="s">
        <v>1404</v>
      </c>
      <c r="Z1204" t="s">
        <v>87</v>
      </c>
      <c r="AA1204" t="s">
        <v>87</v>
      </c>
      <c r="AB1204" t="s">
        <v>37</v>
      </c>
      <c r="AC1204" t="s">
        <v>1013</v>
      </c>
      <c r="AD1204" t="s">
        <v>37</v>
      </c>
      <c r="AE1204" t="s">
        <v>1013</v>
      </c>
      <c r="AF1204" t="s">
        <v>90</v>
      </c>
      <c r="AG1204" t="s">
        <v>1270</v>
      </c>
      <c r="AH1204" t="s">
        <v>551</v>
      </c>
      <c r="AI1204" s="4">
        <f ca="1">data[[#This Row],[Expiry Date]]-TODAY()</f>
        <v>40</v>
      </c>
      <c r="AJ1204" s="4">
        <f ca="1">data[[#This Row],[Maturity ( Days)]]/365</f>
        <v>0.1095890410958904</v>
      </c>
      <c r="AK1204" s="4" t="str">
        <f>IF(data[[#This Row],[Option Type]]="put","p","c")</f>
        <v>c</v>
      </c>
      <c r="AL1204" s="4">
        <f>(data[[#This Row],[Bid]]*data[[#This Row],[Bidsize]]+data[[#This Row],[Ask]]*data[[#This Row],[Asksize]])/(data[[#This Row],[Bidsize]]+data[[#This Row],[Asksize]])</f>
        <v>201.04999999999998</v>
      </c>
    </row>
    <row r="1205" spans="1:38" x14ac:dyDescent="0.3">
      <c r="A1205" t="s">
        <v>7626</v>
      </c>
      <c r="B1205" t="s">
        <v>7627</v>
      </c>
      <c r="C1205" t="s">
        <v>58</v>
      </c>
      <c r="D1205" t="s">
        <v>697</v>
      </c>
      <c r="E1205" t="s">
        <v>1379</v>
      </c>
      <c r="F1205" t="s">
        <v>7621</v>
      </c>
      <c r="G1205" t="s">
        <v>6956</v>
      </c>
      <c r="H1205" t="s">
        <v>137</v>
      </c>
      <c r="I1205" t="s">
        <v>137</v>
      </c>
      <c r="J1205" t="s">
        <v>1502</v>
      </c>
      <c r="K1205" t="s">
        <v>108</v>
      </c>
      <c r="L1205" t="s">
        <v>57</v>
      </c>
      <c r="M1205" t="s">
        <v>37</v>
      </c>
      <c r="N1205" t="s">
        <v>7628</v>
      </c>
      <c r="O1205" t="s">
        <v>149</v>
      </c>
      <c r="P1205" t="s">
        <v>7629</v>
      </c>
      <c r="Q1205" t="s">
        <v>6956</v>
      </c>
      <c r="R1205" t="s">
        <v>7629</v>
      </c>
      <c r="S1205" t="s">
        <v>6956</v>
      </c>
      <c r="T1205" t="s">
        <v>50</v>
      </c>
      <c r="U1205" t="s">
        <v>7630</v>
      </c>
      <c r="V1205" t="s">
        <v>87</v>
      </c>
      <c r="W1205" t="s">
        <v>171</v>
      </c>
      <c r="X1205" t="s">
        <v>1087</v>
      </c>
      <c r="Y1205" t="s">
        <v>7631</v>
      </c>
      <c r="Z1205" t="s">
        <v>87</v>
      </c>
      <c r="AA1205" t="s">
        <v>87</v>
      </c>
      <c r="AB1205" t="s">
        <v>37</v>
      </c>
      <c r="AC1205" t="s">
        <v>1013</v>
      </c>
      <c r="AD1205" t="s">
        <v>37</v>
      </c>
      <c r="AE1205" t="s">
        <v>1013</v>
      </c>
      <c r="AF1205" t="s">
        <v>90</v>
      </c>
      <c r="AG1205" t="s">
        <v>1270</v>
      </c>
      <c r="AH1205" t="s">
        <v>551</v>
      </c>
      <c r="AI1205" s="4">
        <f ca="1">data[[#This Row],[Expiry Date]]-TODAY()</f>
        <v>40</v>
      </c>
      <c r="AJ1205" s="4">
        <f ca="1">data[[#This Row],[Maturity ( Days)]]/365</f>
        <v>0.1095890410958904</v>
      </c>
      <c r="AK1205" s="4" t="str">
        <f>IF(data[[#This Row],[Option Type]]="put","p","c")</f>
        <v>c</v>
      </c>
      <c r="AL1205" s="4">
        <f>(data[[#This Row],[Bid]]*data[[#This Row],[Bidsize]]+data[[#This Row],[Ask]]*data[[#This Row],[Asksize]])/(data[[#This Row],[Bidsize]]+data[[#This Row],[Asksize]])</f>
        <v>197.79999999999998</v>
      </c>
    </row>
    <row r="1206" spans="1:38" x14ac:dyDescent="0.3">
      <c r="A1206" t="s">
        <v>7632</v>
      </c>
      <c r="B1206" t="s">
        <v>7633</v>
      </c>
      <c r="C1206" t="s">
        <v>58</v>
      </c>
      <c r="D1206" t="s">
        <v>650</v>
      </c>
      <c r="E1206" t="s">
        <v>512</v>
      </c>
      <c r="F1206" t="s">
        <v>7634</v>
      </c>
      <c r="G1206" t="s">
        <v>7635</v>
      </c>
      <c r="H1206" t="s">
        <v>137</v>
      </c>
      <c r="I1206" t="s">
        <v>137</v>
      </c>
      <c r="J1206" t="s">
        <v>1502</v>
      </c>
      <c r="K1206" t="s">
        <v>444</v>
      </c>
      <c r="L1206" t="s">
        <v>57</v>
      </c>
      <c r="M1206" t="s">
        <v>37</v>
      </c>
      <c r="N1206" t="s">
        <v>7636</v>
      </c>
      <c r="O1206" t="s">
        <v>135</v>
      </c>
      <c r="P1206" t="s">
        <v>7637</v>
      </c>
      <c r="Q1206" t="s">
        <v>1158</v>
      </c>
      <c r="R1206" t="s">
        <v>7635</v>
      </c>
      <c r="S1206" t="s">
        <v>7635</v>
      </c>
      <c r="T1206" t="s">
        <v>50</v>
      </c>
      <c r="U1206" t="s">
        <v>7638</v>
      </c>
      <c r="V1206" t="s">
        <v>87</v>
      </c>
      <c r="W1206" t="s">
        <v>171</v>
      </c>
      <c r="X1206" t="s">
        <v>1087</v>
      </c>
      <c r="Y1206" t="s">
        <v>7639</v>
      </c>
      <c r="Z1206" t="s">
        <v>87</v>
      </c>
      <c r="AA1206" t="s">
        <v>87</v>
      </c>
      <c r="AB1206" t="s">
        <v>37</v>
      </c>
      <c r="AC1206" t="s">
        <v>1013</v>
      </c>
      <c r="AD1206" t="s">
        <v>37</v>
      </c>
      <c r="AE1206" t="s">
        <v>1013</v>
      </c>
      <c r="AF1206" t="s">
        <v>90</v>
      </c>
      <c r="AG1206" t="s">
        <v>1270</v>
      </c>
      <c r="AH1206" t="s">
        <v>551</v>
      </c>
      <c r="AI1206" s="4">
        <f ca="1">data[[#This Row],[Expiry Date]]-TODAY()</f>
        <v>40</v>
      </c>
      <c r="AJ1206" s="4">
        <f ca="1">data[[#This Row],[Maturity ( Days)]]/365</f>
        <v>0.1095890410958904</v>
      </c>
      <c r="AK1206" s="4" t="str">
        <f>IF(data[[#This Row],[Option Type]]="put","p","c")</f>
        <v>c</v>
      </c>
      <c r="AL1206" s="4">
        <f>(data[[#This Row],[Bid]]*data[[#This Row],[Bidsize]]+data[[#This Row],[Ask]]*data[[#This Row],[Asksize]])/(data[[#This Row],[Bidsize]]+data[[#This Row],[Asksize]])</f>
        <v>194.54999999999998</v>
      </c>
    </row>
    <row r="1207" spans="1:38" x14ac:dyDescent="0.3">
      <c r="A1207" t="s">
        <v>7640</v>
      </c>
      <c r="B1207" t="s">
        <v>7641</v>
      </c>
      <c r="C1207" t="s">
        <v>58</v>
      </c>
      <c r="D1207" t="s">
        <v>700</v>
      </c>
      <c r="E1207" t="s">
        <v>7642</v>
      </c>
      <c r="F1207" t="s">
        <v>925</v>
      </c>
      <c r="G1207" t="s">
        <v>7643</v>
      </c>
      <c r="H1207" t="s">
        <v>137</v>
      </c>
      <c r="I1207" t="s">
        <v>137</v>
      </c>
      <c r="J1207" t="s">
        <v>1502</v>
      </c>
      <c r="K1207" t="s">
        <v>127</v>
      </c>
      <c r="L1207" t="s">
        <v>57</v>
      </c>
      <c r="M1207" t="s">
        <v>37</v>
      </c>
      <c r="N1207" t="s">
        <v>7644</v>
      </c>
      <c r="O1207" t="s">
        <v>226</v>
      </c>
      <c r="P1207" t="s">
        <v>1448</v>
      </c>
      <c r="Q1207" t="s">
        <v>5849</v>
      </c>
      <c r="R1207" t="s">
        <v>6134</v>
      </c>
      <c r="S1207" t="s">
        <v>7643</v>
      </c>
      <c r="T1207" t="s">
        <v>50</v>
      </c>
      <c r="U1207" t="s">
        <v>7645</v>
      </c>
      <c r="V1207" t="s">
        <v>87</v>
      </c>
      <c r="W1207" t="s">
        <v>171</v>
      </c>
      <c r="X1207" t="s">
        <v>1087</v>
      </c>
      <c r="Y1207" t="s">
        <v>1069</v>
      </c>
      <c r="Z1207" t="s">
        <v>87</v>
      </c>
      <c r="AA1207" t="s">
        <v>87</v>
      </c>
      <c r="AB1207" t="s">
        <v>37</v>
      </c>
      <c r="AC1207" t="s">
        <v>1013</v>
      </c>
      <c r="AD1207" t="s">
        <v>37</v>
      </c>
      <c r="AE1207" t="s">
        <v>1013</v>
      </c>
      <c r="AF1207" t="s">
        <v>90</v>
      </c>
      <c r="AG1207" t="s">
        <v>1270</v>
      </c>
      <c r="AH1207" t="s">
        <v>551</v>
      </c>
      <c r="AI1207" s="4">
        <f ca="1">data[[#This Row],[Expiry Date]]-TODAY()</f>
        <v>40</v>
      </c>
      <c r="AJ1207" s="4">
        <f ca="1">data[[#This Row],[Maturity ( Days)]]/365</f>
        <v>0.1095890410958904</v>
      </c>
      <c r="AK1207" s="4" t="str">
        <f>IF(data[[#This Row],[Option Type]]="put","p","c")</f>
        <v>c</v>
      </c>
      <c r="AL1207" s="4">
        <f>(data[[#This Row],[Bid]]*data[[#This Row],[Bidsize]]+data[[#This Row],[Ask]]*data[[#This Row],[Asksize]])/(data[[#This Row],[Bidsize]]+data[[#This Row],[Asksize]])</f>
        <v>191.35000000000002</v>
      </c>
    </row>
    <row r="1208" spans="1:38" x14ac:dyDescent="0.3">
      <c r="A1208" t="s">
        <v>7646</v>
      </c>
      <c r="B1208" t="s">
        <v>7647</v>
      </c>
      <c r="C1208" t="s">
        <v>58</v>
      </c>
      <c r="D1208" t="s">
        <v>701</v>
      </c>
      <c r="E1208" t="s">
        <v>851</v>
      </c>
      <c r="F1208" t="s">
        <v>1901</v>
      </c>
      <c r="G1208" t="s">
        <v>7648</v>
      </c>
      <c r="H1208" t="s">
        <v>137</v>
      </c>
      <c r="I1208" t="s">
        <v>137</v>
      </c>
      <c r="J1208" t="s">
        <v>1502</v>
      </c>
      <c r="K1208" t="s">
        <v>124</v>
      </c>
      <c r="L1208" t="s">
        <v>57</v>
      </c>
      <c r="M1208" t="s">
        <v>37</v>
      </c>
      <c r="N1208" t="s">
        <v>137</v>
      </c>
      <c r="O1208" t="s">
        <v>146</v>
      </c>
      <c r="P1208" t="s">
        <v>7649</v>
      </c>
      <c r="Q1208" t="s">
        <v>7648</v>
      </c>
      <c r="R1208" t="s">
        <v>7649</v>
      </c>
      <c r="S1208" t="s">
        <v>7648</v>
      </c>
      <c r="T1208" t="s">
        <v>50</v>
      </c>
      <c r="U1208" t="s">
        <v>7548</v>
      </c>
      <c r="V1208" t="s">
        <v>87</v>
      </c>
      <c r="W1208" t="s">
        <v>137</v>
      </c>
      <c r="X1208" t="s">
        <v>1087</v>
      </c>
      <c r="Y1208" t="s">
        <v>7650</v>
      </c>
      <c r="Z1208" t="s">
        <v>87</v>
      </c>
      <c r="AA1208" t="s">
        <v>87</v>
      </c>
      <c r="AB1208" t="s">
        <v>37</v>
      </c>
      <c r="AC1208" t="s">
        <v>1013</v>
      </c>
      <c r="AD1208" t="s">
        <v>37</v>
      </c>
      <c r="AE1208" t="s">
        <v>1013</v>
      </c>
      <c r="AF1208" t="s">
        <v>90</v>
      </c>
      <c r="AG1208" t="s">
        <v>1270</v>
      </c>
      <c r="AH1208" t="s">
        <v>551</v>
      </c>
      <c r="AI1208" s="4">
        <f ca="1">data[[#This Row],[Expiry Date]]-TODAY()</f>
        <v>40</v>
      </c>
      <c r="AJ1208" s="4">
        <f ca="1">data[[#This Row],[Maturity ( Days)]]/365</f>
        <v>0.1095890410958904</v>
      </c>
      <c r="AK1208" s="4" t="str">
        <f>IF(data[[#This Row],[Option Type]]="put","p","c")</f>
        <v>c</v>
      </c>
      <c r="AL1208" s="4">
        <f>(data[[#This Row],[Bid]]*data[[#This Row],[Bidsize]]+data[[#This Row],[Ask]]*data[[#This Row],[Asksize]])/(data[[#This Row],[Bidsize]]+data[[#This Row],[Asksize]])</f>
        <v>188.1</v>
      </c>
    </row>
    <row r="1209" spans="1:38" x14ac:dyDescent="0.3">
      <c r="A1209" t="s">
        <v>7651</v>
      </c>
      <c r="B1209" t="s">
        <v>7652</v>
      </c>
      <c r="C1209" t="s">
        <v>58</v>
      </c>
      <c r="D1209" t="s">
        <v>708</v>
      </c>
      <c r="E1209" t="s">
        <v>7653</v>
      </c>
      <c r="F1209" t="s">
        <v>1451</v>
      </c>
      <c r="G1209" t="s">
        <v>7654</v>
      </c>
      <c r="H1209" t="s">
        <v>137</v>
      </c>
      <c r="I1209" t="s">
        <v>137</v>
      </c>
      <c r="J1209" t="s">
        <v>1502</v>
      </c>
      <c r="K1209" t="s">
        <v>262</v>
      </c>
      <c r="L1209" t="s">
        <v>57</v>
      </c>
      <c r="M1209" t="s">
        <v>37</v>
      </c>
      <c r="N1209" t="s">
        <v>7655</v>
      </c>
      <c r="O1209" t="s">
        <v>149</v>
      </c>
      <c r="P1209" t="s">
        <v>299</v>
      </c>
      <c r="Q1209" t="s">
        <v>299</v>
      </c>
      <c r="R1209" t="s">
        <v>7654</v>
      </c>
      <c r="S1209" t="s">
        <v>7654</v>
      </c>
      <c r="T1209" t="s">
        <v>50</v>
      </c>
      <c r="U1209" t="s">
        <v>7656</v>
      </c>
      <c r="V1209" t="s">
        <v>87</v>
      </c>
      <c r="W1209" t="s">
        <v>128</v>
      </c>
      <c r="X1209" t="s">
        <v>1087</v>
      </c>
      <c r="Y1209" t="s">
        <v>7635</v>
      </c>
      <c r="Z1209" t="s">
        <v>87</v>
      </c>
      <c r="AA1209" t="s">
        <v>87</v>
      </c>
      <c r="AB1209" t="s">
        <v>37</v>
      </c>
      <c r="AC1209" t="s">
        <v>1013</v>
      </c>
      <c r="AD1209" t="s">
        <v>37</v>
      </c>
      <c r="AE1209" t="s">
        <v>1013</v>
      </c>
      <c r="AF1209" t="s">
        <v>90</v>
      </c>
      <c r="AG1209" t="s">
        <v>1270</v>
      </c>
      <c r="AH1209" t="s">
        <v>551</v>
      </c>
      <c r="AI1209" s="4">
        <f ca="1">data[[#This Row],[Expiry Date]]-TODAY()</f>
        <v>40</v>
      </c>
      <c r="AJ1209" s="4">
        <f ca="1">data[[#This Row],[Maturity ( Days)]]/365</f>
        <v>0.1095890410958904</v>
      </c>
      <c r="AK1209" s="4" t="str">
        <f>IF(data[[#This Row],[Option Type]]="put","p","c")</f>
        <v>c</v>
      </c>
      <c r="AL1209" s="4">
        <f>(data[[#This Row],[Bid]]*data[[#This Row],[Bidsize]]+data[[#This Row],[Ask]]*data[[#This Row],[Asksize]])/(data[[#This Row],[Bidsize]]+data[[#This Row],[Asksize]])</f>
        <v>165.79999999999998</v>
      </c>
    </row>
    <row r="1210" spans="1:38" x14ac:dyDescent="0.3">
      <c r="A1210" t="s">
        <v>7657</v>
      </c>
      <c r="B1210" t="s">
        <v>7658</v>
      </c>
      <c r="C1210" t="s">
        <v>58</v>
      </c>
      <c r="D1210" t="s">
        <v>279</v>
      </c>
      <c r="E1210" t="s">
        <v>1066</v>
      </c>
      <c r="F1210" t="s">
        <v>7659</v>
      </c>
      <c r="G1210" t="s">
        <v>7660</v>
      </c>
      <c r="H1210" t="s">
        <v>137</v>
      </c>
      <c r="I1210" t="s">
        <v>137</v>
      </c>
      <c r="J1210" t="s">
        <v>1502</v>
      </c>
      <c r="K1210" t="s">
        <v>312</v>
      </c>
      <c r="L1210" t="s">
        <v>57</v>
      </c>
      <c r="M1210" t="s">
        <v>37</v>
      </c>
      <c r="N1210" t="s">
        <v>7661</v>
      </c>
      <c r="O1210" t="s">
        <v>135</v>
      </c>
      <c r="P1210" t="s">
        <v>3079</v>
      </c>
      <c r="Q1210" t="s">
        <v>1409</v>
      </c>
      <c r="R1210" t="s">
        <v>7660</v>
      </c>
      <c r="S1210" t="s">
        <v>7660</v>
      </c>
      <c r="T1210" t="s">
        <v>50</v>
      </c>
      <c r="U1210" t="s">
        <v>7662</v>
      </c>
      <c r="V1210" t="s">
        <v>87</v>
      </c>
      <c r="W1210" t="s">
        <v>158</v>
      </c>
      <c r="X1210" t="s">
        <v>1087</v>
      </c>
      <c r="Y1210" t="s">
        <v>7663</v>
      </c>
      <c r="Z1210" t="s">
        <v>87</v>
      </c>
      <c r="AA1210" t="s">
        <v>87</v>
      </c>
      <c r="AB1210" t="s">
        <v>37</v>
      </c>
      <c r="AC1210" t="s">
        <v>1013</v>
      </c>
      <c r="AD1210" t="s">
        <v>37</v>
      </c>
      <c r="AE1210" t="s">
        <v>1013</v>
      </c>
      <c r="AF1210" t="s">
        <v>90</v>
      </c>
      <c r="AG1210" t="s">
        <v>1270</v>
      </c>
      <c r="AH1210" t="s">
        <v>551</v>
      </c>
      <c r="AI1210" s="4">
        <f ca="1">data[[#This Row],[Expiry Date]]-TODAY()</f>
        <v>40</v>
      </c>
      <c r="AJ1210" s="4">
        <f ca="1">data[[#This Row],[Maturity ( Days)]]/365</f>
        <v>0.1095890410958904</v>
      </c>
      <c r="AK1210" s="4" t="str">
        <f>IF(data[[#This Row],[Option Type]]="put","p","c")</f>
        <v>c</v>
      </c>
      <c r="AL1210" s="4">
        <f>(data[[#This Row],[Bid]]*data[[#This Row],[Bidsize]]+data[[#This Row],[Ask]]*data[[#This Row],[Asksize]])/(data[[#This Row],[Bidsize]]+data[[#This Row],[Asksize]])</f>
        <v>153.95000000000002</v>
      </c>
    </row>
    <row r="1211" spans="1:38" x14ac:dyDescent="0.3">
      <c r="A1211" t="s">
        <v>7664</v>
      </c>
      <c r="B1211" t="s">
        <v>7665</v>
      </c>
      <c r="C1211" t="s">
        <v>58</v>
      </c>
      <c r="D1211" t="s">
        <v>639</v>
      </c>
      <c r="E1211" t="s">
        <v>1034</v>
      </c>
      <c r="F1211" t="s">
        <v>768</v>
      </c>
      <c r="G1211" t="s">
        <v>7666</v>
      </c>
      <c r="H1211" t="s">
        <v>137</v>
      </c>
      <c r="I1211" t="s">
        <v>137</v>
      </c>
      <c r="J1211" t="s">
        <v>1502</v>
      </c>
      <c r="K1211" t="s">
        <v>269</v>
      </c>
      <c r="L1211" t="s">
        <v>57</v>
      </c>
      <c r="M1211" t="s">
        <v>37</v>
      </c>
      <c r="N1211" t="s">
        <v>7667</v>
      </c>
      <c r="O1211" t="s">
        <v>86</v>
      </c>
      <c r="P1211" t="s">
        <v>7668</v>
      </c>
      <c r="Q1211" t="s">
        <v>7669</v>
      </c>
      <c r="R1211" t="s">
        <v>7666</v>
      </c>
      <c r="S1211" t="s">
        <v>7666</v>
      </c>
      <c r="T1211" t="s">
        <v>50</v>
      </c>
      <c r="U1211" t="s">
        <v>7670</v>
      </c>
      <c r="V1211" t="s">
        <v>87</v>
      </c>
      <c r="W1211" t="s">
        <v>128</v>
      </c>
      <c r="X1211" t="s">
        <v>1087</v>
      </c>
      <c r="Y1211" t="s">
        <v>7221</v>
      </c>
      <c r="Z1211" t="s">
        <v>87</v>
      </c>
      <c r="AA1211" t="s">
        <v>87</v>
      </c>
      <c r="AB1211" t="s">
        <v>37</v>
      </c>
      <c r="AC1211" t="s">
        <v>1013</v>
      </c>
      <c r="AD1211" t="s">
        <v>37</v>
      </c>
      <c r="AE1211" t="s">
        <v>1013</v>
      </c>
      <c r="AF1211" t="s">
        <v>90</v>
      </c>
      <c r="AG1211" t="s">
        <v>1270</v>
      </c>
      <c r="AH1211" t="s">
        <v>551</v>
      </c>
      <c r="AI1211" s="4">
        <f ca="1">data[[#This Row],[Expiry Date]]-TODAY()</f>
        <v>40</v>
      </c>
      <c r="AJ1211" s="4">
        <f ca="1">data[[#This Row],[Maturity ( Days)]]/365</f>
        <v>0.1095890410958904</v>
      </c>
      <c r="AK1211" s="4" t="str">
        <f>IF(data[[#This Row],[Option Type]]="put","p","c")</f>
        <v>c</v>
      </c>
      <c r="AL1211" s="4">
        <f>(data[[#This Row],[Bid]]*data[[#This Row],[Bidsize]]+data[[#This Row],[Ask]]*data[[#This Row],[Asksize]])/(data[[#This Row],[Bidsize]]+data[[#This Row],[Asksize]])</f>
        <v>142.29999999999998</v>
      </c>
    </row>
    <row r="1212" spans="1:38" x14ac:dyDescent="0.3">
      <c r="A1212" t="s">
        <v>7671</v>
      </c>
      <c r="B1212" t="s">
        <v>7672</v>
      </c>
      <c r="C1212" t="s">
        <v>58</v>
      </c>
      <c r="D1212" t="s">
        <v>842</v>
      </c>
      <c r="E1212" t="s">
        <v>156</v>
      </c>
      <c r="F1212" t="s">
        <v>6251</v>
      </c>
      <c r="G1212" t="s">
        <v>7673</v>
      </c>
      <c r="H1212" t="s">
        <v>163</v>
      </c>
      <c r="I1212" t="s">
        <v>171</v>
      </c>
      <c r="J1212" t="s">
        <v>1502</v>
      </c>
      <c r="K1212" t="s">
        <v>847</v>
      </c>
      <c r="L1212" t="s">
        <v>57</v>
      </c>
      <c r="M1212" t="s">
        <v>37</v>
      </c>
      <c r="N1212" t="s">
        <v>875</v>
      </c>
      <c r="O1212" t="s">
        <v>104</v>
      </c>
      <c r="P1212" t="s">
        <v>3800</v>
      </c>
      <c r="Q1212" t="s">
        <v>7673</v>
      </c>
      <c r="R1212" t="s">
        <v>3800</v>
      </c>
      <c r="S1212" t="s">
        <v>7673</v>
      </c>
      <c r="T1212" t="s">
        <v>50</v>
      </c>
      <c r="U1212" t="s">
        <v>3519</v>
      </c>
      <c r="V1212" t="s">
        <v>87</v>
      </c>
      <c r="W1212" t="s">
        <v>171</v>
      </c>
      <c r="X1212" t="s">
        <v>1087</v>
      </c>
      <c r="Y1212" t="s">
        <v>7674</v>
      </c>
      <c r="Z1212" t="s">
        <v>87</v>
      </c>
      <c r="AA1212" t="s">
        <v>87</v>
      </c>
      <c r="AB1212" t="s">
        <v>37</v>
      </c>
      <c r="AC1212" t="s">
        <v>1013</v>
      </c>
      <c r="AD1212" t="s">
        <v>37</v>
      </c>
      <c r="AE1212" t="s">
        <v>1013</v>
      </c>
      <c r="AF1212" t="s">
        <v>90</v>
      </c>
      <c r="AG1212" t="s">
        <v>1270</v>
      </c>
      <c r="AH1212" t="s">
        <v>551</v>
      </c>
      <c r="AI1212" s="4">
        <f ca="1">data[[#This Row],[Expiry Date]]-TODAY()</f>
        <v>40</v>
      </c>
      <c r="AJ1212" s="4">
        <f ca="1">data[[#This Row],[Maturity ( Days)]]/365</f>
        <v>0.1095890410958904</v>
      </c>
      <c r="AK1212" s="4" t="str">
        <f>IF(data[[#This Row],[Option Type]]="put","p","c")</f>
        <v>c</v>
      </c>
      <c r="AL1212" s="4">
        <f>(data[[#This Row],[Bid]]*data[[#This Row],[Bidsize]]+data[[#This Row],[Ask]]*data[[#This Row],[Asksize]])/(data[[#This Row],[Bidsize]]+data[[#This Row],[Asksize]])</f>
        <v>136.45500000000001</v>
      </c>
    </row>
    <row r="1213" spans="1:38" x14ac:dyDescent="0.3">
      <c r="A1213" t="s">
        <v>7675</v>
      </c>
      <c r="B1213" t="s">
        <v>7676</v>
      </c>
      <c r="C1213" t="s">
        <v>58</v>
      </c>
      <c r="D1213" t="s">
        <v>641</v>
      </c>
      <c r="E1213" t="s">
        <v>7677</v>
      </c>
      <c r="F1213" t="s">
        <v>1486</v>
      </c>
      <c r="G1213" t="s">
        <v>5873</v>
      </c>
      <c r="H1213" t="s">
        <v>163</v>
      </c>
      <c r="I1213" t="s">
        <v>171</v>
      </c>
      <c r="J1213" t="s">
        <v>1502</v>
      </c>
      <c r="K1213" t="s">
        <v>759</v>
      </c>
      <c r="L1213" t="s">
        <v>57</v>
      </c>
      <c r="M1213" t="s">
        <v>37</v>
      </c>
      <c r="N1213" t="s">
        <v>5874</v>
      </c>
      <c r="O1213" t="s">
        <v>176</v>
      </c>
      <c r="P1213" t="s">
        <v>7678</v>
      </c>
      <c r="Q1213" t="s">
        <v>1252</v>
      </c>
      <c r="R1213" t="s">
        <v>6277</v>
      </c>
      <c r="S1213" t="s">
        <v>5873</v>
      </c>
      <c r="T1213" t="s">
        <v>50</v>
      </c>
      <c r="U1213" t="s">
        <v>7679</v>
      </c>
      <c r="V1213" t="s">
        <v>87</v>
      </c>
      <c r="W1213" t="s">
        <v>128</v>
      </c>
      <c r="X1213" t="s">
        <v>1087</v>
      </c>
      <c r="Y1213" t="s">
        <v>7674</v>
      </c>
      <c r="Z1213" t="s">
        <v>87</v>
      </c>
      <c r="AA1213" t="s">
        <v>87</v>
      </c>
      <c r="AB1213" t="s">
        <v>37</v>
      </c>
      <c r="AC1213" t="s">
        <v>1013</v>
      </c>
      <c r="AD1213" t="s">
        <v>37</v>
      </c>
      <c r="AE1213" t="s">
        <v>1013</v>
      </c>
      <c r="AF1213" t="s">
        <v>90</v>
      </c>
      <c r="AG1213" t="s">
        <v>1270</v>
      </c>
      <c r="AH1213" t="s">
        <v>551</v>
      </c>
      <c r="AI1213" s="4">
        <f ca="1">data[[#This Row],[Expiry Date]]-TODAY()</f>
        <v>40</v>
      </c>
      <c r="AJ1213" s="4">
        <f ca="1">data[[#This Row],[Maturity ( Days)]]/365</f>
        <v>0.1095890410958904</v>
      </c>
      <c r="AK1213" s="4" t="str">
        <f>IF(data[[#This Row],[Option Type]]="put","p","c")</f>
        <v>c</v>
      </c>
      <c r="AL1213" s="4">
        <f>(data[[#This Row],[Bid]]*data[[#This Row],[Bidsize]]+data[[#This Row],[Ask]]*data[[#This Row],[Asksize]])/(data[[#This Row],[Bidsize]]+data[[#This Row],[Asksize]])</f>
        <v>133.69</v>
      </c>
    </row>
    <row r="1214" spans="1:38" x14ac:dyDescent="0.3">
      <c r="A1214" t="s">
        <v>7680</v>
      </c>
      <c r="B1214" t="s">
        <v>7681</v>
      </c>
      <c r="C1214" t="s">
        <v>58</v>
      </c>
      <c r="D1214" t="s">
        <v>794</v>
      </c>
      <c r="E1214" t="s">
        <v>7682</v>
      </c>
      <c r="F1214" t="s">
        <v>717</v>
      </c>
      <c r="G1214" t="s">
        <v>7683</v>
      </c>
      <c r="H1214" t="s">
        <v>171</v>
      </c>
      <c r="I1214" t="s">
        <v>171</v>
      </c>
      <c r="J1214" t="s">
        <v>1502</v>
      </c>
      <c r="K1214" t="s">
        <v>262</v>
      </c>
      <c r="L1214" t="s">
        <v>57</v>
      </c>
      <c r="M1214" t="s">
        <v>37</v>
      </c>
      <c r="N1214" t="s">
        <v>7684</v>
      </c>
      <c r="O1214" t="s">
        <v>160</v>
      </c>
      <c r="P1214" t="s">
        <v>7685</v>
      </c>
      <c r="Q1214" t="s">
        <v>6182</v>
      </c>
      <c r="R1214" t="s">
        <v>1456</v>
      </c>
      <c r="S1214" t="s">
        <v>7683</v>
      </c>
      <c r="T1214" t="s">
        <v>50</v>
      </c>
      <c r="U1214" t="s">
        <v>7686</v>
      </c>
      <c r="V1214" t="s">
        <v>87</v>
      </c>
      <c r="W1214" t="s">
        <v>180</v>
      </c>
      <c r="X1214" t="s">
        <v>1087</v>
      </c>
      <c r="Y1214" t="s">
        <v>7687</v>
      </c>
      <c r="Z1214" t="s">
        <v>87</v>
      </c>
      <c r="AA1214" t="s">
        <v>87</v>
      </c>
      <c r="AB1214" t="s">
        <v>37</v>
      </c>
      <c r="AC1214" t="s">
        <v>1013</v>
      </c>
      <c r="AD1214" t="s">
        <v>37</v>
      </c>
      <c r="AE1214" t="s">
        <v>1013</v>
      </c>
      <c r="AF1214" t="s">
        <v>90</v>
      </c>
      <c r="AG1214" t="s">
        <v>1270</v>
      </c>
      <c r="AH1214" t="s">
        <v>551</v>
      </c>
      <c r="AI1214" s="4">
        <f ca="1">data[[#This Row],[Expiry Date]]-TODAY()</f>
        <v>40</v>
      </c>
      <c r="AJ1214" s="4">
        <f ca="1">data[[#This Row],[Maturity ( Days)]]/365</f>
        <v>0.1095890410958904</v>
      </c>
      <c r="AK1214" s="4" t="str">
        <f>IF(data[[#This Row],[Option Type]]="put","p","c")</f>
        <v>c</v>
      </c>
      <c r="AL1214" s="4">
        <f>(data[[#This Row],[Bid]]*data[[#This Row],[Bidsize]]+data[[#This Row],[Ask]]*data[[#This Row],[Asksize]])/(data[[#This Row],[Bidsize]]+data[[#This Row],[Asksize]])</f>
        <v>131.20000000000002</v>
      </c>
    </row>
    <row r="1215" spans="1:38" x14ac:dyDescent="0.3">
      <c r="A1215" t="s">
        <v>7688</v>
      </c>
      <c r="B1215" t="s">
        <v>7689</v>
      </c>
      <c r="C1215" t="s">
        <v>30</v>
      </c>
      <c r="D1215" t="s">
        <v>718</v>
      </c>
      <c r="E1215" t="s">
        <v>6153</v>
      </c>
      <c r="F1215" t="s">
        <v>7690</v>
      </c>
      <c r="G1215" t="s">
        <v>5861</v>
      </c>
      <c r="H1215" t="s">
        <v>137</v>
      </c>
      <c r="I1215" t="s">
        <v>137</v>
      </c>
      <c r="J1215" t="s">
        <v>1502</v>
      </c>
      <c r="K1215" t="s">
        <v>5629</v>
      </c>
      <c r="L1215" t="s">
        <v>57</v>
      </c>
      <c r="M1215" t="s">
        <v>37</v>
      </c>
      <c r="N1215" t="s">
        <v>973</v>
      </c>
      <c r="O1215" t="s">
        <v>155</v>
      </c>
      <c r="P1215" t="s">
        <v>7691</v>
      </c>
      <c r="Q1215" t="s">
        <v>5861</v>
      </c>
      <c r="R1215" t="s">
        <v>7692</v>
      </c>
      <c r="S1215" t="s">
        <v>5861</v>
      </c>
      <c r="T1215" t="s">
        <v>50</v>
      </c>
      <c r="U1215" t="s">
        <v>7693</v>
      </c>
      <c r="V1215" t="s">
        <v>87</v>
      </c>
      <c r="W1215" t="s">
        <v>171</v>
      </c>
      <c r="X1215" t="s">
        <v>1087</v>
      </c>
      <c r="Y1215" t="s">
        <v>5869</v>
      </c>
      <c r="Z1215" t="s">
        <v>87</v>
      </c>
      <c r="AA1215" t="s">
        <v>87</v>
      </c>
      <c r="AB1215" t="s">
        <v>37</v>
      </c>
      <c r="AC1215" t="s">
        <v>1013</v>
      </c>
      <c r="AD1215" t="s">
        <v>37</v>
      </c>
      <c r="AE1215" t="s">
        <v>1013</v>
      </c>
      <c r="AF1215" t="s">
        <v>90</v>
      </c>
      <c r="AG1215" t="s">
        <v>1270</v>
      </c>
      <c r="AH1215" t="s">
        <v>551</v>
      </c>
      <c r="AI1215" s="4">
        <f ca="1">data[[#This Row],[Expiry Date]]-TODAY()</f>
        <v>40</v>
      </c>
      <c r="AJ1215" s="4">
        <f ca="1">data[[#This Row],[Maturity ( Days)]]/365</f>
        <v>0.1095890410958904</v>
      </c>
      <c r="AK1215" s="4" t="str">
        <f>IF(data[[#This Row],[Option Type]]="put","p","c")</f>
        <v>p</v>
      </c>
      <c r="AL1215" s="4">
        <f>(data[[#This Row],[Bid]]*data[[#This Row],[Bidsize]]+data[[#This Row],[Ask]]*data[[#This Row],[Asksize]])/(data[[#This Row],[Bidsize]]+data[[#This Row],[Asksize]])</f>
        <v>162.95000000000002</v>
      </c>
    </row>
    <row r="1216" spans="1:38" x14ac:dyDescent="0.3">
      <c r="A1216" t="s">
        <v>7694</v>
      </c>
      <c r="B1216" t="s">
        <v>7695</v>
      </c>
      <c r="C1216" t="s">
        <v>30</v>
      </c>
      <c r="D1216" t="s">
        <v>719</v>
      </c>
      <c r="E1216" t="s">
        <v>7696</v>
      </c>
      <c r="F1216" t="s">
        <v>7697</v>
      </c>
      <c r="G1216" t="s">
        <v>1316</v>
      </c>
      <c r="H1216" t="s">
        <v>137</v>
      </c>
      <c r="I1216" t="s">
        <v>137</v>
      </c>
      <c r="J1216" t="s">
        <v>1502</v>
      </c>
      <c r="K1216" t="s">
        <v>4395</v>
      </c>
      <c r="L1216" t="s">
        <v>57</v>
      </c>
      <c r="M1216" t="s">
        <v>37</v>
      </c>
      <c r="N1216" t="s">
        <v>669</v>
      </c>
      <c r="O1216" t="s">
        <v>161</v>
      </c>
      <c r="P1216" t="s">
        <v>948</v>
      </c>
      <c r="Q1216" t="s">
        <v>1316</v>
      </c>
      <c r="R1216" t="s">
        <v>773</v>
      </c>
      <c r="S1216" t="s">
        <v>1316</v>
      </c>
      <c r="T1216" t="s">
        <v>50</v>
      </c>
      <c r="U1216" t="s">
        <v>7698</v>
      </c>
      <c r="V1216" t="s">
        <v>87</v>
      </c>
      <c r="W1216" t="s">
        <v>171</v>
      </c>
      <c r="X1216" t="s">
        <v>1087</v>
      </c>
      <c r="Y1216" t="s">
        <v>7699</v>
      </c>
      <c r="Z1216" t="s">
        <v>87</v>
      </c>
      <c r="AA1216" t="s">
        <v>87</v>
      </c>
      <c r="AB1216" t="s">
        <v>37</v>
      </c>
      <c r="AC1216" t="s">
        <v>1013</v>
      </c>
      <c r="AD1216" t="s">
        <v>37</v>
      </c>
      <c r="AE1216" t="s">
        <v>1013</v>
      </c>
      <c r="AF1216" t="s">
        <v>90</v>
      </c>
      <c r="AG1216" t="s">
        <v>1270</v>
      </c>
      <c r="AH1216" t="s">
        <v>551</v>
      </c>
      <c r="AI1216" s="4">
        <f ca="1">data[[#This Row],[Expiry Date]]-TODAY()</f>
        <v>40</v>
      </c>
      <c r="AJ1216" s="4">
        <f ca="1">data[[#This Row],[Maturity ( Days)]]/365</f>
        <v>0.1095890410958904</v>
      </c>
      <c r="AK1216" s="4" t="str">
        <f>IF(data[[#This Row],[Option Type]]="put","p","c")</f>
        <v>p</v>
      </c>
      <c r="AL1216" s="4">
        <f>(data[[#This Row],[Bid]]*data[[#This Row],[Bidsize]]+data[[#This Row],[Ask]]*data[[#This Row],[Asksize]])/(data[[#This Row],[Bidsize]]+data[[#This Row],[Asksize]])</f>
        <v>174.79999999999998</v>
      </c>
    </row>
    <row r="1217" spans="1:38" x14ac:dyDescent="0.3">
      <c r="A1217" t="s">
        <v>7700</v>
      </c>
      <c r="B1217" t="s">
        <v>7701</v>
      </c>
      <c r="C1217" t="s">
        <v>58</v>
      </c>
      <c r="D1217" t="s">
        <v>719</v>
      </c>
      <c r="E1217" t="s">
        <v>7702</v>
      </c>
      <c r="F1217" t="s">
        <v>7703</v>
      </c>
      <c r="G1217" t="s">
        <v>7704</v>
      </c>
      <c r="H1217" t="s">
        <v>137</v>
      </c>
      <c r="I1217" t="s">
        <v>171</v>
      </c>
      <c r="J1217" t="s">
        <v>1502</v>
      </c>
      <c r="K1217" t="s">
        <v>131</v>
      </c>
      <c r="L1217" t="s">
        <v>57</v>
      </c>
      <c r="M1217" t="s">
        <v>37</v>
      </c>
      <c r="N1217" t="s">
        <v>7705</v>
      </c>
      <c r="O1217" t="s">
        <v>184</v>
      </c>
      <c r="P1217" t="s">
        <v>7706</v>
      </c>
      <c r="Q1217" t="s">
        <v>5873</v>
      </c>
      <c r="R1217" t="s">
        <v>7706</v>
      </c>
      <c r="S1217" t="s">
        <v>7704</v>
      </c>
      <c r="T1217" t="s">
        <v>50</v>
      </c>
      <c r="U1217" t="s">
        <v>7707</v>
      </c>
      <c r="V1217" t="s">
        <v>87</v>
      </c>
      <c r="W1217" t="s">
        <v>142</v>
      </c>
      <c r="X1217" t="s">
        <v>1087</v>
      </c>
      <c r="Y1217" t="s">
        <v>6251</v>
      </c>
      <c r="Z1217" t="s">
        <v>87</v>
      </c>
      <c r="AA1217" t="s">
        <v>87</v>
      </c>
      <c r="AB1217" t="s">
        <v>37</v>
      </c>
      <c r="AC1217" t="s">
        <v>1013</v>
      </c>
      <c r="AD1217" t="s">
        <v>37</v>
      </c>
      <c r="AE1217" t="s">
        <v>1013</v>
      </c>
      <c r="AF1217" t="s">
        <v>90</v>
      </c>
      <c r="AG1217" t="s">
        <v>1270</v>
      </c>
      <c r="AH1217" t="s">
        <v>551</v>
      </c>
      <c r="AI1217" s="4">
        <f ca="1">data[[#This Row],[Expiry Date]]-TODAY()</f>
        <v>40</v>
      </c>
      <c r="AJ1217" s="4">
        <f ca="1">data[[#This Row],[Maturity ( Days)]]/365</f>
        <v>0.1095890410958904</v>
      </c>
      <c r="AK1217" s="4" t="str">
        <f>IF(data[[#This Row],[Option Type]]="put","p","c")</f>
        <v>c</v>
      </c>
      <c r="AL1217" s="4">
        <f>(data[[#This Row],[Bid]]*data[[#This Row],[Bidsize]]+data[[#This Row],[Ask]]*data[[#This Row],[Asksize]])/(data[[#This Row],[Bidsize]]+data[[#This Row],[Asksize]])</f>
        <v>115.34615384615384</v>
      </c>
    </row>
    <row r="1218" spans="1:38" x14ac:dyDescent="0.3">
      <c r="A1218" t="s">
        <v>7708</v>
      </c>
      <c r="B1218" t="s">
        <v>7709</v>
      </c>
      <c r="C1218" t="s">
        <v>30</v>
      </c>
      <c r="D1218" t="s">
        <v>280</v>
      </c>
      <c r="E1218" t="s">
        <v>7710</v>
      </c>
      <c r="F1218" t="s">
        <v>4227</v>
      </c>
      <c r="G1218" t="s">
        <v>7711</v>
      </c>
      <c r="H1218" t="s">
        <v>137</v>
      </c>
      <c r="I1218" t="s">
        <v>137</v>
      </c>
      <c r="J1218" t="s">
        <v>1502</v>
      </c>
      <c r="K1218" t="s">
        <v>2883</v>
      </c>
      <c r="L1218" t="s">
        <v>57</v>
      </c>
      <c r="M1218" t="s">
        <v>37</v>
      </c>
      <c r="N1218" t="s">
        <v>7712</v>
      </c>
      <c r="O1218" t="s">
        <v>423</v>
      </c>
      <c r="P1218" t="s">
        <v>7713</v>
      </c>
      <c r="Q1218" t="s">
        <v>7714</v>
      </c>
      <c r="R1218" t="s">
        <v>7715</v>
      </c>
      <c r="S1218" t="s">
        <v>7711</v>
      </c>
      <c r="T1218" t="s">
        <v>50</v>
      </c>
      <c r="U1218" t="s">
        <v>7716</v>
      </c>
      <c r="V1218" t="s">
        <v>87</v>
      </c>
      <c r="W1218" t="s">
        <v>144</v>
      </c>
      <c r="X1218" t="s">
        <v>1087</v>
      </c>
      <c r="Y1218" t="s">
        <v>1039</v>
      </c>
      <c r="Z1218" t="s">
        <v>87</v>
      </c>
      <c r="AA1218" t="s">
        <v>87</v>
      </c>
      <c r="AB1218" t="s">
        <v>37</v>
      </c>
      <c r="AC1218" t="s">
        <v>1013</v>
      </c>
      <c r="AD1218" t="s">
        <v>37</v>
      </c>
      <c r="AE1218" t="s">
        <v>1013</v>
      </c>
      <c r="AF1218" t="s">
        <v>90</v>
      </c>
      <c r="AG1218" t="s">
        <v>1270</v>
      </c>
      <c r="AH1218" t="s">
        <v>551</v>
      </c>
      <c r="AI1218" s="4">
        <f ca="1">data[[#This Row],[Expiry Date]]-TODAY()</f>
        <v>40</v>
      </c>
      <c r="AJ1218" s="4">
        <f ca="1">data[[#This Row],[Maturity ( Days)]]/365</f>
        <v>0.1095890410958904</v>
      </c>
      <c r="AK1218" s="4" t="str">
        <f>IF(data[[#This Row],[Option Type]]="put","p","c")</f>
        <v>p</v>
      </c>
      <c r="AL1218" s="4">
        <f>(data[[#This Row],[Bid]]*data[[#This Row],[Bidsize]]+data[[#This Row],[Ask]]*data[[#This Row],[Asksize]])/(data[[#This Row],[Bidsize]]+data[[#This Row],[Asksize]])</f>
        <v>177.14999999999998</v>
      </c>
    </row>
    <row r="1219" spans="1:38" x14ac:dyDescent="0.3">
      <c r="A1219" t="s">
        <v>7717</v>
      </c>
      <c r="B1219" t="s">
        <v>7718</v>
      </c>
      <c r="C1219" t="s">
        <v>58</v>
      </c>
      <c r="D1219" t="s">
        <v>720</v>
      </c>
      <c r="E1219" t="s">
        <v>7719</v>
      </c>
      <c r="F1219" t="s">
        <v>843</v>
      </c>
      <c r="G1219" t="s">
        <v>7706</v>
      </c>
      <c r="H1219" t="s">
        <v>137</v>
      </c>
      <c r="I1219" t="s">
        <v>142</v>
      </c>
      <c r="J1219" t="s">
        <v>1502</v>
      </c>
      <c r="K1219" t="s">
        <v>3800</v>
      </c>
      <c r="L1219" t="s">
        <v>57</v>
      </c>
      <c r="M1219" t="s">
        <v>37</v>
      </c>
      <c r="N1219" t="s">
        <v>7720</v>
      </c>
      <c r="O1219" t="s">
        <v>136</v>
      </c>
      <c r="P1219" t="s">
        <v>7721</v>
      </c>
      <c r="Q1219" t="s">
        <v>1164</v>
      </c>
      <c r="R1219" t="s">
        <v>7721</v>
      </c>
      <c r="S1219" t="s">
        <v>7706</v>
      </c>
      <c r="T1219" t="s">
        <v>50</v>
      </c>
      <c r="U1219" t="s">
        <v>7722</v>
      </c>
      <c r="V1219" t="s">
        <v>87</v>
      </c>
      <c r="W1219" t="s">
        <v>142</v>
      </c>
      <c r="X1219" t="s">
        <v>1087</v>
      </c>
      <c r="Y1219" t="s">
        <v>845</v>
      </c>
      <c r="Z1219" t="s">
        <v>87</v>
      </c>
      <c r="AA1219" t="s">
        <v>87</v>
      </c>
      <c r="AB1219" t="s">
        <v>37</v>
      </c>
      <c r="AC1219" t="s">
        <v>1013</v>
      </c>
      <c r="AD1219" t="s">
        <v>37</v>
      </c>
      <c r="AE1219" t="s">
        <v>1013</v>
      </c>
      <c r="AF1219" t="s">
        <v>90</v>
      </c>
      <c r="AG1219" t="s">
        <v>1270</v>
      </c>
      <c r="AH1219" t="s">
        <v>551</v>
      </c>
      <c r="AI1219" s="4">
        <f ca="1">data[[#This Row],[Expiry Date]]-TODAY()</f>
        <v>40</v>
      </c>
      <c r="AJ1219" s="4">
        <f ca="1">data[[#This Row],[Maturity ( Days)]]/365</f>
        <v>0.1095890410958904</v>
      </c>
      <c r="AK1219" s="4" t="str">
        <f>IF(data[[#This Row],[Option Type]]="put","p","c")</f>
        <v>c</v>
      </c>
      <c r="AL1219" s="4">
        <f>(data[[#This Row],[Bid]]*data[[#This Row],[Bidsize]]+data[[#This Row],[Ask]]*data[[#This Row],[Asksize]])/(data[[#This Row],[Bidsize]]+data[[#This Row],[Asksize]])</f>
        <v>110.28571428571429</v>
      </c>
    </row>
    <row r="1220" spans="1:38" x14ac:dyDescent="0.3">
      <c r="A1220" t="s">
        <v>7723</v>
      </c>
      <c r="B1220" t="s">
        <v>7724</v>
      </c>
      <c r="C1220" t="s">
        <v>58</v>
      </c>
      <c r="D1220" t="s">
        <v>796</v>
      </c>
      <c r="E1220" t="s">
        <v>294</v>
      </c>
      <c r="F1220" t="s">
        <v>375</v>
      </c>
      <c r="G1220" t="s">
        <v>5887</v>
      </c>
      <c r="H1220" t="s">
        <v>142</v>
      </c>
      <c r="I1220" t="s">
        <v>142</v>
      </c>
      <c r="J1220" t="s">
        <v>1502</v>
      </c>
      <c r="K1220" t="s">
        <v>235</v>
      </c>
      <c r="L1220" t="s">
        <v>57</v>
      </c>
      <c r="M1220" t="s">
        <v>37</v>
      </c>
      <c r="N1220" t="s">
        <v>7725</v>
      </c>
      <c r="O1220" t="s">
        <v>171</v>
      </c>
      <c r="P1220" t="s">
        <v>1108</v>
      </c>
      <c r="Q1220" t="s">
        <v>5887</v>
      </c>
      <c r="R1220" t="s">
        <v>1108</v>
      </c>
      <c r="S1220" t="s">
        <v>5887</v>
      </c>
      <c r="T1220" t="s">
        <v>50</v>
      </c>
      <c r="U1220" t="s">
        <v>7726</v>
      </c>
      <c r="V1220" t="s">
        <v>87</v>
      </c>
      <c r="W1220" t="s">
        <v>137</v>
      </c>
      <c r="X1220" t="s">
        <v>1087</v>
      </c>
      <c r="Y1220" t="s">
        <v>7727</v>
      </c>
      <c r="Z1220" t="s">
        <v>87</v>
      </c>
      <c r="AA1220" t="s">
        <v>87</v>
      </c>
      <c r="AB1220" t="s">
        <v>37</v>
      </c>
      <c r="AC1220" t="s">
        <v>1013</v>
      </c>
      <c r="AD1220" t="s">
        <v>37</v>
      </c>
      <c r="AE1220" t="s">
        <v>1013</v>
      </c>
      <c r="AF1220" t="s">
        <v>90</v>
      </c>
      <c r="AG1220" t="s">
        <v>1270</v>
      </c>
      <c r="AH1220" t="s">
        <v>551</v>
      </c>
      <c r="AI1220" s="4">
        <f ca="1">data[[#This Row],[Expiry Date]]-TODAY()</f>
        <v>40</v>
      </c>
      <c r="AJ1220" s="4">
        <f ca="1">data[[#This Row],[Maturity ( Days)]]/365</f>
        <v>0.1095890410958904</v>
      </c>
      <c r="AK1220" s="4" t="str">
        <f>IF(data[[#This Row],[Option Type]]="put","p","c")</f>
        <v>c</v>
      </c>
      <c r="AL1220" s="4">
        <f>(data[[#This Row],[Bid]]*data[[#This Row],[Bidsize]]+data[[#This Row],[Ask]]*data[[#This Row],[Asksize]])/(data[[#This Row],[Bidsize]]+data[[#This Row],[Asksize]])</f>
        <v>107.65</v>
      </c>
    </row>
    <row r="1221" spans="1:38" x14ac:dyDescent="0.3">
      <c r="A1221" t="s">
        <v>7728</v>
      </c>
      <c r="B1221" t="s">
        <v>7729</v>
      </c>
      <c r="C1221" t="s">
        <v>30</v>
      </c>
      <c r="D1221" t="s">
        <v>643</v>
      </c>
      <c r="E1221" t="s">
        <v>7730</v>
      </c>
      <c r="F1221" t="s">
        <v>7731</v>
      </c>
      <c r="G1221" t="s">
        <v>7634</v>
      </c>
      <c r="H1221" t="s">
        <v>137</v>
      </c>
      <c r="I1221" t="s">
        <v>137</v>
      </c>
      <c r="J1221" t="s">
        <v>1502</v>
      </c>
      <c r="K1221" t="s">
        <v>2812</v>
      </c>
      <c r="L1221" t="s">
        <v>57</v>
      </c>
      <c r="M1221" t="s">
        <v>37</v>
      </c>
      <c r="N1221" t="s">
        <v>1199</v>
      </c>
      <c r="O1221" t="s">
        <v>129</v>
      </c>
      <c r="P1221" t="s">
        <v>7732</v>
      </c>
      <c r="Q1221" t="s">
        <v>7733</v>
      </c>
      <c r="R1221" t="s">
        <v>7734</v>
      </c>
      <c r="S1221" t="s">
        <v>7634</v>
      </c>
      <c r="T1221" t="s">
        <v>50</v>
      </c>
      <c r="U1221" t="s">
        <v>6697</v>
      </c>
      <c r="V1221" t="s">
        <v>87</v>
      </c>
      <c r="W1221" t="s">
        <v>142</v>
      </c>
      <c r="X1221" t="s">
        <v>1087</v>
      </c>
      <c r="Y1221" t="s">
        <v>391</v>
      </c>
      <c r="Z1221" t="s">
        <v>87</v>
      </c>
      <c r="AA1221" t="s">
        <v>87</v>
      </c>
      <c r="AB1221" t="s">
        <v>37</v>
      </c>
      <c r="AC1221" t="s">
        <v>1013</v>
      </c>
      <c r="AD1221" t="s">
        <v>37</v>
      </c>
      <c r="AE1221" t="s">
        <v>1013</v>
      </c>
      <c r="AF1221" t="s">
        <v>90</v>
      </c>
      <c r="AG1221" t="s">
        <v>1270</v>
      </c>
      <c r="AH1221" t="s">
        <v>551</v>
      </c>
      <c r="AI1221" s="4">
        <f ca="1">data[[#This Row],[Expiry Date]]-TODAY()</f>
        <v>40</v>
      </c>
      <c r="AJ1221" s="4">
        <f ca="1">data[[#This Row],[Maturity ( Days)]]/365</f>
        <v>0.1095890410958904</v>
      </c>
      <c r="AK1221" s="4" t="str">
        <f>IF(data[[#This Row],[Option Type]]="put","p","c")</f>
        <v>p</v>
      </c>
      <c r="AL1221" s="4">
        <f>(data[[#This Row],[Bid]]*data[[#This Row],[Bidsize]]+data[[#This Row],[Ask]]*data[[#This Row],[Asksize]])/(data[[#This Row],[Bidsize]]+data[[#This Row],[Asksize]])</f>
        <v>187.30000000000004</v>
      </c>
    </row>
    <row r="1222" spans="1:38" x14ac:dyDescent="0.3">
      <c r="A1222" t="s">
        <v>7735</v>
      </c>
      <c r="B1222" t="s">
        <v>7736</v>
      </c>
      <c r="C1222" t="s">
        <v>58</v>
      </c>
      <c r="D1222" t="s">
        <v>798</v>
      </c>
      <c r="E1222" t="s">
        <v>454</v>
      </c>
      <c r="F1222" t="s">
        <v>7737</v>
      </c>
      <c r="G1222" t="s">
        <v>5902</v>
      </c>
      <c r="H1222" t="s">
        <v>142</v>
      </c>
      <c r="I1222" t="s">
        <v>142</v>
      </c>
      <c r="J1222" t="s">
        <v>1502</v>
      </c>
      <c r="K1222" t="s">
        <v>507</v>
      </c>
      <c r="L1222" t="s">
        <v>57</v>
      </c>
      <c r="M1222" t="s">
        <v>37</v>
      </c>
      <c r="N1222" t="s">
        <v>7738</v>
      </c>
      <c r="O1222" t="s">
        <v>175</v>
      </c>
      <c r="P1222" t="s">
        <v>7739</v>
      </c>
      <c r="Q1222" t="s">
        <v>883</v>
      </c>
      <c r="R1222" t="s">
        <v>5902</v>
      </c>
      <c r="S1222" t="s">
        <v>5902</v>
      </c>
      <c r="T1222" t="s">
        <v>50</v>
      </c>
      <c r="U1222" t="s">
        <v>7740</v>
      </c>
      <c r="V1222" t="s">
        <v>87</v>
      </c>
      <c r="W1222" t="s">
        <v>137</v>
      </c>
      <c r="X1222" t="s">
        <v>1087</v>
      </c>
      <c r="Y1222" t="s">
        <v>7741</v>
      </c>
      <c r="Z1222" t="s">
        <v>87</v>
      </c>
      <c r="AA1222" t="s">
        <v>87</v>
      </c>
      <c r="AB1222" t="s">
        <v>37</v>
      </c>
      <c r="AC1222" t="s">
        <v>1013</v>
      </c>
      <c r="AD1222" t="s">
        <v>37</v>
      </c>
      <c r="AE1222" t="s">
        <v>1013</v>
      </c>
      <c r="AF1222" t="s">
        <v>90</v>
      </c>
      <c r="AG1222" t="s">
        <v>1270</v>
      </c>
      <c r="AH1222" t="s">
        <v>551</v>
      </c>
      <c r="AI1222" s="4">
        <f ca="1">data[[#This Row],[Expiry Date]]-TODAY()</f>
        <v>40</v>
      </c>
      <c r="AJ1222" s="4">
        <f ca="1">data[[#This Row],[Maturity ( Days)]]/365</f>
        <v>0.1095890410958904</v>
      </c>
      <c r="AK1222" s="4" t="str">
        <f>IF(data[[#This Row],[Option Type]]="put","p","c")</f>
        <v>c</v>
      </c>
      <c r="AL1222" s="4">
        <f>(data[[#This Row],[Bid]]*data[[#This Row],[Bidsize]]+data[[#This Row],[Ask]]*data[[#This Row],[Asksize]])/(data[[#This Row],[Bidsize]]+data[[#This Row],[Asksize]])</f>
        <v>97.949999999999989</v>
      </c>
    </row>
    <row r="1223" spans="1:38" x14ac:dyDescent="0.3">
      <c r="A1223" t="s">
        <v>7742</v>
      </c>
      <c r="B1223" t="s">
        <v>7743</v>
      </c>
      <c r="C1223" t="s">
        <v>58</v>
      </c>
      <c r="D1223" t="s">
        <v>174</v>
      </c>
      <c r="E1223" t="s">
        <v>7744</v>
      </c>
      <c r="F1223" t="s">
        <v>6749</v>
      </c>
      <c r="G1223" t="s">
        <v>7745</v>
      </c>
      <c r="H1223" t="s">
        <v>142</v>
      </c>
      <c r="I1223" t="s">
        <v>142</v>
      </c>
      <c r="J1223" t="s">
        <v>1502</v>
      </c>
      <c r="K1223" t="s">
        <v>164</v>
      </c>
      <c r="L1223" t="s">
        <v>57</v>
      </c>
      <c r="M1223" t="s">
        <v>37</v>
      </c>
      <c r="N1223" t="s">
        <v>7746</v>
      </c>
      <c r="O1223" t="s">
        <v>86</v>
      </c>
      <c r="P1223" t="s">
        <v>1236</v>
      </c>
      <c r="Q1223" t="s">
        <v>5879</v>
      </c>
      <c r="R1223" t="s">
        <v>7745</v>
      </c>
      <c r="S1223" t="s">
        <v>7745</v>
      </c>
      <c r="T1223" t="s">
        <v>50</v>
      </c>
      <c r="U1223" t="s">
        <v>7747</v>
      </c>
      <c r="V1223" t="s">
        <v>87</v>
      </c>
      <c r="W1223" t="s">
        <v>137</v>
      </c>
      <c r="X1223" t="s">
        <v>1087</v>
      </c>
      <c r="Y1223" t="s">
        <v>1454</v>
      </c>
      <c r="Z1223" t="s">
        <v>87</v>
      </c>
      <c r="AA1223" t="s">
        <v>87</v>
      </c>
      <c r="AB1223" t="s">
        <v>37</v>
      </c>
      <c r="AC1223" t="s">
        <v>1013</v>
      </c>
      <c r="AD1223" t="s">
        <v>37</v>
      </c>
      <c r="AE1223" t="s">
        <v>1013</v>
      </c>
      <c r="AF1223" t="s">
        <v>90</v>
      </c>
      <c r="AG1223" t="s">
        <v>1270</v>
      </c>
      <c r="AH1223" t="s">
        <v>551</v>
      </c>
      <c r="AI1223" s="4">
        <f ca="1">data[[#This Row],[Expiry Date]]-TODAY()</f>
        <v>40</v>
      </c>
      <c r="AJ1223" s="4">
        <f ca="1">data[[#This Row],[Maturity ( Days)]]/365</f>
        <v>0.1095890410958904</v>
      </c>
      <c r="AK1223" s="4" t="str">
        <f>IF(data[[#This Row],[Option Type]]="put","p","c")</f>
        <v>c</v>
      </c>
      <c r="AL1223" s="4">
        <f>(data[[#This Row],[Bid]]*data[[#This Row],[Bidsize]]+data[[#This Row],[Ask]]*data[[#This Row],[Asksize]])/(data[[#This Row],[Bidsize]]+data[[#This Row],[Asksize]])</f>
        <v>88.699999999999989</v>
      </c>
    </row>
    <row r="1224" spans="1:38" x14ac:dyDescent="0.3">
      <c r="A1224" t="s">
        <v>7748</v>
      </c>
      <c r="B1224" t="s">
        <v>7749</v>
      </c>
      <c r="C1224" t="s">
        <v>58</v>
      </c>
      <c r="D1224" t="s">
        <v>802</v>
      </c>
      <c r="E1224" t="s">
        <v>7750</v>
      </c>
      <c r="F1224" t="s">
        <v>7751</v>
      </c>
      <c r="G1224" t="s">
        <v>7752</v>
      </c>
      <c r="H1224" t="s">
        <v>138</v>
      </c>
      <c r="I1224" t="s">
        <v>138</v>
      </c>
      <c r="J1224" t="s">
        <v>1502</v>
      </c>
      <c r="K1224" t="s">
        <v>253</v>
      </c>
      <c r="L1224" t="s">
        <v>57</v>
      </c>
      <c r="M1224" t="s">
        <v>37</v>
      </c>
      <c r="N1224" t="s">
        <v>7753</v>
      </c>
      <c r="O1224" t="s">
        <v>151</v>
      </c>
      <c r="P1224" t="s">
        <v>237</v>
      </c>
      <c r="Q1224" t="s">
        <v>7754</v>
      </c>
      <c r="R1224" t="s">
        <v>237</v>
      </c>
      <c r="S1224" t="s">
        <v>7752</v>
      </c>
      <c r="T1224" t="s">
        <v>50</v>
      </c>
      <c r="U1224" t="s">
        <v>7755</v>
      </c>
      <c r="V1224" t="s">
        <v>87</v>
      </c>
      <c r="W1224" t="s">
        <v>137</v>
      </c>
      <c r="X1224" t="s">
        <v>1087</v>
      </c>
      <c r="Y1224" t="s">
        <v>998</v>
      </c>
      <c r="Z1224" t="s">
        <v>87</v>
      </c>
      <c r="AA1224" t="s">
        <v>87</v>
      </c>
      <c r="AB1224" t="s">
        <v>37</v>
      </c>
      <c r="AC1224" t="s">
        <v>1013</v>
      </c>
      <c r="AD1224" t="s">
        <v>37</v>
      </c>
      <c r="AE1224" t="s">
        <v>1013</v>
      </c>
      <c r="AF1224" t="s">
        <v>90</v>
      </c>
      <c r="AG1224" t="s">
        <v>1270</v>
      </c>
      <c r="AH1224" t="s">
        <v>551</v>
      </c>
      <c r="AI1224" s="4">
        <f ca="1">data[[#This Row],[Expiry Date]]-TODAY()</f>
        <v>40</v>
      </c>
      <c r="AJ1224" s="4">
        <f ca="1">data[[#This Row],[Maturity ( Days)]]/365</f>
        <v>0.1095890410958904</v>
      </c>
      <c r="AK1224" s="4" t="str">
        <f>IF(data[[#This Row],[Option Type]]="put","p","c")</f>
        <v>c</v>
      </c>
      <c r="AL1224" s="4">
        <f>(data[[#This Row],[Bid]]*data[[#This Row],[Bidsize]]+data[[#This Row],[Ask]]*data[[#This Row],[Asksize]])/(data[[#This Row],[Bidsize]]+data[[#This Row],[Asksize]])</f>
        <v>84.300000000000011</v>
      </c>
    </row>
    <row r="1225" spans="1:38" x14ac:dyDescent="0.3">
      <c r="A1225" t="s">
        <v>7756</v>
      </c>
      <c r="B1225" t="s">
        <v>7757</v>
      </c>
      <c r="C1225" t="s">
        <v>30</v>
      </c>
      <c r="D1225" t="s">
        <v>802</v>
      </c>
      <c r="E1225" t="s">
        <v>7758</v>
      </c>
      <c r="F1225" t="s">
        <v>1446</v>
      </c>
      <c r="G1225" t="s">
        <v>7759</v>
      </c>
      <c r="H1225" t="s">
        <v>137</v>
      </c>
      <c r="I1225" t="s">
        <v>137</v>
      </c>
      <c r="J1225" t="s">
        <v>1502</v>
      </c>
      <c r="K1225" t="s">
        <v>1409</v>
      </c>
      <c r="L1225" t="s">
        <v>57</v>
      </c>
      <c r="M1225" t="s">
        <v>37</v>
      </c>
      <c r="N1225" t="s">
        <v>7477</v>
      </c>
      <c r="O1225" t="s">
        <v>151</v>
      </c>
      <c r="P1225" t="s">
        <v>2880</v>
      </c>
      <c r="Q1225" t="s">
        <v>7759</v>
      </c>
      <c r="R1225" t="s">
        <v>2880</v>
      </c>
      <c r="S1225" t="s">
        <v>7759</v>
      </c>
      <c r="T1225" t="s">
        <v>50</v>
      </c>
      <c r="U1225" t="s">
        <v>769</v>
      </c>
      <c r="V1225" t="s">
        <v>87</v>
      </c>
      <c r="W1225" t="s">
        <v>171</v>
      </c>
      <c r="X1225" t="s">
        <v>1087</v>
      </c>
      <c r="Y1225" t="s">
        <v>7760</v>
      </c>
      <c r="Z1225" t="s">
        <v>87</v>
      </c>
      <c r="AA1225" t="s">
        <v>87</v>
      </c>
      <c r="AB1225" t="s">
        <v>37</v>
      </c>
      <c r="AC1225" t="s">
        <v>1013</v>
      </c>
      <c r="AD1225" t="s">
        <v>37</v>
      </c>
      <c r="AE1225" t="s">
        <v>1013</v>
      </c>
      <c r="AF1225" t="s">
        <v>90</v>
      </c>
      <c r="AG1225" t="s">
        <v>1270</v>
      </c>
      <c r="AH1225" t="s">
        <v>551</v>
      </c>
      <c r="AI1225" s="4">
        <f ca="1">data[[#This Row],[Expiry Date]]-TODAY()</f>
        <v>40</v>
      </c>
      <c r="AJ1225" s="4">
        <f ca="1">data[[#This Row],[Maturity ( Days)]]/365</f>
        <v>0.1095890410958904</v>
      </c>
      <c r="AK1225" s="4" t="str">
        <f>IF(data[[#This Row],[Option Type]]="put","p","c")</f>
        <v>p</v>
      </c>
      <c r="AL1225" s="4">
        <f>(data[[#This Row],[Bid]]*data[[#This Row],[Bidsize]]+data[[#This Row],[Ask]]*data[[#This Row],[Asksize]])/(data[[#This Row],[Bidsize]]+data[[#This Row],[Asksize]])</f>
        <v>208.75</v>
      </c>
    </row>
    <row r="1226" spans="1:38" x14ac:dyDescent="0.3">
      <c r="A1226" t="s">
        <v>7761</v>
      </c>
      <c r="B1226" t="s">
        <v>7762</v>
      </c>
      <c r="C1226" t="s">
        <v>58</v>
      </c>
      <c r="D1226" t="s">
        <v>724</v>
      </c>
      <c r="E1226" t="s">
        <v>541</v>
      </c>
      <c r="F1226" t="s">
        <v>426</v>
      </c>
      <c r="G1226" t="s">
        <v>425</v>
      </c>
      <c r="H1226" t="s">
        <v>138</v>
      </c>
      <c r="I1226" t="s">
        <v>138</v>
      </c>
      <c r="J1226" t="s">
        <v>1502</v>
      </c>
      <c r="K1226" t="s">
        <v>265</v>
      </c>
      <c r="L1226" t="s">
        <v>57</v>
      </c>
      <c r="M1226" t="s">
        <v>37</v>
      </c>
      <c r="N1226" t="s">
        <v>7763</v>
      </c>
      <c r="O1226" t="s">
        <v>155</v>
      </c>
      <c r="P1226" t="s">
        <v>7764</v>
      </c>
      <c r="Q1226" t="s">
        <v>800</v>
      </c>
      <c r="R1226" t="s">
        <v>7764</v>
      </c>
      <c r="S1226" t="s">
        <v>425</v>
      </c>
      <c r="T1226" t="s">
        <v>50</v>
      </c>
      <c r="U1226" t="s">
        <v>6180</v>
      </c>
      <c r="V1226" t="s">
        <v>87</v>
      </c>
      <c r="W1226" t="s">
        <v>137</v>
      </c>
      <c r="X1226" t="s">
        <v>1087</v>
      </c>
      <c r="Y1226" t="s">
        <v>1414</v>
      </c>
      <c r="Z1226" t="s">
        <v>87</v>
      </c>
      <c r="AA1226" t="s">
        <v>87</v>
      </c>
      <c r="AB1226" t="s">
        <v>37</v>
      </c>
      <c r="AC1226" t="s">
        <v>1013</v>
      </c>
      <c r="AD1226" t="s">
        <v>37</v>
      </c>
      <c r="AE1226" t="s">
        <v>1013</v>
      </c>
      <c r="AF1226" t="s">
        <v>90</v>
      </c>
      <c r="AG1226" t="s">
        <v>1270</v>
      </c>
      <c r="AH1226" t="s">
        <v>551</v>
      </c>
      <c r="AI1226" s="4">
        <f ca="1">data[[#This Row],[Expiry Date]]-TODAY()</f>
        <v>40</v>
      </c>
      <c r="AJ1226" s="4">
        <f ca="1">data[[#This Row],[Maturity ( Days)]]/365</f>
        <v>0.1095890410958904</v>
      </c>
      <c r="AK1226" s="4" t="str">
        <f>IF(data[[#This Row],[Option Type]]="put","p","c")</f>
        <v>c</v>
      </c>
      <c r="AL1226" s="4">
        <f>(data[[#This Row],[Bid]]*data[[#This Row],[Bidsize]]+data[[#This Row],[Ask]]*data[[#This Row],[Asksize]])/(data[[#This Row],[Bidsize]]+data[[#This Row],[Asksize]])</f>
        <v>82.100000000000009</v>
      </c>
    </row>
    <row r="1227" spans="1:38" x14ac:dyDescent="0.3">
      <c r="A1227" t="s">
        <v>7765</v>
      </c>
      <c r="B1227" t="s">
        <v>7766</v>
      </c>
      <c r="C1227" t="s">
        <v>30</v>
      </c>
      <c r="D1227" t="s">
        <v>724</v>
      </c>
      <c r="E1227" t="s">
        <v>5849</v>
      </c>
      <c r="F1227" t="s">
        <v>1319</v>
      </c>
      <c r="G1227" t="s">
        <v>7767</v>
      </c>
      <c r="H1227" t="s">
        <v>137</v>
      </c>
      <c r="I1227" t="s">
        <v>137</v>
      </c>
      <c r="J1227" t="s">
        <v>1502</v>
      </c>
      <c r="K1227" t="s">
        <v>2505</v>
      </c>
      <c r="L1227" t="s">
        <v>57</v>
      </c>
      <c r="M1227" t="s">
        <v>37</v>
      </c>
      <c r="N1227" t="s">
        <v>674</v>
      </c>
      <c r="O1227" t="s">
        <v>163</v>
      </c>
      <c r="P1227" t="s">
        <v>7768</v>
      </c>
      <c r="Q1227" t="s">
        <v>7767</v>
      </c>
      <c r="R1227" t="s">
        <v>7768</v>
      </c>
      <c r="S1227" t="s">
        <v>7767</v>
      </c>
      <c r="T1227" t="s">
        <v>50</v>
      </c>
      <c r="U1227" t="s">
        <v>7769</v>
      </c>
      <c r="V1227" t="s">
        <v>87</v>
      </c>
      <c r="W1227" t="s">
        <v>137</v>
      </c>
      <c r="X1227" t="s">
        <v>1087</v>
      </c>
      <c r="Y1227" t="s">
        <v>7770</v>
      </c>
      <c r="Z1227" t="s">
        <v>87</v>
      </c>
      <c r="AA1227" t="s">
        <v>87</v>
      </c>
      <c r="AB1227" t="s">
        <v>37</v>
      </c>
      <c r="AC1227" t="s">
        <v>1013</v>
      </c>
      <c r="AD1227" t="s">
        <v>37</v>
      </c>
      <c r="AE1227" t="s">
        <v>1013</v>
      </c>
      <c r="AF1227" t="s">
        <v>90</v>
      </c>
      <c r="AG1227" t="s">
        <v>1270</v>
      </c>
      <c r="AH1227" t="s">
        <v>551</v>
      </c>
      <c r="AI1227" s="4">
        <f ca="1">data[[#This Row],[Expiry Date]]-TODAY()</f>
        <v>40</v>
      </c>
      <c r="AJ1227" s="4">
        <f ca="1">data[[#This Row],[Maturity ( Days)]]/365</f>
        <v>0.1095890410958904</v>
      </c>
      <c r="AK1227" s="4" t="str">
        <f>IF(data[[#This Row],[Option Type]]="put","p","c")</f>
        <v>p</v>
      </c>
      <c r="AL1227" s="4">
        <f>(data[[#This Row],[Bid]]*data[[#This Row],[Bidsize]]+data[[#This Row],[Ask]]*data[[#This Row],[Asksize]])/(data[[#This Row],[Bidsize]]+data[[#This Row],[Asksize]])</f>
        <v>211.55000000000004</v>
      </c>
    </row>
    <row r="1228" spans="1:38" x14ac:dyDescent="0.3">
      <c r="A1228" t="s">
        <v>7771</v>
      </c>
      <c r="B1228" t="s">
        <v>7772</v>
      </c>
      <c r="C1228" t="s">
        <v>30</v>
      </c>
      <c r="D1228" t="s">
        <v>726</v>
      </c>
      <c r="E1228" t="s">
        <v>7773</v>
      </c>
      <c r="F1228" t="s">
        <v>7774</v>
      </c>
      <c r="G1228" t="s">
        <v>6996</v>
      </c>
      <c r="H1228" t="s">
        <v>137</v>
      </c>
      <c r="I1228" t="s">
        <v>137</v>
      </c>
      <c r="J1228" t="s">
        <v>1502</v>
      </c>
      <c r="K1228" t="s">
        <v>3428</v>
      </c>
      <c r="L1228" t="s">
        <v>57</v>
      </c>
      <c r="M1228" t="s">
        <v>37</v>
      </c>
      <c r="N1228" t="s">
        <v>7775</v>
      </c>
      <c r="O1228" t="s">
        <v>163</v>
      </c>
      <c r="P1228" t="s">
        <v>7776</v>
      </c>
      <c r="Q1228" t="s">
        <v>7776</v>
      </c>
      <c r="R1228" t="s">
        <v>2880</v>
      </c>
      <c r="S1228" t="s">
        <v>6996</v>
      </c>
      <c r="T1228" t="s">
        <v>50</v>
      </c>
      <c r="U1228" t="s">
        <v>7777</v>
      </c>
      <c r="V1228" t="s">
        <v>87</v>
      </c>
      <c r="W1228" t="s">
        <v>137</v>
      </c>
      <c r="X1228" t="s">
        <v>1087</v>
      </c>
      <c r="Y1228" t="s">
        <v>1258</v>
      </c>
      <c r="Z1228" t="s">
        <v>87</v>
      </c>
      <c r="AA1228" t="s">
        <v>87</v>
      </c>
      <c r="AB1228" t="s">
        <v>37</v>
      </c>
      <c r="AC1228" t="s">
        <v>1013</v>
      </c>
      <c r="AD1228" t="s">
        <v>37</v>
      </c>
      <c r="AE1228" t="s">
        <v>1013</v>
      </c>
      <c r="AF1228" t="s">
        <v>90</v>
      </c>
      <c r="AG1228" t="s">
        <v>1270</v>
      </c>
      <c r="AH1228" t="s">
        <v>551</v>
      </c>
      <c r="AI1228" s="4">
        <f ca="1">data[[#This Row],[Expiry Date]]-TODAY()</f>
        <v>40</v>
      </c>
      <c r="AJ1228" s="4">
        <f ca="1">data[[#This Row],[Maturity ( Days)]]/365</f>
        <v>0.1095890410958904</v>
      </c>
      <c r="AK1228" s="4" t="str">
        <f>IF(data[[#This Row],[Option Type]]="put","p","c")</f>
        <v>p</v>
      </c>
      <c r="AL1228" s="4">
        <f>(data[[#This Row],[Bid]]*data[[#This Row],[Bidsize]]+data[[#This Row],[Ask]]*data[[#This Row],[Asksize]])/(data[[#This Row],[Bidsize]]+data[[#This Row],[Asksize]])</f>
        <v>214.45000000000002</v>
      </c>
    </row>
    <row r="1229" spans="1:38" x14ac:dyDescent="0.3">
      <c r="A1229" t="s">
        <v>7778</v>
      </c>
      <c r="B1229" t="s">
        <v>7779</v>
      </c>
      <c r="C1229" t="s">
        <v>58</v>
      </c>
      <c r="D1229" t="s">
        <v>729</v>
      </c>
      <c r="E1229" t="s">
        <v>7780</v>
      </c>
      <c r="F1229" t="s">
        <v>786</v>
      </c>
      <c r="G1229" t="s">
        <v>5807</v>
      </c>
      <c r="H1229" t="s">
        <v>137</v>
      </c>
      <c r="I1229" t="s">
        <v>168</v>
      </c>
      <c r="J1229" t="s">
        <v>1502</v>
      </c>
      <c r="K1229" t="s">
        <v>338</v>
      </c>
      <c r="L1229" t="s">
        <v>57</v>
      </c>
      <c r="M1229" t="s">
        <v>37</v>
      </c>
      <c r="N1229" t="s">
        <v>1149</v>
      </c>
      <c r="O1229" t="s">
        <v>423</v>
      </c>
      <c r="P1229" t="s">
        <v>1223</v>
      </c>
      <c r="Q1229" t="s">
        <v>7781</v>
      </c>
      <c r="R1229" t="s">
        <v>803</v>
      </c>
      <c r="S1229" t="s">
        <v>5807</v>
      </c>
      <c r="T1229" t="s">
        <v>50</v>
      </c>
      <c r="U1229" t="s">
        <v>7782</v>
      </c>
      <c r="V1229" t="s">
        <v>87</v>
      </c>
      <c r="W1229" t="s">
        <v>180</v>
      </c>
      <c r="X1229" t="s">
        <v>1087</v>
      </c>
      <c r="Y1229" t="s">
        <v>7783</v>
      </c>
      <c r="Z1229" t="s">
        <v>87</v>
      </c>
      <c r="AA1229" t="s">
        <v>87</v>
      </c>
      <c r="AB1229" t="s">
        <v>37</v>
      </c>
      <c r="AC1229" t="s">
        <v>1013</v>
      </c>
      <c r="AD1229" t="s">
        <v>37</v>
      </c>
      <c r="AE1229" t="s">
        <v>1013</v>
      </c>
      <c r="AF1229" t="s">
        <v>90</v>
      </c>
      <c r="AG1229" t="s">
        <v>1270</v>
      </c>
      <c r="AH1229" t="s">
        <v>551</v>
      </c>
      <c r="AI1229" s="4">
        <f ca="1">data[[#This Row],[Expiry Date]]-TODAY()</f>
        <v>40</v>
      </c>
      <c r="AJ1229" s="4">
        <f ca="1">data[[#This Row],[Maturity ( Days)]]/365</f>
        <v>0.1095890410958904</v>
      </c>
      <c r="AK1229" s="4" t="str">
        <f>IF(data[[#This Row],[Option Type]]="put","p","c")</f>
        <v>c</v>
      </c>
      <c r="AL1229" s="4">
        <f>(data[[#This Row],[Bid]]*data[[#This Row],[Bidsize]]+data[[#This Row],[Ask]]*data[[#This Row],[Asksize]])/(data[[#This Row],[Bidsize]]+data[[#This Row],[Asksize]])</f>
        <v>69.962500000000006</v>
      </c>
    </row>
    <row r="1230" spans="1:38" x14ac:dyDescent="0.3">
      <c r="A1230" t="s">
        <v>7784</v>
      </c>
      <c r="B1230" t="s">
        <v>7785</v>
      </c>
      <c r="C1230" t="s">
        <v>58</v>
      </c>
      <c r="D1230" t="s">
        <v>221</v>
      </c>
      <c r="E1230" t="s">
        <v>7786</v>
      </c>
      <c r="F1230" t="s">
        <v>1474</v>
      </c>
      <c r="G1230" t="s">
        <v>916</v>
      </c>
      <c r="H1230" t="s">
        <v>168</v>
      </c>
      <c r="I1230" t="s">
        <v>168</v>
      </c>
      <c r="J1230" t="s">
        <v>1502</v>
      </c>
      <c r="K1230" t="s">
        <v>321</v>
      </c>
      <c r="L1230" t="s">
        <v>57</v>
      </c>
      <c r="M1230" t="s">
        <v>37</v>
      </c>
      <c r="N1230" t="s">
        <v>7787</v>
      </c>
      <c r="O1230" t="s">
        <v>137</v>
      </c>
      <c r="P1230" t="s">
        <v>916</v>
      </c>
      <c r="Q1230" t="s">
        <v>916</v>
      </c>
      <c r="R1230" t="s">
        <v>916</v>
      </c>
      <c r="S1230" t="s">
        <v>916</v>
      </c>
      <c r="T1230" t="s">
        <v>50</v>
      </c>
      <c r="U1230" t="s">
        <v>7788</v>
      </c>
      <c r="V1230" t="s">
        <v>87</v>
      </c>
      <c r="W1230" t="s">
        <v>137</v>
      </c>
      <c r="X1230" t="s">
        <v>1087</v>
      </c>
      <c r="Y1230" t="s">
        <v>1287</v>
      </c>
      <c r="Z1230" t="s">
        <v>87</v>
      </c>
      <c r="AA1230" t="s">
        <v>87</v>
      </c>
      <c r="AB1230" t="s">
        <v>37</v>
      </c>
      <c r="AC1230" t="s">
        <v>1013</v>
      </c>
      <c r="AD1230" t="s">
        <v>37</v>
      </c>
      <c r="AE1230" t="s">
        <v>1013</v>
      </c>
      <c r="AF1230" t="s">
        <v>90</v>
      </c>
      <c r="AG1230" t="s">
        <v>1270</v>
      </c>
      <c r="AH1230" t="s">
        <v>551</v>
      </c>
      <c r="AI1230" s="4">
        <f ca="1">data[[#This Row],[Expiry Date]]-TODAY()</f>
        <v>40</v>
      </c>
      <c r="AJ1230" s="4">
        <f ca="1">data[[#This Row],[Maturity ( Days)]]/365</f>
        <v>0.1095890410958904</v>
      </c>
      <c r="AK1230" s="4" t="str">
        <f>IF(data[[#This Row],[Option Type]]="put","p","c")</f>
        <v>c</v>
      </c>
      <c r="AL1230" s="4">
        <f>(data[[#This Row],[Bid]]*data[[#This Row],[Bidsize]]+data[[#This Row],[Ask]]*data[[#This Row],[Asksize]])/(data[[#This Row],[Bidsize]]+data[[#This Row],[Asksize]])</f>
        <v>67.75</v>
      </c>
    </row>
    <row r="1231" spans="1:38" x14ac:dyDescent="0.3">
      <c r="A1231" t="s">
        <v>7789</v>
      </c>
      <c r="B1231" t="s">
        <v>7790</v>
      </c>
      <c r="C1231" t="s">
        <v>58</v>
      </c>
      <c r="D1231" t="s">
        <v>730</v>
      </c>
      <c r="E1231" t="s">
        <v>834</v>
      </c>
      <c r="F1231" t="s">
        <v>5813</v>
      </c>
      <c r="G1231" t="s">
        <v>7791</v>
      </c>
      <c r="H1231" t="s">
        <v>168</v>
      </c>
      <c r="I1231" t="s">
        <v>168</v>
      </c>
      <c r="J1231" t="s">
        <v>1502</v>
      </c>
      <c r="K1231" t="s">
        <v>130</v>
      </c>
      <c r="L1231" t="s">
        <v>57</v>
      </c>
      <c r="M1231" t="s">
        <v>37</v>
      </c>
      <c r="N1231" t="s">
        <v>7792</v>
      </c>
      <c r="O1231" t="s">
        <v>116</v>
      </c>
      <c r="P1231" t="s">
        <v>7793</v>
      </c>
      <c r="Q1231" t="s">
        <v>7793</v>
      </c>
      <c r="R1231" t="s">
        <v>961</v>
      </c>
      <c r="S1231" t="s">
        <v>7791</v>
      </c>
      <c r="T1231" t="s">
        <v>50</v>
      </c>
      <c r="U1231" t="s">
        <v>7794</v>
      </c>
      <c r="V1231" t="s">
        <v>87</v>
      </c>
      <c r="W1231" t="s">
        <v>166</v>
      </c>
      <c r="X1231" t="s">
        <v>1087</v>
      </c>
      <c r="Y1231" t="s">
        <v>7795</v>
      </c>
      <c r="Z1231" t="s">
        <v>87</v>
      </c>
      <c r="AA1231" t="s">
        <v>87</v>
      </c>
      <c r="AB1231" t="s">
        <v>37</v>
      </c>
      <c r="AC1231" t="s">
        <v>1013</v>
      </c>
      <c r="AD1231" t="s">
        <v>37</v>
      </c>
      <c r="AE1231" t="s">
        <v>1013</v>
      </c>
      <c r="AF1231" t="s">
        <v>90</v>
      </c>
      <c r="AG1231" t="s">
        <v>1270</v>
      </c>
      <c r="AH1231" t="s">
        <v>551</v>
      </c>
      <c r="AI1231" s="4">
        <f ca="1">data[[#This Row],[Expiry Date]]-TODAY()</f>
        <v>40</v>
      </c>
      <c r="AJ1231" s="4">
        <f ca="1">data[[#This Row],[Maturity ( Days)]]/365</f>
        <v>0.1095890410958904</v>
      </c>
      <c r="AK1231" s="4" t="str">
        <f>IF(data[[#This Row],[Option Type]]="put","p","c")</f>
        <v>c</v>
      </c>
      <c r="AL1231" s="4">
        <f>(data[[#This Row],[Bid]]*data[[#This Row],[Bidsize]]+data[[#This Row],[Ask]]*data[[#This Row],[Asksize]])/(data[[#This Row],[Bidsize]]+data[[#This Row],[Asksize]])</f>
        <v>65.849999999999994</v>
      </c>
    </row>
    <row r="1232" spans="1:38" x14ac:dyDescent="0.3">
      <c r="A1232" t="s">
        <v>7796</v>
      </c>
      <c r="B1232" t="s">
        <v>7797</v>
      </c>
      <c r="C1232" t="s">
        <v>30</v>
      </c>
      <c r="D1232" t="s">
        <v>731</v>
      </c>
      <c r="E1232" t="s">
        <v>7798</v>
      </c>
      <c r="F1232" t="s">
        <v>7618</v>
      </c>
      <c r="G1232" t="s">
        <v>7799</v>
      </c>
      <c r="H1232" t="s">
        <v>137</v>
      </c>
      <c r="I1232" t="s">
        <v>137</v>
      </c>
      <c r="J1232" t="s">
        <v>1502</v>
      </c>
      <c r="K1232" t="s">
        <v>773</v>
      </c>
      <c r="L1232" t="s">
        <v>57</v>
      </c>
      <c r="M1232" t="s">
        <v>37</v>
      </c>
      <c r="N1232" t="s">
        <v>777</v>
      </c>
      <c r="O1232" t="s">
        <v>163</v>
      </c>
      <c r="P1232" t="s">
        <v>7800</v>
      </c>
      <c r="Q1232" t="s">
        <v>7800</v>
      </c>
      <c r="R1232" t="s">
        <v>7799</v>
      </c>
      <c r="S1232" t="s">
        <v>7799</v>
      </c>
      <c r="T1232" t="s">
        <v>50</v>
      </c>
      <c r="U1232" t="s">
        <v>7801</v>
      </c>
      <c r="V1232" t="s">
        <v>87</v>
      </c>
      <c r="W1232" t="s">
        <v>138</v>
      </c>
      <c r="X1232" t="s">
        <v>1087</v>
      </c>
      <c r="Y1232" t="s">
        <v>7802</v>
      </c>
      <c r="Z1232" t="s">
        <v>87</v>
      </c>
      <c r="AA1232" t="s">
        <v>87</v>
      </c>
      <c r="AB1232" t="s">
        <v>37</v>
      </c>
      <c r="AC1232" t="s">
        <v>1013</v>
      </c>
      <c r="AD1232" t="s">
        <v>37</v>
      </c>
      <c r="AE1232" t="s">
        <v>1013</v>
      </c>
      <c r="AF1232" t="s">
        <v>90</v>
      </c>
      <c r="AG1232" t="s">
        <v>1270</v>
      </c>
      <c r="AH1232" t="s">
        <v>551</v>
      </c>
      <c r="AI1232" s="4">
        <f ca="1">data[[#This Row],[Expiry Date]]-TODAY()</f>
        <v>40</v>
      </c>
      <c r="AJ1232" s="4">
        <f ca="1">data[[#This Row],[Maturity ( Days)]]/365</f>
        <v>0.1095890410958904</v>
      </c>
      <c r="AK1232" s="4" t="str">
        <f>IF(data[[#This Row],[Option Type]]="put","p","c")</f>
        <v>p</v>
      </c>
      <c r="AL1232" s="4">
        <f>(data[[#This Row],[Bid]]*data[[#This Row],[Bidsize]]+data[[#This Row],[Ask]]*data[[#This Row],[Asksize]])/(data[[#This Row],[Bidsize]]+data[[#This Row],[Asksize]])</f>
        <v>238.35000000000002</v>
      </c>
    </row>
    <row r="1233" spans="1:38" x14ac:dyDescent="0.3">
      <c r="A1233" t="s">
        <v>7803</v>
      </c>
      <c r="B1233" t="s">
        <v>7804</v>
      </c>
      <c r="C1233" t="s">
        <v>58</v>
      </c>
      <c r="D1233" t="s">
        <v>732</v>
      </c>
      <c r="E1233" t="s">
        <v>784</v>
      </c>
      <c r="F1233" t="s">
        <v>5806</v>
      </c>
      <c r="G1233" t="s">
        <v>225</v>
      </c>
      <c r="H1233" t="s">
        <v>166</v>
      </c>
      <c r="I1233" t="s">
        <v>166</v>
      </c>
      <c r="J1233" t="s">
        <v>1502</v>
      </c>
      <c r="K1233" t="s">
        <v>944</v>
      </c>
      <c r="L1233" t="s">
        <v>57</v>
      </c>
      <c r="M1233" t="s">
        <v>37</v>
      </c>
      <c r="N1233" t="s">
        <v>7805</v>
      </c>
      <c r="O1233" t="s">
        <v>151</v>
      </c>
      <c r="P1233" t="s">
        <v>7806</v>
      </c>
      <c r="Q1233" t="s">
        <v>7806</v>
      </c>
      <c r="R1233" t="s">
        <v>225</v>
      </c>
      <c r="S1233" t="s">
        <v>225</v>
      </c>
      <c r="T1233" t="s">
        <v>50</v>
      </c>
      <c r="U1233" t="s">
        <v>7807</v>
      </c>
      <c r="V1233" t="s">
        <v>87</v>
      </c>
      <c r="W1233" t="s">
        <v>137</v>
      </c>
      <c r="X1233" t="s">
        <v>1087</v>
      </c>
      <c r="Y1233" t="s">
        <v>7808</v>
      </c>
      <c r="Z1233" t="s">
        <v>87</v>
      </c>
      <c r="AA1233" t="s">
        <v>87</v>
      </c>
      <c r="AB1233" t="s">
        <v>37</v>
      </c>
      <c r="AC1233" t="s">
        <v>1013</v>
      </c>
      <c r="AD1233" t="s">
        <v>37</v>
      </c>
      <c r="AE1233" t="s">
        <v>1013</v>
      </c>
      <c r="AF1233" t="s">
        <v>90</v>
      </c>
      <c r="AG1233" t="s">
        <v>1270</v>
      </c>
      <c r="AH1233" t="s">
        <v>551</v>
      </c>
      <c r="AI1233" s="4">
        <f ca="1">data[[#This Row],[Expiry Date]]-TODAY()</f>
        <v>40</v>
      </c>
      <c r="AJ1233" s="4">
        <f ca="1">data[[#This Row],[Maturity ( Days)]]/365</f>
        <v>0.1095890410958904</v>
      </c>
      <c r="AK1233" s="4" t="str">
        <f>IF(data[[#This Row],[Option Type]]="put","p","c")</f>
        <v>c</v>
      </c>
      <c r="AL1233" s="4">
        <f>(data[[#This Row],[Bid]]*data[[#This Row],[Bidsize]]+data[[#This Row],[Ask]]*data[[#This Row],[Asksize]])/(data[[#This Row],[Bidsize]]+data[[#This Row],[Asksize]])</f>
        <v>62.1</v>
      </c>
    </row>
    <row r="1234" spans="1:38" x14ac:dyDescent="0.3">
      <c r="A1234" t="s">
        <v>7809</v>
      </c>
      <c r="B1234" t="s">
        <v>7810</v>
      </c>
      <c r="C1234" t="s">
        <v>58</v>
      </c>
      <c r="D1234" t="s">
        <v>644</v>
      </c>
      <c r="E1234" t="s">
        <v>7811</v>
      </c>
      <c r="F1234" t="s">
        <v>1494</v>
      </c>
      <c r="G1234" t="s">
        <v>6380</v>
      </c>
      <c r="H1234" t="s">
        <v>166</v>
      </c>
      <c r="I1234" t="s">
        <v>166</v>
      </c>
      <c r="J1234" t="s">
        <v>1502</v>
      </c>
      <c r="K1234" t="s">
        <v>338</v>
      </c>
      <c r="L1234" t="s">
        <v>57</v>
      </c>
      <c r="M1234" t="s">
        <v>37</v>
      </c>
      <c r="N1234" t="s">
        <v>7812</v>
      </c>
      <c r="O1234" t="s">
        <v>125</v>
      </c>
      <c r="P1234" t="s">
        <v>7813</v>
      </c>
      <c r="Q1234" t="s">
        <v>525</v>
      </c>
      <c r="R1234" t="s">
        <v>105</v>
      </c>
      <c r="S1234" t="s">
        <v>6380</v>
      </c>
      <c r="T1234" t="s">
        <v>50</v>
      </c>
      <c r="U1234" t="s">
        <v>6201</v>
      </c>
      <c r="V1234" t="s">
        <v>87</v>
      </c>
      <c r="W1234" t="s">
        <v>128</v>
      </c>
      <c r="X1234" t="s">
        <v>1087</v>
      </c>
      <c r="Y1234" t="s">
        <v>395</v>
      </c>
      <c r="Z1234" t="s">
        <v>87</v>
      </c>
      <c r="AA1234" t="s">
        <v>87</v>
      </c>
      <c r="AB1234" t="s">
        <v>37</v>
      </c>
      <c r="AC1234" t="s">
        <v>1013</v>
      </c>
      <c r="AD1234" t="s">
        <v>37</v>
      </c>
      <c r="AE1234" t="s">
        <v>1013</v>
      </c>
      <c r="AF1234" t="s">
        <v>90</v>
      </c>
      <c r="AG1234" t="s">
        <v>1270</v>
      </c>
      <c r="AH1234" t="s">
        <v>551</v>
      </c>
      <c r="AI1234" s="4">
        <f ca="1">data[[#This Row],[Expiry Date]]-TODAY()</f>
        <v>40</v>
      </c>
      <c r="AJ1234" s="4">
        <f ca="1">data[[#This Row],[Maturity ( Days)]]/365</f>
        <v>0.1095890410958904</v>
      </c>
      <c r="AK1234" s="4" t="str">
        <f>IF(data[[#This Row],[Option Type]]="put","p","c")</f>
        <v>c</v>
      </c>
      <c r="AL1234" s="4">
        <f>(data[[#This Row],[Bid]]*data[[#This Row],[Bidsize]]+data[[#This Row],[Ask]]*data[[#This Row],[Asksize]])/(data[[#This Row],[Bidsize]]+data[[#This Row],[Asksize]])</f>
        <v>56.7</v>
      </c>
    </row>
    <row r="1235" spans="1:38" x14ac:dyDescent="0.3">
      <c r="A1235" t="s">
        <v>7814</v>
      </c>
      <c r="B1235" t="s">
        <v>7815</v>
      </c>
      <c r="C1235" t="s">
        <v>58</v>
      </c>
      <c r="D1235" t="s">
        <v>646</v>
      </c>
      <c r="E1235" t="s">
        <v>5768</v>
      </c>
      <c r="F1235" t="s">
        <v>7816</v>
      </c>
      <c r="G1235" t="s">
        <v>7817</v>
      </c>
      <c r="H1235" t="s">
        <v>137</v>
      </c>
      <c r="I1235" t="s">
        <v>86</v>
      </c>
      <c r="J1235" t="s">
        <v>1502</v>
      </c>
      <c r="K1235" t="s">
        <v>390</v>
      </c>
      <c r="L1235" t="s">
        <v>57</v>
      </c>
      <c r="M1235" t="s">
        <v>37</v>
      </c>
      <c r="N1235" t="s">
        <v>1247</v>
      </c>
      <c r="O1235" t="s">
        <v>119</v>
      </c>
      <c r="P1235" t="s">
        <v>7818</v>
      </c>
      <c r="Q1235" t="s">
        <v>526</v>
      </c>
      <c r="R1235" t="s">
        <v>7818</v>
      </c>
      <c r="S1235" t="s">
        <v>7817</v>
      </c>
      <c r="T1235" t="s">
        <v>50</v>
      </c>
      <c r="U1235" t="s">
        <v>7819</v>
      </c>
      <c r="V1235" t="s">
        <v>87</v>
      </c>
      <c r="W1235" t="s">
        <v>86</v>
      </c>
      <c r="X1235" t="s">
        <v>1087</v>
      </c>
      <c r="Y1235" t="s">
        <v>7820</v>
      </c>
      <c r="Z1235" t="s">
        <v>87</v>
      </c>
      <c r="AA1235" t="s">
        <v>87</v>
      </c>
      <c r="AB1235" t="s">
        <v>37</v>
      </c>
      <c r="AC1235" t="s">
        <v>1013</v>
      </c>
      <c r="AD1235" t="s">
        <v>37</v>
      </c>
      <c r="AE1235" t="s">
        <v>1013</v>
      </c>
      <c r="AF1235" t="s">
        <v>90</v>
      </c>
      <c r="AG1235" t="s">
        <v>1270</v>
      </c>
      <c r="AH1235" t="s">
        <v>551</v>
      </c>
      <c r="AI1235" s="4">
        <f ca="1">data[[#This Row],[Expiry Date]]-TODAY()</f>
        <v>40</v>
      </c>
      <c r="AJ1235" s="4">
        <f ca="1">data[[#This Row],[Maturity ( Days)]]/365</f>
        <v>0.1095890410958904</v>
      </c>
      <c r="AK1235" s="4" t="str">
        <f>IF(data[[#This Row],[Option Type]]="put","p","c")</f>
        <v>c</v>
      </c>
      <c r="AL1235" s="4">
        <f>(data[[#This Row],[Bid]]*data[[#This Row],[Bidsize]]+data[[#This Row],[Ask]]*data[[#This Row],[Asksize]])/(data[[#This Row],[Bidsize]]+data[[#This Row],[Asksize]])</f>
        <v>55.266666666666666</v>
      </c>
    </row>
    <row r="1236" spans="1:38" x14ac:dyDescent="0.3">
      <c r="A1236" t="s">
        <v>7821</v>
      </c>
      <c r="B1236" t="s">
        <v>7822</v>
      </c>
      <c r="C1236" t="s">
        <v>30</v>
      </c>
      <c r="D1236" t="s">
        <v>852</v>
      </c>
      <c r="E1236" t="s">
        <v>1386</v>
      </c>
      <c r="F1236" t="s">
        <v>7823</v>
      </c>
      <c r="G1236" t="s">
        <v>7824</v>
      </c>
      <c r="H1236" t="s">
        <v>137</v>
      </c>
      <c r="I1236" t="s">
        <v>137</v>
      </c>
      <c r="J1236" t="s">
        <v>1502</v>
      </c>
      <c r="K1236" t="s">
        <v>1387</v>
      </c>
      <c r="L1236" t="s">
        <v>57</v>
      </c>
      <c r="M1236" t="s">
        <v>37</v>
      </c>
      <c r="N1236" t="s">
        <v>7825</v>
      </c>
      <c r="O1236" t="s">
        <v>128</v>
      </c>
      <c r="P1236" t="s">
        <v>7824</v>
      </c>
      <c r="Q1236" t="s">
        <v>7824</v>
      </c>
      <c r="R1236" t="s">
        <v>7824</v>
      </c>
      <c r="S1236" t="s">
        <v>7824</v>
      </c>
      <c r="T1236" t="s">
        <v>50</v>
      </c>
      <c r="U1236" t="s">
        <v>7826</v>
      </c>
      <c r="V1236" t="s">
        <v>87</v>
      </c>
      <c r="W1236" t="s">
        <v>128</v>
      </c>
      <c r="X1236" t="s">
        <v>1087</v>
      </c>
      <c r="Y1236" t="s">
        <v>341</v>
      </c>
      <c r="Z1236" t="s">
        <v>87</v>
      </c>
      <c r="AA1236" t="s">
        <v>87</v>
      </c>
      <c r="AB1236" t="s">
        <v>37</v>
      </c>
      <c r="AC1236" t="s">
        <v>1013</v>
      </c>
      <c r="AD1236" t="s">
        <v>37</v>
      </c>
      <c r="AE1236" t="s">
        <v>1013</v>
      </c>
      <c r="AF1236" t="s">
        <v>90</v>
      </c>
      <c r="AG1236" t="s">
        <v>1270</v>
      </c>
      <c r="AH1236" t="s">
        <v>551</v>
      </c>
      <c r="AI1236" s="4">
        <f ca="1">data[[#This Row],[Expiry Date]]-TODAY()</f>
        <v>40</v>
      </c>
      <c r="AJ1236" s="4">
        <f ca="1">data[[#This Row],[Maturity ( Days)]]/365</f>
        <v>0.1095890410958904</v>
      </c>
      <c r="AK1236" s="4" t="str">
        <f>IF(data[[#This Row],[Option Type]]="put","p","c")</f>
        <v>p</v>
      </c>
      <c r="AL1236" s="4">
        <f>(data[[#This Row],[Bid]]*data[[#This Row],[Bidsize]]+data[[#This Row],[Ask]]*data[[#This Row],[Asksize]])/(data[[#This Row],[Bidsize]]+data[[#This Row],[Asksize]])</f>
        <v>257.55</v>
      </c>
    </row>
    <row r="1237" spans="1:38" x14ac:dyDescent="0.3">
      <c r="A1237" t="s">
        <v>7827</v>
      </c>
      <c r="B1237" t="s">
        <v>7828</v>
      </c>
      <c r="C1237" t="s">
        <v>58</v>
      </c>
      <c r="D1237" t="s">
        <v>283</v>
      </c>
      <c r="E1237" t="s">
        <v>531</v>
      </c>
      <c r="F1237" t="s">
        <v>7829</v>
      </c>
      <c r="G1237" t="s">
        <v>2786</v>
      </c>
      <c r="H1237" t="s">
        <v>86</v>
      </c>
      <c r="I1237" t="s">
        <v>86</v>
      </c>
      <c r="J1237" t="s">
        <v>1502</v>
      </c>
      <c r="K1237" t="s">
        <v>463</v>
      </c>
      <c r="L1237" t="s">
        <v>57</v>
      </c>
      <c r="M1237" t="s">
        <v>37</v>
      </c>
      <c r="N1237" t="s">
        <v>6420</v>
      </c>
      <c r="O1237" t="s">
        <v>153</v>
      </c>
      <c r="P1237" t="s">
        <v>7830</v>
      </c>
      <c r="Q1237" t="s">
        <v>7830</v>
      </c>
      <c r="R1237" t="s">
        <v>2786</v>
      </c>
      <c r="S1237" t="s">
        <v>2786</v>
      </c>
      <c r="T1237" t="s">
        <v>50</v>
      </c>
      <c r="U1237" t="s">
        <v>7670</v>
      </c>
      <c r="V1237" t="s">
        <v>87</v>
      </c>
      <c r="W1237" t="s">
        <v>137</v>
      </c>
      <c r="X1237" t="s">
        <v>1087</v>
      </c>
      <c r="Y1237" t="s">
        <v>1423</v>
      </c>
      <c r="Z1237" t="s">
        <v>87</v>
      </c>
      <c r="AA1237" t="s">
        <v>87</v>
      </c>
      <c r="AB1237" t="s">
        <v>37</v>
      </c>
      <c r="AC1237" t="s">
        <v>1013</v>
      </c>
      <c r="AD1237" t="s">
        <v>37</v>
      </c>
      <c r="AE1237" t="s">
        <v>1013</v>
      </c>
      <c r="AF1237" t="s">
        <v>90</v>
      </c>
      <c r="AG1237" t="s">
        <v>1270</v>
      </c>
      <c r="AH1237" t="s">
        <v>551</v>
      </c>
      <c r="AI1237" s="4">
        <f ca="1">data[[#This Row],[Expiry Date]]-TODAY()</f>
        <v>40</v>
      </c>
      <c r="AJ1237" s="4">
        <f ca="1">data[[#This Row],[Maturity ( Days)]]/365</f>
        <v>0.1095890410958904</v>
      </c>
      <c r="AK1237" s="4" t="str">
        <f>IF(data[[#This Row],[Option Type]]="put","p","c")</f>
        <v>c</v>
      </c>
      <c r="AL1237" s="4">
        <f>(data[[#This Row],[Bid]]*data[[#This Row],[Bidsize]]+data[[#This Row],[Ask]]*data[[#This Row],[Asksize]])/(data[[#This Row],[Bidsize]]+data[[#This Row],[Asksize]])</f>
        <v>50</v>
      </c>
    </row>
    <row r="1238" spans="1:38" x14ac:dyDescent="0.3">
      <c r="A1238" t="s">
        <v>7831</v>
      </c>
      <c r="B1238" t="s">
        <v>7832</v>
      </c>
      <c r="C1238" t="s">
        <v>58</v>
      </c>
      <c r="D1238" t="s">
        <v>588</v>
      </c>
      <c r="E1238" t="s">
        <v>832</v>
      </c>
      <c r="F1238" t="s">
        <v>1472</v>
      </c>
      <c r="G1238" t="s">
        <v>2644</v>
      </c>
      <c r="H1238" t="s">
        <v>163</v>
      </c>
      <c r="I1238" t="s">
        <v>163</v>
      </c>
      <c r="J1238" t="s">
        <v>1502</v>
      </c>
      <c r="K1238" t="s">
        <v>659</v>
      </c>
      <c r="L1238" t="s">
        <v>57</v>
      </c>
      <c r="M1238" t="s">
        <v>37</v>
      </c>
      <c r="N1238" t="s">
        <v>7833</v>
      </c>
      <c r="O1238" t="s">
        <v>138</v>
      </c>
      <c r="P1238" t="s">
        <v>7834</v>
      </c>
      <c r="Q1238" t="s">
        <v>5960</v>
      </c>
      <c r="R1238" t="s">
        <v>2644</v>
      </c>
      <c r="S1238" t="s">
        <v>2644</v>
      </c>
      <c r="T1238" t="s">
        <v>50</v>
      </c>
      <c r="U1238" t="s">
        <v>7835</v>
      </c>
      <c r="V1238" t="s">
        <v>87</v>
      </c>
      <c r="W1238" t="s">
        <v>137</v>
      </c>
      <c r="X1238" t="s">
        <v>1087</v>
      </c>
      <c r="Y1238" t="s">
        <v>7836</v>
      </c>
      <c r="Z1238" t="s">
        <v>87</v>
      </c>
      <c r="AA1238" t="s">
        <v>87</v>
      </c>
      <c r="AB1238" t="s">
        <v>37</v>
      </c>
      <c r="AC1238" t="s">
        <v>1013</v>
      </c>
      <c r="AD1238" t="s">
        <v>37</v>
      </c>
      <c r="AE1238" t="s">
        <v>1013</v>
      </c>
      <c r="AF1238" t="s">
        <v>90</v>
      </c>
      <c r="AG1238" t="s">
        <v>1270</v>
      </c>
      <c r="AH1238" t="s">
        <v>551</v>
      </c>
      <c r="AI1238" s="4">
        <f ca="1">data[[#This Row],[Expiry Date]]-TODAY()</f>
        <v>40</v>
      </c>
      <c r="AJ1238" s="4">
        <f ca="1">data[[#This Row],[Maturity ( Days)]]/365</f>
        <v>0.1095890410958904</v>
      </c>
      <c r="AK1238" s="4" t="str">
        <f>IF(data[[#This Row],[Option Type]]="put","p","c")</f>
        <v>c</v>
      </c>
      <c r="AL1238" s="4">
        <f>(data[[#This Row],[Bid]]*data[[#This Row],[Bidsize]]+data[[#This Row],[Ask]]*data[[#This Row],[Asksize]])/(data[[#This Row],[Bidsize]]+data[[#This Row],[Asksize]])</f>
        <v>46.899999999999991</v>
      </c>
    </row>
    <row r="1239" spans="1:38" x14ac:dyDescent="0.3">
      <c r="A1239" t="s">
        <v>7837</v>
      </c>
      <c r="B1239" t="s">
        <v>7838</v>
      </c>
      <c r="C1239" t="s">
        <v>58</v>
      </c>
      <c r="D1239" t="s">
        <v>589</v>
      </c>
      <c r="E1239" t="s">
        <v>6419</v>
      </c>
      <c r="F1239" t="s">
        <v>6389</v>
      </c>
      <c r="G1239" t="s">
        <v>7839</v>
      </c>
      <c r="H1239" t="s">
        <v>163</v>
      </c>
      <c r="I1239" t="s">
        <v>163</v>
      </c>
      <c r="J1239" t="s">
        <v>1502</v>
      </c>
      <c r="K1239" t="s">
        <v>7840</v>
      </c>
      <c r="L1239" t="s">
        <v>57</v>
      </c>
      <c r="M1239" t="s">
        <v>37</v>
      </c>
      <c r="N1239" t="s">
        <v>1174</v>
      </c>
      <c r="O1239" t="s">
        <v>155</v>
      </c>
      <c r="P1239" t="s">
        <v>1219</v>
      </c>
      <c r="Q1239" t="s">
        <v>1219</v>
      </c>
      <c r="R1239" t="s">
        <v>831</v>
      </c>
      <c r="S1239" t="s">
        <v>7839</v>
      </c>
      <c r="T1239" t="s">
        <v>50</v>
      </c>
      <c r="U1239" t="s">
        <v>7841</v>
      </c>
      <c r="V1239" t="s">
        <v>87</v>
      </c>
      <c r="W1239" t="s">
        <v>128</v>
      </c>
      <c r="X1239" t="s">
        <v>1087</v>
      </c>
      <c r="Y1239" t="s">
        <v>899</v>
      </c>
      <c r="Z1239" t="s">
        <v>87</v>
      </c>
      <c r="AA1239" t="s">
        <v>87</v>
      </c>
      <c r="AB1239" t="s">
        <v>37</v>
      </c>
      <c r="AC1239" t="s">
        <v>1013</v>
      </c>
      <c r="AD1239" t="s">
        <v>37</v>
      </c>
      <c r="AE1239" t="s">
        <v>1013</v>
      </c>
      <c r="AF1239" t="s">
        <v>90</v>
      </c>
      <c r="AG1239" t="s">
        <v>1270</v>
      </c>
      <c r="AH1239" t="s">
        <v>551</v>
      </c>
      <c r="AI1239" s="4">
        <f ca="1">data[[#This Row],[Expiry Date]]-TODAY()</f>
        <v>40</v>
      </c>
      <c r="AJ1239" s="4">
        <f ca="1">data[[#This Row],[Maturity ( Days)]]/365</f>
        <v>0.1095890410958904</v>
      </c>
      <c r="AK1239" s="4" t="str">
        <f>IF(data[[#This Row],[Option Type]]="put","p","c")</f>
        <v>c</v>
      </c>
      <c r="AL1239" s="4">
        <f>(data[[#This Row],[Bid]]*data[[#This Row],[Bidsize]]+data[[#This Row],[Ask]]*data[[#This Row],[Asksize]])/(data[[#This Row],[Bidsize]]+data[[#This Row],[Asksize]])</f>
        <v>45.3</v>
      </c>
    </row>
    <row r="1240" spans="1:38" x14ac:dyDescent="0.3">
      <c r="A1240" t="s">
        <v>7842</v>
      </c>
      <c r="B1240" t="s">
        <v>7843</v>
      </c>
      <c r="C1240" t="s">
        <v>58</v>
      </c>
      <c r="D1240" t="s">
        <v>593</v>
      </c>
      <c r="E1240" t="s">
        <v>1471</v>
      </c>
      <c r="F1240" t="s">
        <v>119</v>
      </c>
      <c r="G1240" t="s">
        <v>2644</v>
      </c>
      <c r="H1240" t="s">
        <v>161</v>
      </c>
      <c r="I1240" t="s">
        <v>161</v>
      </c>
      <c r="J1240" t="s">
        <v>1502</v>
      </c>
      <c r="K1240" t="s">
        <v>5629</v>
      </c>
      <c r="L1240" t="s">
        <v>57</v>
      </c>
      <c r="M1240" t="s">
        <v>37</v>
      </c>
      <c r="N1240" t="s">
        <v>7844</v>
      </c>
      <c r="O1240" t="s">
        <v>258</v>
      </c>
      <c r="P1240" t="s">
        <v>7328</v>
      </c>
      <c r="Q1240" t="s">
        <v>451</v>
      </c>
      <c r="R1240" t="s">
        <v>7328</v>
      </c>
      <c r="S1240" t="s">
        <v>2644</v>
      </c>
      <c r="T1240" t="s">
        <v>50</v>
      </c>
      <c r="U1240" t="s">
        <v>7845</v>
      </c>
      <c r="V1240" t="s">
        <v>87</v>
      </c>
      <c r="W1240" t="s">
        <v>168</v>
      </c>
      <c r="X1240" t="s">
        <v>1087</v>
      </c>
      <c r="Y1240" t="s">
        <v>5769</v>
      </c>
      <c r="Z1240" t="s">
        <v>87</v>
      </c>
      <c r="AA1240" t="s">
        <v>87</v>
      </c>
      <c r="AB1240" t="s">
        <v>37</v>
      </c>
      <c r="AC1240" t="s">
        <v>1013</v>
      </c>
      <c r="AD1240" t="s">
        <v>37</v>
      </c>
      <c r="AE1240" t="s">
        <v>1013</v>
      </c>
      <c r="AF1240" t="s">
        <v>90</v>
      </c>
      <c r="AG1240" t="s">
        <v>1270</v>
      </c>
      <c r="AH1240" t="s">
        <v>551</v>
      </c>
      <c r="AI1240" s="4">
        <f ca="1">data[[#This Row],[Expiry Date]]-TODAY()</f>
        <v>40</v>
      </c>
      <c r="AJ1240" s="4">
        <f ca="1">data[[#This Row],[Maturity ( Days)]]/365</f>
        <v>0.1095890410958904</v>
      </c>
      <c r="AK1240" s="4" t="str">
        <f>IF(data[[#This Row],[Option Type]]="put","p","c")</f>
        <v>c</v>
      </c>
      <c r="AL1240" s="4">
        <f>(data[[#This Row],[Bid]]*data[[#This Row],[Bidsize]]+data[[#This Row],[Ask]]*data[[#This Row],[Asksize]])/(data[[#This Row],[Bidsize]]+data[[#This Row],[Asksize]])</f>
        <v>39.549999999999997</v>
      </c>
    </row>
    <row r="1241" spans="1:38" x14ac:dyDescent="0.3">
      <c r="A1241" t="s">
        <v>7846</v>
      </c>
      <c r="B1241" t="s">
        <v>7847</v>
      </c>
      <c r="C1241" t="s">
        <v>58</v>
      </c>
      <c r="D1241" t="s">
        <v>595</v>
      </c>
      <c r="E1241" t="s">
        <v>292</v>
      </c>
      <c r="F1241" t="s">
        <v>230</v>
      </c>
      <c r="G1241" t="s">
        <v>1496</v>
      </c>
      <c r="H1241" t="s">
        <v>137</v>
      </c>
      <c r="I1241" t="s">
        <v>161</v>
      </c>
      <c r="J1241" t="s">
        <v>1502</v>
      </c>
      <c r="K1241" t="s">
        <v>1307</v>
      </c>
      <c r="L1241" t="s">
        <v>57</v>
      </c>
      <c r="M1241" t="s">
        <v>37</v>
      </c>
      <c r="N1241" t="s">
        <v>1138</v>
      </c>
      <c r="O1241" t="s">
        <v>245</v>
      </c>
      <c r="P1241" t="s">
        <v>1471</v>
      </c>
      <c r="Q1241" t="s">
        <v>2650</v>
      </c>
      <c r="R1241" t="s">
        <v>1471</v>
      </c>
      <c r="S1241" t="s">
        <v>1496</v>
      </c>
      <c r="T1241" t="s">
        <v>50</v>
      </c>
      <c r="U1241" t="s">
        <v>7848</v>
      </c>
      <c r="V1241" t="s">
        <v>87</v>
      </c>
      <c r="W1241" t="s">
        <v>153</v>
      </c>
      <c r="X1241" t="s">
        <v>1087</v>
      </c>
      <c r="Y1241" t="s">
        <v>6383</v>
      </c>
      <c r="Z1241" t="s">
        <v>87</v>
      </c>
      <c r="AA1241" t="s">
        <v>87</v>
      </c>
      <c r="AB1241" t="s">
        <v>37</v>
      </c>
      <c r="AC1241" t="s">
        <v>1013</v>
      </c>
      <c r="AD1241" t="s">
        <v>37</v>
      </c>
      <c r="AE1241" t="s">
        <v>1013</v>
      </c>
      <c r="AF1241" t="s">
        <v>90</v>
      </c>
      <c r="AG1241" t="s">
        <v>1270</v>
      </c>
      <c r="AH1241" t="s">
        <v>551</v>
      </c>
      <c r="AI1241" s="4">
        <f ca="1">data[[#This Row],[Expiry Date]]-TODAY()</f>
        <v>40</v>
      </c>
      <c r="AJ1241" s="4">
        <f ca="1">data[[#This Row],[Maturity ( Days)]]/365</f>
        <v>0.1095890410958904</v>
      </c>
      <c r="AK1241" s="4" t="str">
        <f>IF(data[[#This Row],[Option Type]]="put","p","c")</f>
        <v>c</v>
      </c>
      <c r="AL1241" s="4">
        <f>(data[[#This Row],[Bid]]*data[[#This Row],[Bidsize]]+data[[#This Row],[Ask]]*data[[#This Row],[Asksize]])/(data[[#This Row],[Bidsize]]+data[[#This Row],[Asksize]])</f>
        <v>38.428571428571431</v>
      </c>
    </row>
    <row r="1242" spans="1:38" x14ac:dyDescent="0.3">
      <c r="A1242" t="s">
        <v>7849</v>
      </c>
      <c r="B1242" t="s">
        <v>7850</v>
      </c>
      <c r="C1242" t="s">
        <v>58</v>
      </c>
      <c r="D1242" t="s">
        <v>596</v>
      </c>
      <c r="E1242" t="s">
        <v>888</v>
      </c>
      <c r="F1242" t="s">
        <v>5752</v>
      </c>
      <c r="G1242" t="s">
        <v>7851</v>
      </c>
      <c r="H1242" t="s">
        <v>155</v>
      </c>
      <c r="I1242" t="s">
        <v>155</v>
      </c>
      <c r="J1242" t="s">
        <v>1502</v>
      </c>
      <c r="K1242" t="s">
        <v>512</v>
      </c>
      <c r="L1242" t="s">
        <v>57</v>
      </c>
      <c r="M1242" t="s">
        <v>37</v>
      </c>
      <c r="N1242" t="s">
        <v>7852</v>
      </c>
      <c r="O1242" t="s">
        <v>423</v>
      </c>
      <c r="P1242" t="s">
        <v>7851</v>
      </c>
      <c r="Q1242" t="s">
        <v>7851</v>
      </c>
      <c r="R1242" t="s">
        <v>7851</v>
      </c>
      <c r="S1242" t="s">
        <v>7851</v>
      </c>
      <c r="T1242" t="s">
        <v>50</v>
      </c>
      <c r="U1242" t="s">
        <v>7853</v>
      </c>
      <c r="V1242" t="s">
        <v>87</v>
      </c>
      <c r="W1242" t="s">
        <v>128</v>
      </c>
      <c r="X1242" t="s">
        <v>1087</v>
      </c>
      <c r="Y1242" t="s">
        <v>7854</v>
      </c>
      <c r="Z1242" t="s">
        <v>87</v>
      </c>
      <c r="AA1242" t="s">
        <v>87</v>
      </c>
      <c r="AB1242" t="s">
        <v>37</v>
      </c>
      <c r="AC1242" t="s">
        <v>1013</v>
      </c>
      <c r="AD1242" t="s">
        <v>37</v>
      </c>
      <c r="AE1242" t="s">
        <v>1013</v>
      </c>
      <c r="AF1242" t="s">
        <v>90</v>
      </c>
      <c r="AG1242" t="s">
        <v>1270</v>
      </c>
      <c r="AH1242" t="s">
        <v>551</v>
      </c>
      <c r="AI1242" s="4">
        <f ca="1">data[[#This Row],[Expiry Date]]-TODAY()</f>
        <v>40</v>
      </c>
      <c r="AJ1242" s="4">
        <f ca="1">data[[#This Row],[Maturity ( Days)]]/365</f>
        <v>0.1095890410958904</v>
      </c>
      <c r="AK1242" s="4" t="str">
        <f>IF(data[[#This Row],[Option Type]]="put","p","c")</f>
        <v>c</v>
      </c>
      <c r="AL1242" s="4">
        <f>(data[[#This Row],[Bid]]*data[[#This Row],[Bidsize]]+data[[#This Row],[Ask]]*data[[#This Row],[Asksize]])/(data[[#This Row],[Bidsize]]+data[[#This Row],[Asksize]])</f>
        <v>36.849999999999994</v>
      </c>
    </row>
    <row r="1243" spans="1:38" x14ac:dyDescent="0.3">
      <c r="A1243" t="s">
        <v>7855</v>
      </c>
      <c r="B1243" t="s">
        <v>7856</v>
      </c>
      <c r="C1243" t="s">
        <v>58</v>
      </c>
      <c r="D1243" t="s">
        <v>598</v>
      </c>
      <c r="E1243" t="s">
        <v>7857</v>
      </c>
      <c r="F1243" t="s">
        <v>986</v>
      </c>
      <c r="G1243" t="s">
        <v>7858</v>
      </c>
      <c r="H1243" t="s">
        <v>423</v>
      </c>
      <c r="I1243" t="s">
        <v>423</v>
      </c>
      <c r="J1243" t="s">
        <v>1502</v>
      </c>
      <c r="K1243" t="s">
        <v>4218</v>
      </c>
      <c r="L1243" t="s">
        <v>57</v>
      </c>
      <c r="M1243" t="s">
        <v>37</v>
      </c>
      <c r="N1243" t="s">
        <v>1183</v>
      </c>
      <c r="O1243" t="s">
        <v>171</v>
      </c>
      <c r="P1243" t="s">
        <v>7859</v>
      </c>
      <c r="Q1243" t="s">
        <v>7859</v>
      </c>
      <c r="R1243" t="s">
        <v>7858</v>
      </c>
      <c r="S1243" t="s">
        <v>7858</v>
      </c>
      <c r="T1243" t="s">
        <v>50</v>
      </c>
      <c r="U1243" t="s">
        <v>7860</v>
      </c>
      <c r="V1243" t="s">
        <v>87</v>
      </c>
      <c r="W1243" t="s">
        <v>137</v>
      </c>
      <c r="X1243" t="s">
        <v>1087</v>
      </c>
      <c r="Y1243" t="s">
        <v>1496</v>
      </c>
      <c r="Z1243" t="s">
        <v>87</v>
      </c>
      <c r="AA1243" t="s">
        <v>87</v>
      </c>
      <c r="AB1243" t="s">
        <v>37</v>
      </c>
      <c r="AC1243" t="s">
        <v>1013</v>
      </c>
      <c r="AD1243" t="s">
        <v>37</v>
      </c>
      <c r="AE1243" t="s">
        <v>1013</v>
      </c>
      <c r="AF1243" t="s">
        <v>90</v>
      </c>
      <c r="AG1243" t="s">
        <v>1270</v>
      </c>
      <c r="AH1243" t="s">
        <v>551</v>
      </c>
      <c r="AI1243" s="4">
        <f ca="1">data[[#This Row],[Expiry Date]]-TODAY()</f>
        <v>40</v>
      </c>
      <c r="AJ1243" s="4">
        <f ca="1">data[[#This Row],[Maturity ( Days)]]/365</f>
        <v>0.1095890410958904</v>
      </c>
      <c r="AK1243" s="4" t="str">
        <f>IF(data[[#This Row],[Option Type]]="put","p","c")</f>
        <v>c</v>
      </c>
      <c r="AL1243" s="4">
        <f>(data[[#This Row],[Bid]]*data[[#This Row],[Bidsize]]+data[[#This Row],[Ask]]*data[[#This Row],[Asksize]])/(data[[#This Row],[Bidsize]]+data[[#This Row],[Asksize]])</f>
        <v>33.050000000000004</v>
      </c>
    </row>
    <row r="1244" spans="1:38" x14ac:dyDescent="0.3">
      <c r="A1244" t="s">
        <v>7861</v>
      </c>
      <c r="B1244" t="s">
        <v>7862</v>
      </c>
      <c r="C1244" t="s">
        <v>58</v>
      </c>
      <c r="D1244" t="s">
        <v>607</v>
      </c>
      <c r="E1244" t="s">
        <v>735</v>
      </c>
      <c r="F1244" t="s">
        <v>441</v>
      </c>
      <c r="G1244" t="s">
        <v>7863</v>
      </c>
      <c r="H1244" t="s">
        <v>137</v>
      </c>
      <c r="I1244" t="s">
        <v>149</v>
      </c>
      <c r="J1244" t="s">
        <v>1502</v>
      </c>
      <c r="K1244" t="s">
        <v>7864</v>
      </c>
      <c r="L1244" t="s">
        <v>57</v>
      </c>
      <c r="M1244" t="s">
        <v>37</v>
      </c>
      <c r="N1244" t="s">
        <v>7865</v>
      </c>
      <c r="O1244" t="s">
        <v>160</v>
      </c>
      <c r="P1244" t="s">
        <v>7866</v>
      </c>
      <c r="Q1244" t="s">
        <v>7866</v>
      </c>
      <c r="R1244" t="s">
        <v>7863</v>
      </c>
      <c r="S1244" t="s">
        <v>7863</v>
      </c>
      <c r="T1244" t="s">
        <v>50</v>
      </c>
      <c r="U1244" t="s">
        <v>7867</v>
      </c>
      <c r="V1244" t="s">
        <v>87</v>
      </c>
      <c r="W1244" t="s">
        <v>158</v>
      </c>
      <c r="X1244" t="s">
        <v>1087</v>
      </c>
      <c r="Y1244" t="s">
        <v>7868</v>
      </c>
      <c r="Z1244" t="s">
        <v>87</v>
      </c>
      <c r="AA1244" t="s">
        <v>87</v>
      </c>
      <c r="AB1244" t="s">
        <v>37</v>
      </c>
      <c r="AC1244" t="s">
        <v>1013</v>
      </c>
      <c r="AD1244" t="s">
        <v>37</v>
      </c>
      <c r="AE1244" t="s">
        <v>1013</v>
      </c>
      <c r="AF1244" t="s">
        <v>90</v>
      </c>
      <c r="AG1244" t="s">
        <v>1270</v>
      </c>
      <c r="AH1244" t="s">
        <v>551</v>
      </c>
      <c r="AI1244" s="4">
        <f ca="1">data[[#This Row],[Expiry Date]]-TODAY()</f>
        <v>40</v>
      </c>
      <c r="AJ1244" s="4">
        <f ca="1">data[[#This Row],[Maturity ( Days)]]/365</f>
        <v>0.1095890410958904</v>
      </c>
      <c r="AK1244" s="4" t="str">
        <f>IF(data[[#This Row],[Option Type]]="put","p","c")</f>
        <v>c</v>
      </c>
      <c r="AL1244" s="4">
        <f>(data[[#This Row],[Bid]]*data[[#This Row],[Bidsize]]+data[[#This Row],[Ask]]*data[[#This Row],[Asksize]])/(data[[#This Row],[Bidsize]]+data[[#This Row],[Asksize]])</f>
        <v>22.666666666666668</v>
      </c>
    </row>
    <row r="1245" spans="1:38" x14ac:dyDescent="0.3">
      <c r="A1245" t="s">
        <v>7869</v>
      </c>
      <c r="B1245" t="s">
        <v>7870</v>
      </c>
      <c r="C1245" t="s">
        <v>58</v>
      </c>
      <c r="D1245" t="s">
        <v>608</v>
      </c>
      <c r="E1245" t="s">
        <v>885</v>
      </c>
      <c r="F1245" t="s">
        <v>382</v>
      </c>
      <c r="G1245" t="s">
        <v>179</v>
      </c>
      <c r="H1245" t="s">
        <v>153</v>
      </c>
      <c r="I1245" t="s">
        <v>149</v>
      </c>
      <c r="J1245" t="s">
        <v>1502</v>
      </c>
      <c r="K1245" t="s">
        <v>3110</v>
      </c>
      <c r="L1245" t="s">
        <v>57</v>
      </c>
      <c r="M1245" t="s">
        <v>37</v>
      </c>
      <c r="N1245" t="s">
        <v>1206</v>
      </c>
      <c r="O1245" t="s">
        <v>127</v>
      </c>
      <c r="P1245" t="s">
        <v>146</v>
      </c>
      <c r="Q1245" t="s">
        <v>179</v>
      </c>
      <c r="R1245" t="s">
        <v>151</v>
      </c>
      <c r="S1245" t="s">
        <v>179</v>
      </c>
      <c r="T1245" t="s">
        <v>50</v>
      </c>
      <c r="U1245" t="s">
        <v>7871</v>
      </c>
      <c r="V1245" t="s">
        <v>87</v>
      </c>
      <c r="W1245" t="s">
        <v>128</v>
      </c>
      <c r="X1245" t="s">
        <v>1087</v>
      </c>
      <c r="Y1245" t="s">
        <v>6677</v>
      </c>
      <c r="Z1245" t="s">
        <v>87</v>
      </c>
      <c r="AA1245" t="s">
        <v>87</v>
      </c>
      <c r="AB1245" t="s">
        <v>37</v>
      </c>
      <c r="AC1245" t="s">
        <v>1013</v>
      </c>
      <c r="AD1245" t="s">
        <v>37</v>
      </c>
      <c r="AE1245" t="s">
        <v>1013</v>
      </c>
      <c r="AF1245" t="s">
        <v>90</v>
      </c>
      <c r="AG1245" t="s">
        <v>1270</v>
      </c>
      <c r="AH1245" t="s">
        <v>551</v>
      </c>
      <c r="AI1245" s="4">
        <f ca="1">data[[#This Row],[Expiry Date]]-TODAY()</f>
        <v>40</v>
      </c>
      <c r="AJ1245" s="4">
        <f ca="1">data[[#This Row],[Maturity ( Days)]]/365</f>
        <v>0.1095890410958904</v>
      </c>
      <c r="AK1245" s="4" t="str">
        <f>IF(data[[#This Row],[Option Type]]="put","p","c")</f>
        <v>c</v>
      </c>
      <c r="AL1245" s="4">
        <f>(data[[#This Row],[Bid]]*data[[#This Row],[Bidsize]]+data[[#This Row],[Ask]]*data[[#This Row],[Asksize]])/(data[[#This Row],[Bidsize]]+data[[#This Row],[Asksize]])</f>
        <v>21.567500000000003</v>
      </c>
    </row>
    <row r="1246" spans="1:38" x14ac:dyDescent="0.3">
      <c r="A1246" t="s">
        <v>7872</v>
      </c>
      <c r="B1246" t="s">
        <v>7873</v>
      </c>
      <c r="C1246" t="s">
        <v>58</v>
      </c>
      <c r="D1246" t="s">
        <v>185</v>
      </c>
      <c r="E1246" t="s">
        <v>1498</v>
      </c>
      <c r="F1246" t="s">
        <v>1434</v>
      </c>
      <c r="G1246" t="s">
        <v>680</v>
      </c>
      <c r="H1246" t="s">
        <v>129</v>
      </c>
      <c r="I1246" t="s">
        <v>134</v>
      </c>
      <c r="J1246" t="s">
        <v>1502</v>
      </c>
      <c r="K1246" t="s">
        <v>1387</v>
      </c>
      <c r="L1246" t="s">
        <v>57</v>
      </c>
      <c r="M1246" t="s">
        <v>37</v>
      </c>
      <c r="N1246" t="s">
        <v>7874</v>
      </c>
      <c r="O1246" t="s">
        <v>423</v>
      </c>
      <c r="P1246" t="s">
        <v>680</v>
      </c>
      <c r="Q1246" t="s">
        <v>680</v>
      </c>
      <c r="R1246" t="s">
        <v>680</v>
      </c>
      <c r="S1246" t="s">
        <v>680</v>
      </c>
      <c r="T1246" t="s">
        <v>50</v>
      </c>
      <c r="U1246" t="s">
        <v>6190</v>
      </c>
      <c r="V1246" t="s">
        <v>87</v>
      </c>
      <c r="W1246" t="s">
        <v>423</v>
      </c>
      <c r="X1246" t="s">
        <v>1087</v>
      </c>
      <c r="Y1246" t="s">
        <v>7875</v>
      </c>
      <c r="Z1246" t="s">
        <v>87</v>
      </c>
      <c r="AA1246" t="s">
        <v>87</v>
      </c>
      <c r="AB1246" t="s">
        <v>37</v>
      </c>
      <c r="AC1246" t="s">
        <v>1013</v>
      </c>
      <c r="AD1246" t="s">
        <v>37</v>
      </c>
      <c r="AE1246" t="s">
        <v>1013</v>
      </c>
      <c r="AF1246" t="s">
        <v>90</v>
      </c>
      <c r="AG1246" t="s">
        <v>1270</v>
      </c>
      <c r="AH1246" t="s">
        <v>551</v>
      </c>
      <c r="AI1246" s="4">
        <f ca="1">data[[#This Row],[Expiry Date]]-TODAY()</f>
        <v>40</v>
      </c>
      <c r="AJ1246" s="4">
        <f ca="1">data[[#This Row],[Maturity ( Days)]]/365</f>
        <v>0.1095890410958904</v>
      </c>
      <c r="AK1246" s="4" t="str">
        <f>IF(data[[#This Row],[Option Type]]="put","p","c")</f>
        <v>c</v>
      </c>
      <c r="AL1246" s="4">
        <f>(data[[#This Row],[Bid]]*data[[#This Row],[Bidsize]]+data[[#This Row],[Ask]]*data[[#This Row],[Asksize]])/(data[[#This Row],[Bidsize]]+data[[#This Row],[Asksize]])</f>
        <v>16.042857142857141</v>
      </c>
    </row>
    <row r="1247" spans="1:38" x14ac:dyDescent="0.3">
      <c r="A1247" t="s">
        <v>7876</v>
      </c>
      <c r="B1247" t="s">
        <v>7877</v>
      </c>
      <c r="C1247" t="s">
        <v>58</v>
      </c>
      <c r="D1247" t="s">
        <v>615</v>
      </c>
      <c r="E1247" t="s">
        <v>3360</v>
      </c>
      <c r="F1247" t="s">
        <v>161</v>
      </c>
      <c r="G1247" t="s">
        <v>7878</v>
      </c>
      <c r="H1247" t="s">
        <v>137</v>
      </c>
      <c r="I1247" t="s">
        <v>86</v>
      </c>
      <c r="J1247" t="s">
        <v>1502</v>
      </c>
      <c r="K1247" t="s">
        <v>203</v>
      </c>
      <c r="L1247" t="s">
        <v>57</v>
      </c>
      <c r="M1247" t="s">
        <v>37</v>
      </c>
      <c r="N1247" t="s">
        <v>7879</v>
      </c>
      <c r="O1247" t="s">
        <v>184</v>
      </c>
      <c r="P1247" t="s">
        <v>2859</v>
      </c>
      <c r="Q1247" t="s">
        <v>2859</v>
      </c>
      <c r="R1247" t="s">
        <v>7878</v>
      </c>
      <c r="S1247" t="s">
        <v>7878</v>
      </c>
      <c r="T1247" t="s">
        <v>50</v>
      </c>
      <c r="U1247" t="s">
        <v>7880</v>
      </c>
      <c r="V1247" t="s">
        <v>87</v>
      </c>
      <c r="W1247" t="s">
        <v>158</v>
      </c>
      <c r="X1247" t="s">
        <v>1087</v>
      </c>
      <c r="Y1247" t="s">
        <v>5697</v>
      </c>
      <c r="Z1247" t="s">
        <v>87</v>
      </c>
      <c r="AA1247" t="s">
        <v>87</v>
      </c>
      <c r="AB1247" t="s">
        <v>37</v>
      </c>
      <c r="AC1247" t="s">
        <v>1013</v>
      </c>
      <c r="AD1247" t="s">
        <v>37</v>
      </c>
      <c r="AE1247" t="s">
        <v>1013</v>
      </c>
      <c r="AF1247" t="s">
        <v>90</v>
      </c>
      <c r="AG1247" t="s">
        <v>1270</v>
      </c>
      <c r="AH1247" t="s">
        <v>551</v>
      </c>
      <c r="AI1247" s="4">
        <f ca="1">data[[#This Row],[Expiry Date]]-TODAY()</f>
        <v>40</v>
      </c>
      <c r="AJ1247" s="4">
        <f ca="1">data[[#This Row],[Maturity ( Days)]]/365</f>
        <v>0.1095890410958904</v>
      </c>
      <c r="AK1247" s="4" t="str">
        <f>IF(data[[#This Row],[Option Type]]="put","p","c")</f>
        <v>c</v>
      </c>
      <c r="AL1247" s="4">
        <f>(data[[#This Row],[Bid]]*data[[#This Row],[Bidsize]]+data[[#This Row],[Ask]]*data[[#This Row],[Asksize]])/(data[[#This Row],[Bidsize]]+data[[#This Row],[Asksize]])</f>
        <v>14.833333333333334</v>
      </c>
    </row>
    <row r="1248" spans="1:38" x14ac:dyDescent="0.3">
      <c r="A1248" t="s">
        <v>7881</v>
      </c>
      <c r="B1248" t="s">
        <v>7882</v>
      </c>
      <c r="C1248" t="s">
        <v>58</v>
      </c>
      <c r="D1248" t="s">
        <v>618</v>
      </c>
      <c r="E1248" t="s">
        <v>668</v>
      </c>
      <c r="F1248" t="s">
        <v>863</v>
      </c>
      <c r="G1248" t="s">
        <v>7883</v>
      </c>
      <c r="H1248" t="s">
        <v>137</v>
      </c>
      <c r="I1248" t="s">
        <v>163</v>
      </c>
      <c r="J1248" t="s">
        <v>1502</v>
      </c>
      <c r="K1248" t="s">
        <v>6897</v>
      </c>
      <c r="L1248" t="s">
        <v>57</v>
      </c>
      <c r="M1248" t="s">
        <v>37</v>
      </c>
      <c r="N1248" t="s">
        <v>1170</v>
      </c>
      <c r="O1248" t="s">
        <v>292</v>
      </c>
      <c r="P1248" t="s">
        <v>670</v>
      </c>
      <c r="Q1248" t="s">
        <v>7883</v>
      </c>
      <c r="R1248" t="s">
        <v>670</v>
      </c>
      <c r="S1248" t="s">
        <v>7883</v>
      </c>
      <c r="T1248" t="s">
        <v>50</v>
      </c>
      <c r="U1248" t="s">
        <v>7884</v>
      </c>
      <c r="V1248" t="s">
        <v>87</v>
      </c>
      <c r="W1248" t="s">
        <v>168</v>
      </c>
      <c r="X1248" t="s">
        <v>1087</v>
      </c>
      <c r="Y1248" t="s">
        <v>7885</v>
      </c>
      <c r="Z1248" t="s">
        <v>87</v>
      </c>
      <c r="AA1248" t="s">
        <v>87</v>
      </c>
      <c r="AB1248" t="s">
        <v>37</v>
      </c>
      <c r="AC1248" t="s">
        <v>1013</v>
      </c>
      <c r="AD1248" t="s">
        <v>37</v>
      </c>
      <c r="AE1248" t="s">
        <v>1013</v>
      </c>
      <c r="AF1248" t="s">
        <v>90</v>
      </c>
      <c r="AG1248" t="s">
        <v>1270</v>
      </c>
      <c r="AH1248" t="s">
        <v>551</v>
      </c>
      <c r="AI1248" s="4">
        <f ca="1">data[[#This Row],[Expiry Date]]-TODAY()</f>
        <v>40</v>
      </c>
      <c r="AJ1248" s="4">
        <f ca="1">data[[#This Row],[Maturity ( Days)]]/365</f>
        <v>0.1095890410958904</v>
      </c>
      <c r="AK1248" s="4" t="str">
        <f>IF(data[[#This Row],[Option Type]]="put","p","c")</f>
        <v>c</v>
      </c>
      <c r="AL1248" s="4">
        <f>(data[[#This Row],[Bid]]*data[[#This Row],[Bidsize]]+data[[#This Row],[Ask]]*data[[#This Row],[Asksize]])/(data[[#This Row],[Bidsize]]+data[[#This Row],[Asksize]])</f>
        <v>12.442105263157893</v>
      </c>
    </row>
    <row r="1249" spans="1:38" x14ac:dyDescent="0.3">
      <c r="A1249" t="s">
        <v>7886</v>
      </c>
      <c r="B1249" t="s">
        <v>7887</v>
      </c>
      <c r="C1249" t="s">
        <v>58</v>
      </c>
      <c r="D1249" t="s">
        <v>191</v>
      </c>
      <c r="E1249" t="s">
        <v>247</v>
      </c>
      <c r="F1249" t="s">
        <v>343</v>
      </c>
      <c r="G1249" t="s">
        <v>180</v>
      </c>
      <c r="H1249" t="s">
        <v>113</v>
      </c>
      <c r="I1249" t="s">
        <v>97</v>
      </c>
      <c r="J1249" t="s">
        <v>1502</v>
      </c>
      <c r="K1249" t="s">
        <v>338</v>
      </c>
      <c r="L1249" t="s">
        <v>57</v>
      </c>
      <c r="M1249" t="s">
        <v>37</v>
      </c>
      <c r="N1249" t="s">
        <v>7888</v>
      </c>
      <c r="O1249" t="s">
        <v>166</v>
      </c>
      <c r="P1249" t="s">
        <v>7889</v>
      </c>
      <c r="Q1249" t="s">
        <v>7889</v>
      </c>
      <c r="R1249" t="s">
        <v>180</v>
      </c>
      <c r="S1249" t="s">
        <v>180</v>
      </c>
      <c r="T1249" t="s">
        <v>50</v>
      </c>
      <c r="U1249" t="s">
        <v>7890</v>
      </c>
      <c r="V1249" t="s">
        <v>87</v>
      </c>
      <c r="W1249" t="s">
        <v>158</v>
      </c>
      <c r="X1249" t="s">
        <v>1087</v>
      </c>
      <c r="Y1249" t="s">
        <v>1109</v>
      </c>
      <c r="Z1249" t="s">
        <v>87</v>
      </c>
      <c r="AA1249" t="s">
        <v>87</v>
      </c>
      <c r="AB1249" t="s">
        <v>37</v>
      </c>
      <c r="AC1249" t="s">
        <v>1013</v>
      </c>
      <c r="AD1249" t="s">
        <v>37</v>
      </c>
      <c r="AE1249" t="s">
        <v>1013</v>
      </c>
      <c r="AF1249" t="s">
        <v>90</v>
      </c>
      <c r="AG1249" t="s">
        <v>1270</v>
      </c>
      <c r="AH1249" t="s">
        <v>551</v>
      </c>
      <c r="AI1249" s="4">
        <f ca="1">data[[#This Row],[Expiry Date]]-TODAY()</f>
        <v>40</v>
      </c>
      <c r="AJ1249" s="4">
        <f ca="1">data[[#This Row],[Maturity ( Days)]]/365</f>
        <v>0.1095890410958904</v>
      </c>
      <c r="AK1249" s="4" t="str">
        <f>IF(data[[#This Row],[Option Type]]="put","p","c")</f>
        <v>c</v>
      </c>
      <c r="AL1249" s="4">
        <f>(data[[#This Row],[Bid]]*data[[#This Row],[Bidsize]]+data[[#This Row],[Ask]]*data[[#This Row],[Asksize]])/(data[[#This Row],[Bidsize]]+data[[#This Row],[Asksize]])</f>
        <v>3.8600000000000003</v>
      </c>
    </row>
    <row r="1250" spans="1:38" x14ac:dyDescent="0.3">
      <c r="A1250" t="s">
        <v>7891</v>
      </c>
      <c r="B1250" t="s">
        <v>7892</v>
      </c>
      <c r="C1250" t="s">
        <v>58</v>
      </c>
      <c r="D1250" t="s">
        <v>194</v>
      </c>
      <c r="E1250" t="s">
        <v>982</v>
      </c>
      <c r="F1250" t="s">
        <v>1465</v>
      </c>
      <c r="G1250" t="s">
        <v>432</v>
      </c>
      <c r="H1250" t="s">
        <v>430</v>
      </c>
      <c r="I1250" t="s">
        <v>424</v>
      </c>
      <c r="J1250" t="s">
        <v>1502</v>
      </c>
      <c r="K1250" t="s">
        <v>284</v>
      </c>
      <c r="L1250" t="s">
        <v>57</v>
      </c>
      <c r="M1250" t="s">
        <v>37</v>
      </c>
      <c r="N1250" t="s">
        <v>87</v>
      </c>
      <c r="O1250" t="s">
        <v>128</v>
      </c>
      <c r="P1250" t="s">
        <v>432</v>
      </c>
      <c r="Q1250" t="s">
        <v>432</v>
      </c>
      <c r="R1250" t="s">
        <v>432</v>
      </c>
      <c r="S1250" t="s">
        <v>432</v>
      </c>
      <c r="T1250" t="s">
        <v>50</v>
      </c>
      <c r="U1250" t="s">
        <v>87</v>
      </c>
      <c r="V1250" t="s">
        <v>87</v>
      </c>
      <c r="W1250" t="s">
        <v>128</v>
      </c>
      <c r="X1250" t="s">
        <v>1087</v>
      </c>
      <c r="Y1250" t="s">
        <v>432</v>
      </c>
      <c r="Z1250" t="s">
        <v>87</v>
      </c>
      <c r="AA1250" t="s">
        <v>87</v>
      </c>
      <c r="AB1250" t="s">
        <v>37</v>
      </c>
      <c r="AC1250" t="s">
        <v>1013</v>
      </c>
      <c r="AD1250" t="s">
        <v>37</v>
      </c>
      <c r="AE1250" t="s">
        <v>1013</v>
      </c>
      <c r="AF1250" t="s">
        <v>90</v>
      </c>
      <c r="AG1250" t="s">
        <v>1270</v>
      </c>
      <c r="AH1250" t="s">
        <v>551</v>
      </c>
      <c r="AI1250" s="4">
        <f ca="1">data[[#This Row],[Expiry Date]]-TODAY()</f>
        <v>40</v>
      </c>
      <c r="AJ1250" s="4">
        <f ca="1">data[[#This Row],[Maturity ( Days)]]/365</f>
        <v>0.1095890410958904</v>
      </c>
      <c r="AK1250" s="4" t="str">
        <f>IF(data[[#This Row],[Option Type]]="put","p","c")</f>
        <v>c</v>
      </c>
      <c r="AL1250" s="4">
        <f>(data[[#This Row],[Bid]]*data[[#This Row],[Bidsize]]+data[[#This Row],[Ask]]*data[[#This Row],[Asksize]])/(data[[#This Row],[Bidsize]]+data[[#This Row],[Asksize]])</f>
        <v>2.3413223140495867</v>
      </c>
    </row>
    <row r="1251" spans="1:38" x14ac:dyDescent="0.3">
      <c r="A1251" t="s">
        <v>7893</v>
      </c>
      <c r="B1251" t="s">
        <v>7894</v>
      </c>
      <c r="C1251" t="s">
        <v>58</v>
      </c>
      <c r="D1251" t="s">
        <v>199</v>
      </c>
      <c r="E1251" t="s">
        <v>655</v>
      </c>
      <c r="F1251" t="s">
        <v>344</v>
      </c>
      <c r="G1251" t="s">
        <v>3393</v>
      </c>
      <c r="H1251" t="s">
        <v>260</v>
      </c>
      <c r="I1251" t="s">
        <v>1413</v>
      </c>
      <c r="J1251" t="s">
        <v>1502</v>
      </c>
      <c r="K1251" t="s">
        <v>7895</v>
      </c>
      <c r="L1251" t="s">
        <v>57</v>
      </c>
      <c r="M1251" t="s">
        <v>37</v>
      </c>
      <c r="N1251" t="s">
        <v>6089</v>
      </c>
      <c r="O1251" t="s">
        <v>138</v>
      </c>
      <c r="P1251" t="s">
        <v>6515</v>
      </c>
      <c r="Q1251" t="s">
        <v>344</v>
      </c>
      <c r="R1251" t="s">
        <v>3393</v>
      </c>
      <c r="S1251" t="s">
        <v>3393</v>
      </c>
      <c r="T1251" t="s">
        <v>50</v>
      </c>
      <c r="U1251" t="s">
        <v>7896</v>
      </c>
      <c r="V1251" t="s">
        <v>87</v>
      </c>
      <c r="W1251" t="s">
        <v>144</v>
      </c>
      <c r="X1251" t="s">
        <v>1087</v>
      </c>
      <c r="Y1251" t="s">
        <v>758</v>
      </c>
      <c r="Z1251" t="s">
        <v>87</v>
      </c>
      <c r="AA1251" t="s">
        <v>87</v>
      </c>
      <c r="AB1251" t="s">
        <v>37</v>
      </c>
      <c r="AC1251" t="s">
        <v>1013</v>
      </c>
      <c r="AD1251" t="s">
        <v>37</v>
      </c>
      <c r="AE1251" t="s">
        <v>1013</v>
      </c>
      <c r="AF1251" t="s">
        <v>90</v>
      </c>
      <c r="AG1251" t="s">
        <v>1270</v>
      </c>
      <c r="AH1251" t="s">
        <v>551</v>
      </c>
      <c r="AI1251" s="4">
        <f ca="1">data[[#This Row],[Expiry Date]]-TODAY()</f>
        <v>40</v>
      </c>
      <c r="AJ1251" s="4">
        <f ca="1">data[[#This Row],[Maturity ( Days)]]/365</f>
        <v>0.1095890410958904</v>
      </c>
      <c r="AK1251" s="4" t="str">
        <f>IF(data[[#This Row],[Option Type]]="put","p","c")</f>
        <v>c</v>
      </c>
      <c r="AL1251" s="4">
        <f>(data[[#This Row],[Bid]]*data[[#This Row],[Bidsize]]+data[[#This Row],[Ask]]*data[[#This Row],[Asksize]])/(data[[#This Row],[Bidsize]]+data[[#This Row],[Asksize]])</f>
        <v>0.46355932203389832</v>
      </c>
    </row>
    <row r="1252" spans="1:38" x14ac:dyDescent="0.3">
      <c r="A1252" t="s">
        <v>7897</v>
      </c>
      <c r="B1252" t="s">
        <v>7898</v>
      </c>
      <c r="C1252" t="s">
        <v>58</v>
      </c>
      <c r="D1252" t="s">
        <v>1336</v>
      </c>
      <c r="E1252" t="s">
        <v>264</v>
      </c>
      <c r="F1252" t="s">
        <v>652</v>
      </c>
      <c r="G1252" t="s">
        <v>7899</v>
      </c>
      <c r="H1252" t="s">
        <v>497</v>
      </c>
      <c r="I1252" t="s">
        <v>269</v>
      </c>
      <c r="J1252" t="s">
        <v>1502</v>
      </c>
      <c r="K1252" t="s">
        <v>7900</v>
      </c>
      <c r="L1252" t="s">
        <v>57</v>
      </c>
      <c r="M1252" t="s">
        <v>37</v>
      </c>
      <c r="N1252" t="s">
        <v>7901</v>
      </c>
      <c r="O1252" t="s">
        <v>144</v>
      </c>
      <c r="P1252" t="s">
        <v>7899</v>
      </c>
      <c r="Q1252" t="s">
        <v>7899</v>
      </c>
      <c r="R1252" t="s">
        <v>7899</v>
      </c>
      <c r="S1252" t="s">
        <v>7899</v>
      </c>
      <c r="T1252" t="s">
        <v>50</v>
      </c>
      <c r="U1252" t="s">
        <v>7902</v>
      </c>
      <c r="V1252" t="s">
        <v>87</v>
      </c>
      <c r="W1252" t="s">
        <v>144</v>
      </c>
      <c r="X1252" t="s">
        <v>1087</v>
      </c>
      <c r="Y1252" t="s">
        <v>88</v>
      </c>
      <c r="Z1252" t="s">
        <v>87</v>
      </c>
      <c r="AA1252" t="s">
        <v>87</v>
      </c>
      <c r="AB1252" t="s">
        <v>37</v>
      </c>
      <c r="AC1252" t="s">
        <v>1013</v>
      </c>
      <c r="AD1252" t="s">
        <v>37</v>
      </c>
      <c r="AE1252" t="s">
        <v>1013</v>
      </c>
      <c r="AF1252" t="s">
        <v>90</v>
      </c>
      <c r="AG1252" t="s">
        <v>1270</v>
      </c>
      <c r="AH1252" t="s">
        <v>551</v>
      </c>
      <c r="AI1252" s="4">
        <f ca="1">data[[#This Row],[Expiry Date]]-TODAY()</f>
        <v>40</v>
      </c>
      <c r="AJ1252" s="4">
        <f ca="1">data[[#This Row],[Maturity ( Days)]]/365</f>
        <v>0.1095890410958904</v>
      </c>
      <c r="AK1252" s="4" t="str">
        <f>IF(data[[#This Row],[Option Type]]="put","p","c")</f>
        <v>c</v>
      </c>
      <c r="AL1252" s="4">
        <f>(data[[#This Row],[Bid]]*data[[#This Row],[Bidsize]]+data[[#This Row],[Ask]]*data[[#This Row],[Asksize]])/(data[[#This Row],[Bidsize]]+data[[#This Row],[Asksize]])</f>
        <v>0.33571428571428569</v>
      </c>
    </row>
    <row r="1253" spans="1:38" x14ac:dyDescent="0.3">
      <c r="A1253" t="s">
        <v>7903</v>
      </c>
      <c r="B1253" t="s">
        <v>7904</v>
      </c>
      <c r="C1253" t="s">
        <v>58</v>
      </c>
      <c r="D1253" t="s">
        <v>2199</v>
      </c>
      <c r="E1253" t="s">
        <v>431</v>
      </c>
      <c r="F1253" t="s">
        <v>263</v>
      </c>
      <c r="G1253" t="s">
        <v>266</v>
      </c>
      <c r="H1253" t="s">
        <v>130</v>
      </c>
      <c r="I1253" t="s">
        <v>130</v>
      </c>
      <c r="J1253" t="s">
        <v>1502</v>
      </c>
      <c r="K1253" t="s">
        <v>290</v>
      </c>
      <c r="L1253" t="s">
        <v>57</v>
      </c>
      <c r="M1253" t="s">
        <v>37</v>
      </c>
      <c r="N1253" t="s">
        <v>1086</v>
      </c>
      <c r="O1253" t="s">
        <v>176</v>
      </c>
      <c r="P1253" t="s">
        <v>266</v>
      </c>
      <c r="Q1253" t="s">
        <v>266</v>
      </c>
      <c r="R1253" t="s">
        <v>266</v>
      </c>
      <c r="S1253" t="s">
        <v>266</v>
      </c>
      <c r="T1253" t="s">
        <v>50</v>
      </c>
      <c r="U1253" t="s">
        <v>7905</v>
      </c>
      <c r="V1253" t="s">
        <v>87</v>
      </c>
      <c r="W1253" t="s">
        <v>158</v>
      </c>
      <c r="X1253" t="s">
        <v>1087</v>
      </c>
      <c r="Y1253" t="s">
        <v>655</v>
      </c>
      <c r="Z1253" t="s">
        <v>87</v>
      </c>
      <c r="AA1253" t="s">
        <v>87</v>
      </c>
      <c r="AB1253" t="s">
        <v>37</v>
      </c>
      <c r="AC1253" t="s">
        <v>1013</v>
      </c>
      <c r="AD1253" t="s">
        <v>37</v>
      </c>
      <c r="AE1253" t="s">
        <v>1013</v>
      </c>
      <c r="AF1253" t="s">
        <v>90</v>
      </c>
      <c r="AG1253" t="s">
        <v>1270</v>
      </c>
      <c r="AH1253" t="s">
        <v>551</v>
      </c>
      <c r="AI1253" s="4">
        <f ca="1">data[[#This Row],[Expiry Date]]-TODAY()</f>
        <v>40</v>
      </c>
      <c r="AJ1253" s="4">
        <f ca="1">data[[#This Row],[Maturity ( Days)]]/365</f>
        <v>0.1095890410958904</v>
      </c>
      <c r="AK1253" s="4" t="str">
        <f>IF(data[[#This Row],[Option Type]]="put","p","c")</f>
        <v>c</v>
      </c>
      <c r="AL1253" s="4">
        <f>(data[[#This Row],[Bid]]*data[[#This Row],[Bidsize]]+data[[#This Row],[Ask]]*data[[#This Row],[Asksize]])/(data[[#This Row],[Bidsize]]+data[[#This Row],[Asksize]])</f>
        <v>0.2</v>
      </c>
    </row>
    <row r="1254" spans="1:38" x14ac:dyDescent="0.3">
      <c r="A1254" t="s">
        <v>7906</v>
      </c>
      <c r="B1254" t="s">
        <v>7907</v>
      </c>
      <c r="C1254" t="s">
        <v>58</v>
      </c>
      <c r="D1254" t="s">
        <v>1339</v>
      </c>
      <c r="E1254" t="s">
        <v>431</v>
      </c>
      <c r="F1254" t="s">
        <v>263</v>
      </c>
      <c r="G1254" t="s">
        <v>266</v>
      </c>
      <c r="H1254" t="s">
        <v>130</v>
      </c>
      <c r="I1254" t="s">
        <v>130</v>
      </c>
      <c r="J1254" t="s">
        <v>1502</v>
      </c>
      <c r="K1254" t="s">
        <v>3501</v>
      </c>
      <c r="L1254" t="s">
        <v>57</v>
      </c>
      <c r="M1254" t="s">
        <v>37</v>
      </c>
      <c r="N1254" t="s">
        <v>6514</v>
      </c>
      <c r="O1254" t="s">
        <v>86</v>
      </c>
      <c r="P1254" t="s">
        <v>266</v>
      </c>
      <c r="Q1254" t="s">
        <v>266</v>
      </c>
      <c r="R1254" t="s">
        <v>266</v>
      </c>
      <c r="S1254" t="s">
        <v>266</v>
      </c>
      <c r="T1254" t="s">
        <v>50</v>
      </c>
      <c r="U1254" t="s">
        <v>1155</v>
      </c>
      <c r="V1254" t="s">
        <v>87</v>
      </c>
      <c r="W1254" t="s">
        <v>158</v>
      </c>
      <c r="X1254" t="s">
        <v>1087</v>
      </c>
      <c r="Y1254" t="s">
        <v>261</v>
      </c>
      <c r="Z1254" t="s">
        <v>87</v>
      </c>
      <c r="AA1254" t="s">
        <v>87</v>
      </c>
      <c r="AB1254" t="s">
        <v>37</v>
      </c>
      <c r="AC1254" t="s">
        <v>1013</v>
      </c>
      <c r="AD1254" t="s">
        <v>37</v>
      </c>
      <c r="AE1254" t="s">
        <v>1013</v>
      </c>
      <c r="AF1254" t="s">
        <v>90</v>
      </c>
      <c r="AG1254" t="s">
        <v>1270</v>
      </c>
      <c r="AH1254" t="s">
        <v>551</v>
      </c>
      <c r="AI1254" s="4">
        <f ca="1">data[[#This Row],[Expiry Date]]-TODAY()</f>
        <v>40</v>
      </c>
      <c r="AJ1254" s="4">
        <f ca="1">data[[#This Row],[Maturity ( Days)]]/365</f>
        <v>0.1095890410958904</v>
      </c>
      <c r="AK1254" s="4" t="str">
        <f>IF(data[[#This Row],[Option Type]]="put","p","c")</f>
        <v>c</v>
      </c>
      <c r="AL1254" s="4">
        <f>(data[[#This Row],[Bid]]*data[[#This Row],[Bidsize]]+data[[#This Row],[Ask]]*data[[#This Row],[Asksize]])/(data[[#This Row],[Bidsize]]+data[[#This Row],[Asksize]])</f>
        <v>0.2</v>
      </c>
    </row>
    <row r="1255" spans="1:38" x14ac:dyDescent="0.3">
      <c r="A1255" t="s">
        <v>7908</v>
      </c>
      <c r="B1255" t="s">
        <v>7909</v>
      </c>
      <c r="C1255" t="s">
        <v>58</v>
      </c>
      <c r="D1255" t="s">
        <v>212</v>
      </c>
      <c r="E1255" t="s">
        <v>7910</v>
      </c>
      <c r="F1255" t="s">
        <v>7911</v>
      </c>
      <c r="G1255" t="s">
        <v>7912</v>
      </c>
      <c r="H1255" t="s">
        <v>161</v>
      </c>
      <c r="I1255" t="s">
        <v>161</v>
      </c>
      <c r="J1255" t="s">
        <v>1502</v>
      </c>
      <c r="K1255" t="s">
        <v>1085</v>
      </c>
      <c r="L1255" t="s">
        <v>57</v>
      </c>
      <c r="M1255" t="s">
        <v>37</v>
      </c>
      <c r="N1255" t="s">
        <v>7913</v>
      </c>
      <c r="O1255" t="s">
        <v>138</v>
      </c>
      <c r="P1255" t="s">
        <v>7914</v>
      </c>
      <c r="Q1255" t="s">
        <v>7914</v>
      </c>
      <c r="R1255" t="s">
        <v>7915</v>
      </c>
      <c r="S1255" t="s">
        <v>7912</v>
      </c>
      <c r="T1255" t="s">
        <v>50</v>
      </c>
      <c r="U1255" t="s">
        <v>7916</v>
      </c>
      <c r="V1255" t="s">
        <v>87</v>
      </c>
      <c r="W1255" t="s">
        <v>88</v>
      </c>
      <c r="X1255" t="s">
        <v>1087</v>
      </c>
      <c r="Y1255" t="s">
        <v>7917</v>
      </c>
      <c r="Z1255" t="s">
        <v>87</v>
      </c>
      <c r="AA1255" t="s">
        <v>87</v>
      </c>
      <c r="AB1255" t="s">
        <v>37</v>
      </c>
      <c r="AC1255" t="s">
        <v>1013</v>
      </c>
      <c r="AD1255" t="s">
        <v>37</v>
      </c>
      <c r="AE1255" t="s">
        <v>1013</v>
      </c>
      <c r="AF1255" t="s">
        <v>90</v>
      </c>
      <c r="AG1255" t="s">
        <v>1270</v>
      </c>
      <c r="AH1255" t="s">
        <v>50</v>
      </c>
      <c r="AI1255" s="4">
        <f ca="1">data[[#This Row],[Expiry Date]]-TODAY()</f>
        <v>40</v>
      </c>
      <c r="AJ1255" s="4">
        <f ca="1">data[[#This Row],[Maturity ( Days)]]/365</f>
        <v>0.1095890410958904</v>
      </c>
      <c r="AK1255" s="4" t="str">
        <f>IF(data[[#This Row],[Option Type]]="put","p","c")</f>
        <v>c</v>
      </c>
      <c r="AL1255" s="4">
        <f>(data[[#This Row],[Bid]]*data[[#This Row],[Bidsize]]+data[[#This Row],[Ask]]*data[[#This Row],[Asksize]])/(data[[#This Row],[Bidsize]]+data[[#This Row],[Asksize]])</f>
        <v>327</v>
      </c>
    </row>
    <row r="1256" spans="1:38" x14ac:dyDescent="0.3">
      <c r="A1256" t="s">
        <v>7918</v>
      </c>
      <c r="B1256" t="s">
        <v>7919</v>
      </c>
      <c r="C1256" t="s">
        <v>58</v>
      </c>
      <c r="D1256" t="s">
        <v>217</v>
      </c>
      <c r="E1256" t="s">
        <v>7920</v>
      </c>
      <c r="F1256" t="s">
        <v>7921</v>
      </c>
      <c r="G1256" t="s">
        <v>7922</v>
      </c>
      <c r="H1256" t="s">
        <v>161</v>
      </c>
      <c r="I1256" t="s">
        <v>161</v>
      </c>
      <c r="J1256" t="s">
        <v>1502</v>
      </c>
      <c r="K1256" t="s">
        <v>5607</v>
      </c>
      <c r="L1256" t="s">
        <v>57</v>
      </c>
      <c r="M1256" t="s">
        <v>37</v>
      </c>
      <c r="N1256" t="s">
        <v>7923</v>
      </c>
      <c r="O1256" t="s">
        <v>128</v>
      </c>
      <c r="P1256" t="s">
        <v>1031</v>
      </c>
      <c r="Q1256" t="s">
        <v>1031</v>
      </c>
      <c r="R1256" t="s">
        <v>7922</v>
      </c>
      <c r="S1256" t="s">
        <v>7922</v>
      </c>
      <c r="T1256" t="s">
        <v>50</v>
      </c>
      <c r="U1256" t="s">
        <v>7924</v>
      </c>
      <c r="V1256" t="s">
        <v>87</v>
      </c>
      <c r="W1256" t="s">
        <v>88</v>
      </c>
      <c r="X1256" t="s">
        <v>1087</v>
      </c>
      <c r="Y1256" t="s">
        <v>7925</v>
      </c>
      <c r="Z1256" t="s">
        <v>87</v>
      </c>
      <c r="AA1256" t="s">
        <v>87</v>
      </c>
      <c r="AB1256" t="s">
        <v>37</v>
      </c>
      <c r="AC1256" t="s">
        <v>1013</v>
      </c>
      <c r="AD1256" t="s">
        <v>37</v>
      </c>
      <c r="AE1256" t="s">
        <v>1013</v>
      </c>
      <c r="AF1256" t="s">
        <v>90</v>
      </c>
      <c r="AG1256" t="s">
        <v>1270</v>
      </c>
      <c r="AH1256" t="s">
        <v>50</v>
      </c>
      <c r="AI1256" s="4">
        <f ca="1">data[[#This Row],[Expiry Date]]-TODAY()</f>
        <v>40</v>
      </c>
      <c r="AJ1256" s="4">
        <f ca="1">data[[#This Row],[Maturity ( Days)]]/365</f>
        <v>0.1095890410958904</v>
      </c>
      <c r="AK1256" s="4" t="str">
        <f>IF(data[[#This Row],[Option Type]]="put","p","c")</f>
        <v>c</v>
      </c>
      <c r="AL1256" s="4">
        <f>(data[[#This Row],[Bid]]*data[[#This Row],[Bidsize]]+data[[#This Row],[Ask]]*data[[#This Row],[Asksize]])/(data[[#This Row],[Bidsize]]+data[[#This Row],[Asksize]])</f>
        <v>233.8</v>
      </c>
    </row>
    <row r="1257" spans="1:38" x14ac:dyDescent="0.3">
      <c r="A1257" t="s">
        <v>7926</v>
      </c>
      <c r="B1257" t="s">
        <v>7927</v>
      </c>
      <c r="C1257" t="s">
        <v>58</v>
      </c>
      <c r="D1257" t="s">
        <v>839</v>
      </c>
      <c r="E1257" t="s">
        <v>7928</v>
      </c>
      <c r="F1257" t="s">
        <v>7929</v>
      </c>
      <c r="G1257" t="s">
        <v>7930</v>
      </c>
      <c r="H1257" t="s">
        <v>137</v>
      </c>
      <c r="I1257" t="s">
        <v>137</v>
      </c>
      <c r="J1257" t="s">
        <v>1502</v>
      </c>
      <c r="K1257" t="s">
        <v>290</v>
      </c>
      <c r="L1257" t="s">
        <v>57</v>
      </c>
      <c r="M1257" t="s">
        <v>37</v>
      </c>
      <c r="N1257" t="s">
        <v>7931</v>
      </c>
      <c r="O1257" t="s">
        <v>166</v>
      </c>
      <c r="P1257" t="s">
        <v>6198</v>
      </c>
      <c r="Q1257" t="s">
        <v>7930</v>
      </c>
      <c r="R1257" t="s">
        <v>6198</v>
      </c>
      <c r="S1257" t="s">
        <v>7930</v>
      </c>
      <c r="T1257" t="s">
        <v>50</v>
      </c>
      <c r="U1257" t="s">
        <v>7932</v>
      </c>
      <c r="V1257" t="s">
        <v>87</v>
      </c>
      <c r="W1257" t="s">
        <v>88</v>
      </c>
      <c r="X1257" t="s">
        <v>1087</v>
      </c>
      <c r="Y1257" t="s">
        <v>3737</v>
      </c>
      <c r="Z1257" t="s">
        <v>87</v>
      </c>
      <c r="AA1257" t="s">
        <v>87</v>
      </c>
      <c r="AB1257" t="s">
        <v>37</v>
      </c>
      <c r="AC1257" t="s">
        <v>1013</v>
      </c>
      <c r="AD1257" t="s">
        <v>37</v>
      </c>
      <c r="AE1257" t="s">
        <v>1013</v>
      </c>
      <c r="AF1257" t="s">
        <v>90</v>
      </c>
      <c r="AG1257" t="s">
        <v>1270</v>
      </c>
      <c r="AH1257" t="s">
        <v>551</v>
      </c>
      <c r="AI1257" s="4">
        <f ca="1">data[[#This Row],[Expiry Date]]-TODAY()</f>
        <v>40</v>
      </c>
      <c r="AJ1257" s="4">
        <f ca="1">data[[#This Row],[Maturity ( Days)]]/365</f>
        <v>0.1095890410958904</v>
      </c>
      <c r="AK1257" s="4" t="str">
        <f>IF(data[[#This Row],[Option Type]]="put","p","c")</f>
        <v>c</v>
      </c>
      <c r="AL1257" s="4">
        <f>(data[[#This Row],[Bid]]*data[[#This Row],[Bidsize]]+data[[#This Row],[Ask]]*data[[#This Row],[Asksize]])/(data[[#This Row],[Bidsize]]+data[[#This Row],[Asksize]])</f>
        <v>156.79999999999998</v>
      </c>
    </row>
    <row r="1258" spans="1:38" x14ac:dyDescent="0.3">
      <c r="A1258" t="s">
        <v>7933</v>
      </c>
      <c r="B1258" t="s">
        <v>7934</v>
      </c>
      <c r="C1258" t="s">
        <v>58</v>
      </c>
      <c r="D1258" t="s">
        <v>715</v>
      </c>
      <c r="E1258" t="s">
        <v>840</v>
      </c>
      <c r="F1258" t="s">
        <v>995</v>
      </c>
      <c r="G1258" t="s">
        <v>7935</v>
      </c>
      <c r="H1258" t="s">
        <v>137</v>
      </c>
      <c r="I1258" t="s">
        <v>137</v>
      </c>
      <c r="J1258" t="s">
        <v>1502</v>
      </c>
      <c r="K1258" t="s">
        <v>143</v>
      </c>
      <c r="L1258" t="s">
        <v>57</v>
      </c>
      <c r="M1258" t="s">
        <v>37</v>
      </c>
      <c r="N1258" t="s">
        <v>7936</v>
      </c>
      <c r="O1258" t="s">
        <v>158</v>
      </c>
      <c r="P1258" t="s">
        <v>1375</v>
      </c>
      <c r="Q1258" t="s">
        <v>1375</v>
      </c>
      <c r="R1258" t="s">
        <v>7935</v>
      </c>
      <c r="S1258" t="s">
        <v>7935</v>
      </c>
      <c r="T1258" t="s">
        <v>50</v>
      </c>
      <c r="U1258" t="s">
        <v>7937</v>
      </c>
      <c r="V1258" t="s">
        <v>87</v>
      </c>
      <c r="W1258" t="s">
        <v>88</v>
      </c>
      <c r="X1258" t="s">
        <v>1087</v>
      </c>
      <c r="Y1258" t="s">
        <v>7938</v>
      </c>
      <c r="Z1258" t="s">
        <v>87</v>
      </c>
      <c r="AA1258" t="s">
        <v>87</v>
      </c>
      <c r="AB1258" t="s">
        <v>37</v>
      </c>
      <c r="AC1258" t="s">
        <v>1013</v>
      </c>
      <c r="AD1258" t="s">
        <v>37</v>
      </c>
      <c r="AE1258" t="s">
        <v>1013</v>
      </c>
      <c r="AF1258" t="s">
        <v>90</v>
      </c>
      <c r="AG1258" t="s">
        <v>1270</v>
      </c>
      <c r="AH1258" t="s">
        <v>551</v>
      </c>
      <c r="AI1258" s="4">
        <f ca="1">data[[#This Row],[Expiry Date]]-TODAY()</f>
        <v>40</v>
      </c>
      <c r="AJ1258" s="4">
        <f ca="1">data[[#This Row],[Maturity ( Days)]]/365</f>
        <v>0.1095890410958904</v>
      </c>
      <c r="AK1258" s="4" t="str">
        <f>IF(data[[#This Row],[Option Type]]="put","p","c")</f>
        <v>c</v>
      </c>
      <c r="AL1258" s="4">
        <f>(data[[#This Row],[Bid]]*data[[#This Row],[Bidsize]]+data[[#This Row],[Ask]]*data[[#This Row],[Asksize]])/(data[[#This Row],[Bidsize]]+data[[#This Row],[Asksize]])</f>
        <v>148</v>
      </c>
    </row>
    <row r="1259" spans="1:38" x14ac:dyDescent="0.3">
      <c r="A1259" t="s">
        <v>7939</v>
      </c>
      <c r="B1259" t="s">
        <v>7940</v>
      </c>
      <c r="C1259" t="s">
        <v>58</v>
      </c>
      <c r="D1259" t="s">
        <v>172</v>
      </c>
      <c r="E1259" t="s">
        <v>7941</v>
      </c>
      <c r="F1259" t="s">
        <v>6243</v>
      </c>
      <c r="G1259" t="s">
        <v>7942</v>
      </c>
      <c r="H1259" t="s">
        <v>171</v>
      </c>
      <c r="I1259" t="s">
        <v>171</v>
      </c>
      <c r="J1259" t="s">
        <v>1502</v>
      </c>
      <c r="K1259" t="s">
        <v>102</v>
      </c>
      <c r="L1259" t="s">
        <v>57</v>
      </c>
      <c r="M1259" t="s">
        <v>37</v>
      </c>
      <c r="N1259" t="s">
        <v>7943</v>
      </c>
      <c r="O1259" t="s">
        <v>274</v>
      </c>
      <c r="P1259" t="s">
        <v>7944</v>
      </c>
      <c r="Q1259" t="s">
        <v>7945</v>
      </c>
      <c r="R1259" t="s">
        <v>7942</v>
      </c>
      <c r="S1259" t="s">
        <v>7942</v>
      </c>
      <c r="T1259" t="s">
        <v>50</v>
      </c>
      <c r="U1259" t="s">
        <v>7946</v>
      </c>
      <c r="V1259" t="s">
        <v>87</v>
      </c>
      <c r="W1259" t="s">
        <v>88</v>
      </c>
      <c r="X1259" t="s">
        <v>1087</v>
      </c>
      <c r="Y1259" t="s">
        <v>549</v>
      </c>
      <c r="Z1259" t="s">
        <v>87</v>
      </c>
      <c r="AA1259" t="s">
        <v>87</v>
      </c>
      <c r="AB1259" t="s">
        <v>37</v>
      </c>
      <c r="AC1259" t="s">
        <v>1013</v>
      </c>
      <c r="AD1259" t="s">
        <v>37</v>
      </c>
      <c r="AE1259" t="s">
        <v>1013</v>
      </c>
      <c r="AF1259" t="s">
        <v>90</v>
      </c>
      <c r="AG1259" t="s">
        <v>1270</v>
      </c>
      <c r="AH1259" t="s">
        <v>551</v>
      </c>
      <c r="AI1259" s="4">
        <f ca="1">data[[#This Row],[Expiry Date]]-TODAY()</f>
        <v>40</v>
      </c>
      <c r="AJ1259" s="4">
        <f ca="1">data[[#This Row],[Maturity ( Days)]]/365</f>
        <v>0.1095890410958904</v>
      </c>
      <c r="AK1259" s="4" t="str">
        <f>IF(data[[#This Row],[Option Type]]="put","p","c")</f>
        <v>c</v>
      </c>
      <c r="AL1259" s="4">
        <f>(data[[#This Row],[Bid]]*data[[#This Row],[Bidsize]]+data[[#This Row],[Ask]]*data[[#This Row],[Asksize]])/(data[[#This Row],[Bidsize]]+data[[#This Row],[Asksize]])</f>
        <v>139.45000000000002</v>
      </c>
    </row>
    <row r="1260" spans="1:38" x14ac:dyDescent="0.3">
      <c r="A1260" t="s">
        <v>7947</v>
      </c>
      <c r="B1260" t="s">
        <v>7948</v>
      </c>
      <c r="C1260" t="s">
        <v>58</v>
      </c>
      <c r="D1260" t="s">
        <v>794</v>
      </c>
      <c r="E1260" t="s">
        <v>3800</v>
      </c>
      <c r="F1260" t="s">
        <v>717</v>
      </c>
      <c r="G1260" t="s">
        <v>7949</v>
      </c>
      <c r="H1260" t="s">
        <v>125</v>
      </c>
      <c r="I1260" t="s">
        <v>125</v>
      </c>
      <c r="J1260" t="s">
        <v>1502</v>
      </c>
      <c r="K1260" t="s">
        <v>7950</v>
      </c>
      <c r="L1260" t="s">
        <v>57</v>
      </c>
      <c r="M1260" t="s">
        <v>37</v>
      </c>
      <c r="N1260" t="s">
        <v>7951</v>
      </c>
      <c r="O1260" t="s">
        <v>1218</v>
      </c>
      <c r="P1260" t="s">
        <v>7952</v>
      </c>
      <c r="Q1260" t="s">
        <v>126</v>
      </c>
      <c r="R1260" t="s">
        <v>7949</v>
      </c>
      <c r="S1260" t="s">
        <v>7949</v>
      </c>
      <c r="T1260" t="s">
        <v>50</v>
      </c>
      <c r="U1260" t="s">
        <v>7953</v>
      </c>
      <c r="V1260" t="s">
        <v>87</v>
      </c>
      <c r="W1260" t="s">
        <v>88</v>
      </c>
      <c r="X1260" t="s">
        <v>1087</v>
      </c>
      <c r="Y1260" t="s">
        <v>501</v>
      </c>
      <c r="Z1260" t="s">
        <v>87</v>
      </c>
      <c r="AA1260" t="s">
        <v>87</v>
      </c>
      <c r="AB1260" t="s">
        <v>37</v>
      </c>
      <c r="AC1260" t="s">
        <v>1013</v>
      </c>
      <c r="AD1260" t="s">
        <v>37</v>
      </c>
      <c r="AE1260" t="s">
        <v>1013</v>
      </c>
      <c r="AF1260" t="s">
        <v>90</v>
      </c>
      <c r="AG1260" t="s">
        <v>1270</v>
      </c>
      <c r="AH1260" t="s">
        <v>50</v>
      </c>
      <c r="AI1260" s="4">
        <f ca="1">data[[#This Row],[Expiry Date]]-TODAY()</f>
        <v>40</v>
      </c>
      <c r="AJ1260" s="4">
        <f ca="1">data[[#This Row],[Maturity ( Days)]]/365</f>
        <v>0.1095890410958904</v>
      </c>
      <c r="AK1260" s="4" t="str">
        <f>IF(data[[#This Row],[Option Type]]="put","p","c")</f>
        <v>c</v>
      </c>
      <c r="AL1260" s="4">
        <f>(data[[#This Row],[Bid]]*data[[#This Row],[Bidsize]]+data[[#This Row],[Ask]]*data[[#This Row],[Asksize]])/(data[[#This Row],[Bidsize]]+data[[#This Row],[Asksize]])</f>
        <v>130.4</v>
      </c>
    </row>
    <row r="1261" spans="1:38" x14ac:dyDescent="0.3">
      <c r="A1261" t="s">
        <v>7954</v>
      </c>
      <c r="B1261" t="s">
        <v>7955</v>
      </c>
      <c r="C1261" t="s">
        <v>58</v>
      </c>
      <c r="D1261" t="s">
        <v>313</v>
      </c>
      <c r="E1261" t="s">
        <v>7956</v>
      </c>
      <c r="F1261" t="s">
        <v>7957</v>
      </c>
      <c r="G1261" t="s">
        <v>7958</v>
      </c>
      <c r="H1261" t="s">
        <v>161</v>
      </c>
      <c r="I1261" t="s">
        <v>161</v>
      </c>
      <c r="J1261" t="s">
        <v>1502</v>
      </c>
      <c r="K1261" t="s">
        <v>7959</v>
      </c>
      <c r="L1261" t="s">
        <v>57</v>
      </c>
      <c r="M1261" t="s">
        <v>37</v>
      </c>
      <c r="N1261" t="s">
        <v>7960</v>
      </c>
      <c r="O1261" t="s">
        <v>6025</v>
      </c>
      <c r="P1261" t="s">
        <v>7961</v>
      </c>
      <c r="Q1261" t="s">
        <v>7962</v>
      </c>
      <c r="R1261" t="s">
        <v>7958</v>
      </c>
      <c r="S1261" t="s">
        <v>7958</v>
      </c>
      <c r="T1261" t="s">
        <v>50</v>
      </c>
      <c r="U1261" t="s">
        <v>7963</v>
      </c>
      <c r="V1261" t="s">
        <v>87</v>
      </c>
      <c r="W1261" t="s">
        <v>88</v>
      </c>
      <c r="X1261" t="s">
        <v>1087</v>
      </c>
      <c r="Y1261" t="s">
        <v>3485</v>
      </c>
      <c r="Z1261" t="s">
        <v>87</v>
      </c>
      <c r="AA1261" t="s">
        <v>87</v>
      </c>
      <c r="AB1261" t="s">
        <v>37</v>
      </c>
      <c r="AC1261" t="s">
        <v>1013</v>
      </c>
      <c r="AD1261" t="s">
        <v>37</v>
      </c>
      <c r="AE1261" t="s">
        <v>1013</v>
      </c>
      <c r="AF1261" t="s">
        <v>90</v>
      </c>
      <c r="AG1261" t="s">
        <v>1270</v>
      </c>
      <c r="AH1261" t="s">
        <v>50</v>
      </c>
      <c r="AI1261" s="4">
        <f ca="1">data[[#This Row],[Expiry Date]]-TODAY()</f>
        <v>40</v>
      </c>
      <c r="AJ1261" s="4">
        <f ca="1">data[[#This Row],[Maturity ( Days)]]/365</f>
        <v>0.1095890410958904</v>
      </c>
      <c r="AK1261" s="4" t="str">
        <f>IF(data[[#This Row],[Option Type]]="put","p","c")</f>
        <v>c</v>
      </c>
      <c r="AL1261" s="4">
        <f>(data[[#This Row],[Bid]]*data[[#This Row],[Bidsize]]+data[[#This Row],[Ask]]*data[[#This Row],[Asksize]])/(data[[#This Row],[Bidsize]]+data[[#This Row],[Asksize]])</f>
        <v>124.95</v>
      </c>
    </row>
    <row r="1262" spans="1:38" x14ac:dyDescent="0.3">
      <c r="A1262" t="s">
        <v>7964</v>
      </c>
      <c r="B1262" t="s">
        <v>7965</v>
      </c>
      <c r="C1262" t="s">
        <v>58</v>
      </c>
      <c r="D1262" t="s">
        <v>844</v>
      </c>
      <c r="E1262" t="s">
        <v>7966</v>
      </c>
      <c r="F1262" t="s">
        <v>1061</v>
      </c>
      <c r="G1262" t="s">
        <v>1410</v>
      </c>
      <c r="H1262" t="s">
        <v>137</v>
      </c>
      <c r="I1262" t="s">
        <v>171</v>
      </c>
      <c r="J1262" t="s">
        <v>1502</v>
      </c>
      <c r="K1262" t="s">
        <v>479</v>
      </c>
      <c r="L1262" t="s">
        <v>57</v>
      </c>
      <c r="M1262" t="s">
        <v>37</v>
      </c>
      <c r="N1262" t="s">
        <v>7967</v>
      </c>
      <c r="O1262" t="s">
        <v>153</v>
      </c>
      <c r="P1262" t="s">
        <v>407</v>
      </c>
      <c r="Q1262" t="s">
        <v>1410</v>
      </c>
      <c r="R1262" t="s">
        <v>6276</v>
      </c>
      <c r="S1262" t="s">
        <v>1410</v>
      </c>
      <c r="T1262" t="s">
        <v>50</v>
      </c>
      <c r="U1262" t="s">
        <v>6103</v>
      </c>
      <c r="V1262" t="s">
        <v>87</v>
      </c>
      <c r="W1262" t="s">
        <v>88</v>
      </c>
      <c r="X1262" t="s">
        <v>1087</v>
      </c>
      <c r="Y1262" t="s">
        <v>1411</v>
      </c>
      <c r="Z1262" t="s">
        <v>87</v>
      </c>
      <c r="AA1262" t="s">
        <v>87</v>
      </c>
      <c r="AB1262" t="s">
        <v>37</v>
      </c>
      <c r="AC1262" t="s">
        <v>1013</v>
      </c>
      <c r="AD1262" t="s">
        <v>37</v>
      </c>
      <c r="AE1262" t="s">
        <v>1013</v>
      </c>
      <c r="AF1262" t="s">
        <v>90</v>
      </c>
      <c r="AG1262" t="s">
        <v>1270</v>
      </c>
      <c r="AH1262" t="s">
        <v>551</v>
      </c>
      <c r="AI1262" s="4">
        <f ca="1">data[[#This Row],[Expiry Date]]-TODAY()</f>
        <v>40</v>
      </c>
      <c r="AJ1262" s="4">
        <f ca="1">data[[#This Row],[Maturity ( Days)]]/365</f>
        <v>0.1095890410958904</v>
      </c>
      <c r="AK1262" s="4" t="str">
        <f>IF(data[[#This Row],[Option Type]]="put","p","c")</f>
        <v>c</v>
      </c>
      <c r="AL1262" s="4">
        <f>(data[[#This Row],[Bid]]*data[[#This Row],[Bidsize]]+data[[#This Row],[Ask]]*data[[#This Row],[Asksize]])/(data[[#This Row],[Bidsize]]+data[[#This Row],[Asksize]])</f>
        <v>123.14615384615385</v>
      </c>
    </row>
    <row r="1263" spans="1:38" x14ac:dyDescent="0.3">
      <c r="A1263" t="s">
        <v>7968</v>
      </c>
      <c r="B1263" t="s">
        <v>7969</v>
      </c>
      <c r="C1263" t="s">
        <v>58</v>
      </c>
      <c r="D1263" t="s">
        <v>846</v>
      </c>
      <c r="E1263" t="s">
        <v>964</v>
      </c>
      <c r="F1263" t="s">
        <v>7970</v>
      </c>
      <c r="G1263" t="s">
        <v>896</v>
      </c>
      <c r="H1263" t="s">
        <v>163</v>
      </c>
      <c r="I1263" t="s">
        <v>171</v>
      </c>
      <c r="J1263" t="s">
        <v>1502</v>
      </c>
      <c r="K1263" t="s">
        <v>245</v>
      </c>
      <c r="L1263" t="s">
        <v>57</v>
      </c>
      <c r="M1263" t="s">
        <v>37</v>
      </c>
      <c r="N1263" t="s">
        <v>7971</v>
      </c>
      <c r="O1263" t="s">
        <v>134</v>
      </c>
      <c r="P1263" t="s">
        <v>1456</v>
      </c>
      <c r="Q1263" t="s">
        <v>7972</v>
      </c>
      <c r="R1263" t="s">
        <v>896</v>
      </c>
      <c r="S1263" t="s">
        <v>896</v>
      </c>
      <c r="T1263" t="s">
        <v>50</v>
      </c>
      <c r="U1263" t="s">
        <v>7973</v>
      </c>
      <c r="V1263" t="s">
        <v>87</v>
      </c>
      <c r="W1263" t="s">
        <v>88</v>
      </c>
      <c r="X1263" t="s">
        <v>1087</v>
      </c>
      <c r="Y1263" t="s">
        <v>7974</v>
      </c>
      <c r="Z1263" t="s">
        <v>87</v>
      </c>
      <c r="AA1263" t="s">
        <v>87</v>
      </c>
      <c r="AB1263" t="s">
        <v>37</v>
      </c>
      <c r="AC1263" t="s">
        <v>1013</v>
      </c>
      <c r="AD1263" t="s">
        <v>37</v>
      </c>
      <c r="AE1263" t="s">
        <v>1013</v>
      </c>
      <c r="AF1263" t="s">
        <v>90</v>
      </c>
      <c r="AG1263" t="s">
        <v>1270</v>
      </c>
      <c r="AH1263" t="s">
        <v>551</v>
      </c>
      <c r="AI1263" s="4">
        <f ca="1">data[[#This Row],[Expiry Date]]-TODAY()</f>
        <v>40</v>
      </c>
      <c r="AJ1263" s="4">
        <f ca="1">data[[#This Row],[Maturity ( Days)]]/365</f>
        <v>0.1095890410958904</v>
      </c>
      <c r="AK1263" s="4" t="str">
        <f>IF(data[[#This Row],[Option Type]]="put","p","c")</f>
        <v>c</v>
      </c>
      <c r="AL1263" s="4">
        <f>(data[[#This Row],[Bid]]*data[[#This Row],[Bidsize]]+data[[#This Row],[Ask]]*data[[#This Row],[Asksize]])/(data[[#This Row],[Bidsize]]+data[[#This Row],[Asksize]])</f>
        <v>117.65500000000002</v>
      </c>
    </row>
    <row r="1264" spans="1:38" x14ac:dyDescent="0.3">
      <c r="A1264" t="s">
        <v>7975</v>
      </c>
      <c r="B1264" t="s">
        <v>7976</v>
      </c>
      <c r="C1264" t="s">
        <v>58</v>
      </c>
      <c r="D1264" t="s">
        <v>719</v>
      </c>
      <c r="E1264" t="s">
        <v>7977</v>
      </c>
      <c r="F1264" t="s">
        <v>896</v>
      </c>
      <c r="G1264" t="s">
        <v>793</v>
      </c>
      <c r="H1264" t="s">
        <v>161</v>
      </c>
      <c r="I1264" t="s">
        <v>161</v>
      </c>
      <c r="J1264" t="s">
        <v>1502</v>
      </c>
      <c r="K1264" t="s">
        <v>173</v>
      </c>
      <c r="L1264" t="s">
        <v>57</v>
      </c>
      <c r="M1264" t="s">
        <v>37</v>
      </c>
      <c r="N1264" t="s">
        <v>7978</v>
      </c>
      <c r="O1264" t="s">
        <v>121</v>
      </c>
      <c r="P1264" t="s">
        <v>7979</v>
      </c>
      <c r="Q1264" t="s">
        <v>6277</v>
      </c>
      <c r="R1264" t="s">
        <v>793</v>
      </c>
      <c r="S1264" t="s">
        <v>793</v>
      </c>
      <c r="T1264" t="s">
        <v>50</v>
      </c>
      <c r="U1264" t="s">
        <v>7980</v>
      </c>
      <c r="V1264" t="s">
        <v>87</v>
      </c>
      <c r="W1264" t="s">
        <v>88</v>
      </c>
      <c r="X1264" t="s">
        <v>1087</v>
      </c>
      <c r="Y1264" t="s">
        <v>7981</v>
      </c>
      <c r="Z1264" t="s">
        <v>87</v>
      </c>
      <c r="AA1264" t="s">
        <v>87</v>
      </c>
      <c r="AB1264" t="s">
        <v>37</v>
      </c>
      <c r="AC1264" t="s">
        <v>1013</v>
      </c>
      <c r="AD1264" t="s">
        <v>37</v>
      </c>
      <c r="AE1264" t="s">
        <v>1013</v>
      </c>
      <c r="AF1264" t="s">
        <v>90</v>
      </c>
      <c r="AG1264" t="s">
        <v>1270</v>
      </c>
      <c r="AH1264" t="s">
        <v>50</v>
      </c>
      <c r="AI1264" s="4">
        <f ca="1">data[[#This Row],[Expiry Date]]-TODAY()</f>
        <v>40</v>
      </c>
      <c r="AJ1264" s="4">
        <f ca="1">data[[#This Row],[Maturity ( Days)]]/365</f>
        <v>0.1095890410958904</v>
      </c>
      <c r="AK1264" s="4" t="str">
        <f>IF(data[[#This Row],[Option Type]]="put","p","c")</f>
        <v>c</v>
      </c>
      <c r="AL1264" s="4">
        <f>(data[[#This Row],[Bid]]*data[[#This Row],[Bidsize]]+data[[#This Row],[Ask]]*data[[#This Row],[Asksize]])/(data[[#This Row],[Bidsize]]+data[[#This Row],[Asksize]])</f>
        <v>114.45</v>
      </c>
    </row>
    <row r="1265" spans="1:38" x14ac:dyDescent="0.3">
      <c r="A1265" t="s">
        <v>7982</v>
      </c>
      <c r="B1265" t="s">
        <v>7983</v>
      </c>
      <c r="C1265" t="s">
        <v>58</v>
      </c>
      <c r="D1265" t="s">
        <v>643</v>
      </c>
      <c r="E1265" t="s">
        <v>7984</v>
      </c>
      <c r="F1265" t="s">
        <v>5879</v>
      </c>
      <c r="G1265" t="s">
        <v>7985</v>
      </c>
      <c r="H1265" t="s">
        <v>161</v>
      </c>
      <c r="I1265" t="s">
        <v>161</v>
      </c>
      <c r="J1265" t="s">
        <v>1502</v>
      </c>
      <c r="K1265" t="s">
        <v>7986</v>
      </c>
      <c r="L1265" t="s">
        <v>57</v>
      </c>
      <c r="M1265" t="s">
        <v>37</v>
      </c>
      <c r="N1265" t="s">
        <v>7987</v>
      </c>
      <c r="O1265" t="s">
        <v>158</v>
      </c>
      <c r="P1265" t="s">
        <v>7988</v>
      </c>
      <c r="Q1265" t="s">
        <v>1161</v>
      </c>
      <c r="R1265" t="s">
        <v>7985</v>
      </c>
      <c r="S1265" t="s">
        <v>7985</v>
      </c>
      <c r="T1265" t="s">
        <v>50</v>
      </c>
      <c r="U1265" t="s">
        <v>7989</v>
      </c>
      <c r="V1265" t="s">
        <v>87</v>
      </c>
      <c r="W1265" t="s">
        <v>88</v>
      </c>
      <c r="X1265" t="s">
        <v>1087</v>
      </c>
      <c r="Y1265" t="s">
        <v>7203</v>
      </c>
      <c r="Z1265" t="s">
        <v>87</v>
      </c>
      <c r="AA1265" t="s">
        <v>87</v>
      </c>
      <c r="AB1265" t="s">
        <v>37</v>
      </c>
      <c r="AC1265" t="s">
        <v>1013</v>
      </c>
      <c r="AD1265" t="s">
        <v>37</v>
      </c>
      <c r="AE1265" t="s">
        <v>1013</v>
      </c>
      <c r="AF1265" t="s">
        <v>90</v>
      </c>
      <c r="AG1265" t="s">
        <v>1270</v>
      </c>
      <c r="AH1265" t="s">
        <v>50</v>
      </c>
      <c r="AI1265" s="4">
        <f ca="1">data[[#This Row],[Expiry Date]]-TODAY()</f>
        <v>40</v>
      </c>
      <c r="AJ1265" s="4">
        <f ca="1">data[[#This Row],[Maturity ( Days)]]/365</f>
        <v>0.1095890410958904</v>
      </c>
      <c r="AK1265" s="4" t="str">
        <f>IF(data[[#This Row],[Option Type]]="put","p","c")</f>
        <v>c</v>
      </c>
      <c r="AL1265" s="4">
        <f>(data[[#This Row],[Bid]]*data[[#This Row],[Bidsize]]+data[[#This Row],[Ask]]*data[[#This Row],[Asksize]])/(data[[#This Row],[Bidsize]]+data[[#This Row],[Asksize]])</f>
        <v>102</v>
      </c>
    </row>
    <row r="1266" spans="1:38" x14ac:dyDescent="0.3">
      <c r="A1266" t="s">
        <v>7990</v>
      </c>
      <c r="B1266" t="s">
        <v>7991</v>
      </c>
      <c r="C1266" t="s">
        <v>58</v>
      </c>
      <c r="D1266" t="s">
        <v>643</v>
      </c>
      <c r="E1266" t="s">
        <v>1294</v>
      </c>
      <c r="F1266" t="s">
        <v>427</v>
      </c>
      <c r="G1266" t="s">
        <v>966</v>
      </c>
      <c r="H1266" t="s">
        <v>137</v>
      </c>
      <c r="I1266" t="s">
        <v>142</v>
      </c>
      <c r="J1266" t="s">
        <v>1502</v>
      </c>
      <c r="K1266" t="s">
        <v>3012</v>
      </c>
      <c r="L1266" t="s">
        <v>57</v>
      </c>
      <c r="M1266" t="s">
        <v>37</v>
      </c>
      <c r="N1266" t="s">
        <v>7992</v>
      </c>
      <c r="O1266" t="s">
        <v>231</v>
      </c>
      <c r="P1266" t="s">
        <v>1452</v>
      </c>
      <c r="Q1266" t="s">
        <v>7993</v>
      </c>
      <c r="R1266" t="s">
        <v>1452</v>
      </c>
      <c r="S1266" t="s">
        <v>966</v>
      </c>
      <c r="T1266" t="s">
        <v>50</v>
      </c>
      <c r="U1266" t="s">
        <v>7994</v>
      </c>
      <c r="V1266" t="s">
        <v>87</v>
      </c>
      <c r="W1266" t="s">
        <v>88</v>
      </c>
      <c r="X1266" t="s">
        <v>1087</v>
      </c>
      <c r="Y1266" t="s">
        <v>7995</v>
      </c>
      <c r="Z1266" t="s">
        <v>87</v>
      </c>
      <c r="AA1266" t="s">
        <v>87</v>
      </c>
      <c r="AB1266" t="s">
        <v>37</v>
      </c>
      <c r="AC1266" t="s">
        <v>1013</v>
      </c>
      <c r="AD1266" t="s">
        <v>37</v>
      </c>
      <c r="AE1266" t="s">
        <v>1013</v>
      </c>
      <c r="AF1266" t="s">
        <v>90</v>
      </c>
      <c r="AG1266" t="s">
        <v>1270</v>
      </c>
      <c r="AH1266" t="s">
        <v>551</v>
      </c>
      <c r="AI1266" s="4">
        <f ca="1">data[[#This Row],[Expiry Date]]-TODAY()</f>
        <v>40</v>
      </c>
      <c r="AJ1266" s="4">
        <f ca="1">data[[#This Row],[Maturity ( Days)]]/365</f>
        <v>0.1095890410958904</v>
      </c>
      <c r="AK1266" s="4" t="str">
        <f>IF(data[[#This Row],[Option Type]]="put","p","c")</f>
        <v>c</v>
      </c>
      <c r="AL1266" s="4">
        <f>(data[[#This Row],[Bid]]*data[[#This Row],[Bidsize]]+data[[#This Row],[Ask]]*data[[#This Row],[Asksize]])/(data[[#This Row],[Bidsize]]+data[[#This Row],[Asksize]])</f>
        <v>102.92857142857143</v>
      </c>
    </row>
    <row r="1267" spans="1:38" x14ac:dyDescent="0.3">
      <c r="A1267" t="s">
        <v>7996</v>
      </c>
      <c r="B1267" t="s">
        <v>7997</v>
      </c>
      <c r="C1267" t="s">
        <v>58</v>
      </c>
      <c r="D1267" t="s">
        <v>726</v>
      </c>
      <c r="E1267" t="s">
        <v>350</v>
      </c>
      <c r="F1267" t="s">
        <v>7998</v>
      </c>
      <c r="G1267" t="s">
        <v>721</v>
      </c>
      <c r="H1267" t="s">
        <v>137</v>
      </c>
      <c r="I1267" t="s">
        <v>138</v>
      </c>
      <c r="J1267" t="s">
        <v>1502</v>
      </c>
      <c r="K1267" t="s">
        <v>277</v>
      </c>
      <c r="L1267" t="s">
        <v>57</v>
      </c>
      <c r="M1267" t="s">
        <v>37</v>
      </c>
      <c r="N1267" t="s">
        <v>875</v>
      </c>
      <c r="O1267" t="s">
        <v>155</v>
      </c>
      <c r="P1267" t="s">
        <v>1492</v>
      </c>
      <c r="Q1267" t="s">
        <v>721</v>
      </c>
      <c r="R1267" t="s">
        <v>1492</v>
      </c>
      <c r="S1267" t="s">
        <v>721</v>
      </c>
      <c r="T1267" t="s">
        <v>50</v>
      </c>
      <c r="U1267" t="s">
        <v>6624</v>
      </c>
      <c r="V1267" t="s">
        <v>87</v>
      </c>
      <c r="W1267" t="s">
        <v>88</v>
      </c>
      <c r="X1267" t="s">
        <v>1087</v>
      </c>
      <c r="Y1267" t="s">
        <v>7999</v>
      </c>
      <c r="Z1267" t="s">
        <v>87</v>
      </c>
      <c r="AA1267" t="s">
        <v>87</v>
      </c>
      <c r="AB1267" t="s">
        <v>37</v>
      </c>
      <c r="AC1267" t="s">
        <v>1013</v>
      </c>
      <c r="AD1267" t="s">
        <v>37</v>
      </c>
      <c r="AE1267" t="s">
        <v>1013</v>
      </c>
      <c r="AF1267" t="s">
        <v>90</v>
      </c>
      <c r="AG1267" t="s">
        <v>1270</v>
      </c>
      <c r="AH1267" t="s">
        <v>551</v>
      </c>
      <c r="AI1267" s="4">
        <f ca="1">data[[#This Row],[Expiry Date]]-TODAY()</f>
        <v>40</v>
      </c>
      <c r="AJ1267" s="4">
        <f ca="1">data[[#This Row],[Maturity ( Days)]]/365</f>
        <v>0.1095890410958904</v>
      </c>
      <c r="AK1267" s="4" t="str">
        <f>IF(data[[#This Row],[Option Type]]="put","p","c")</f>
        <v>c</v>
      </c>
      <c r="AL1267" s="4">
        <f>(data[[#This Row],[Bid]]*data[[#This Row],[Bidsize]]+data[[#This Row],[Ask]]*data[[#This Row],[Asksize]])/(data[[#This Row],[Bidsize]]+data[[#This Row],[Asksize]])</f>
        <v>80.14</v>
      </c>
    </row>
    <row r="1268" spans="1:38" x14ac:dyDescent="0.3">
      <c r="A1268" t="s">
        <v>8000</v>
      </c>
      <c r="B1268" t="s">
        <v>8001</v>
      </c>
      <c r="C1268" t="s">
        <v>58</v>
      </c>
      <c r="D1268" t="s">
        <v>177</v>
      </c>
      <c r="E1268" t="s">
        <v>8002</v>
      </c>
      <c r="F1268" t="s">
        <v>1106</v>
      </c>
      <c r="G1268" t="s">
        <v>8003</v>
      </c>
      <c r="H1268" t="s">
        <v>104</v>
      </c>
      <c r="I1268" t="s">
        <v>104</v>
      </c>
      <c r="J1268" t="s">
        <v>1502</v>
      </c>
      <c r="K1268" t="s">
        <v>8004</v>
      </c>
      <c r="L1268" t="s">
        <v>57</v>
      </c>
      <c r="M1268" t="s">
        <v>37</v>
      </c>
      <c r="N1268" t="s">
        <v>2951</v>
      </c>
      <c r="O1268" t="s">
        <v>507</v>
      </c>
      <c r="P1268" t="s">
        <v>237</v>
      </c>
      <c r="Q1268" t="s">
        <v>8003</v>
      </c>
      <c r="R1268" t="s">
        <v>8005</v>
      </c>
      <c r="S1268" t="s">
        <v>8003</v>
      </c>
      <c r="T1268" t="s">
        <v>50</v>
      </c>
      <c r="U1268" t="s">
        <v>1239</v>
      </c>
      <c r="V1268" t="s">
        <v>87</v>
      </c>
      <c r="W1268" t="s">
        <v>88</v>
      </c>
      <c r="X1268" t="s">
        <v>1087</v>
      </c>
      <c r="Y1268" t="s">
        <v>8006</v>
      </c>
      <c r="Z1268" t="s">
        <v>87</v>
      </c>
      <c r="AA1268" t="s">
        <v>87</v>
      </c>
      <c r="AB1268" t="s">
        <v>37</v>
      </c>
      <c r="AC1268" t="s">
        <v>1013</v>
      </c>
      <c r="AD1268" t="s">
        <v>37</v>
      </c>
      <c r="AE1268" t="s">
        <v>1013</v>
      </c>
      <c r="AF1268" t="s">
        <v>90</v>
      </c>
      <c r="AG1268" t="s">
        <v>1270</v>
      </c>
      <c r="AH1268" t="s">
        <v>50</v>
      </c>
      <c r="AI1268" s="4">
        <f ca="1">data[[#This Row],[Expiry Date]]-TODAY()</f>
        <v>40</v>
      </c>
      <c r="AJ1268" s="4">
        <f ca="1">data[[#This Row],[Maturity ( Days)]]/365</f>
        <v>0.1095890410958904</v>
      </c>
      <c r="AK1268" s="4" t="str">
        <f>IF(data[[#This Row],[Option Type]]="put","p","c")</f>
        <v>c</v>
      </c>
      <c r="AL1268" s="4">
        <f>(data[[#This Row],[Bid]]*data[[#This Row],[Bidsize]]+data[[#This Row],[Ask]]*data[[#This Row],[Asksize]])/(data[[#This Row],[Bidsize]]+data[[#This Row],[Asksize]])</f>
        <v>77.099999999999994</v>
      </c>
    </row>
    <row r="1269" spans="1:38" x14ac:dyDescent="0.3">
      <c r="A1269" t="s">
        <v>8007</v>
      </c>
      <c r="B1269" t="s">
        <v>8008</v>
      </c>
      <c r="C1269" t="s">
        <v>58</v>
      </c>
      <c r="D1269" t="s">
        <v>731</v>
      </c>
      <c r="E1269" t="s">
        <v>8009</v>
      </c>
      <c r="F1269" t="s">
        <v>7830</v>
      </c>
      <c r="G1269" t="s">
        <v>8010</v>
      </c>
      <c r="H1269" t="s">
        <v>231</v>
      </c>
      <c r="I1269" t="s">
        <v>231</v>
      </c>
      <c r="J1269" t="s">
        <v>1502</v>
      </c>
      <c r="K1269" t="s">
        <v>8011</v>
      </c>
      <c r="L1269" t="s">
        <v>57</v>
      </c>
      <c r="M1269" t="s">
        <v>37</v>
      </c>
      <c r="N1269" t="s">
        <v>8012</v>
      </c>
      <c r="O1269" t="s">
        <v>158</v>
      </c>
      <c r="P1269" t="s">
        <v>8013</v>
      </c>
      <c r="Q1269" t="s">
        <v>8010</v>
      </c>
      <c r="R1269" t="s">
        <v>8013</v>
      </c>
      <c r="S1269" t="s">
        <v>8010</v>
      </c>
      <c r="T1269" t="s">
        <v>50</v>
      </c>
      <c r="U1269" t="s">
        <v>8014</v>
      </c>
      <c r="V1269" t="s">
        <v>87</v>
      </c>
      <c r="W1269" t="s">
        <v>88</v>
      </c>
      <c r="X1269" t="s">
        <v>1087</v>
      </c>
      <c r="Y1269" t="s">
        <v>156</v>
      </c>
      <c r="Z1269" t="s">
        <v>87</v>
      </c>
      <c r="AA1269" t="s">
        <v>87</v>
      </c>
      <c r="AB1269" t="s">
        <v>37</v>
      </c>
      <c r="AC1269" t="s">
        <v>1013</v>
      </c>
      <c r="AD1269" t="s">
        <v>37</v>
      </c>
      <c r="AE1269" t="s">
        <v>1013</v>
      </c>
      <c r="AF1269" t="s">
        <v>90</v>
      </c>
      <c r="AG1269" t="s">
        <v>1270</v>
      </c>
      <c r="AH1269" t="s">
        <v>50</v>
      </c>
      <c r="AI1269" s="4">
        <f ca="1">data[[#This Row],[Expiry Date]]-TODAY()</f>
        <v>40</v>
      </c>
      <c r="AJ1269" s="4">
        <f ca="1">data[[#This Row],[Maturity ( Days)]]/365</f>
        <v>0.1095890410958904</v>
      </c>
      <c r="AK1269" s="4" t="str">
        <f>IF(data[[#This Row],[Option Type]]="put","p","c")</f>
        <v>c</v>
      </c>
      <c r="AL1269" s="4">
        <f>(data[[#This Row],[Bid]]*data[[#This Row],[Bidsize]]+data[[#This Row],[Ask]]*data[[#This Row],[Asksize]])/(data[[#This Row],[Bidsize]]+data[[#This Row],[Asksize]])</f>
        <v>63.25</v>
      </c>
    </row>
    <row r="1270" spans="1:38" x14ac:dyDescent="0.3">
      <c r="A1270" t="s">
        <v>8015</v>
      </c>
      <c r="B1270" t="s">
        <v>8016</v>
      </c>
      <c r="C1270" t="s">
        <v>58</v>
      </c>
      <c r="D1270" t="s">
        <v>644</v>
      </c>
      <c r="E1270" t="s">
        <v>695</v>
      </c>
      <c r="F1270" t="s">
        <v>782</v>
      </c>
      <c r="G1270" t="s">
        <v>5626</v>
      </c>
      <c r="H1270" t="s">
        <v>231</v>
      </c>
      <c r="I1270" t="s">
        <v>231</v>
      </c>
      <c r="J1270" t="s">
        <v>1502</v>
      </c>
      <c r="K1270" t="s">
        <v>8017</v>
      </c>
      <c r="L1270" t="s">
        <v>57</v>
      </c>
      <c r="M1270" t="s">
        <v>37</v>
      </c>
      <c r="N1270" t="s">
        <v>8018</v>
      </c>
      <c r="O1270" t="s">
        <v>163</v>
      </c>
      <c r="P1270" t="s">
        <v>8019</v>
      </c>
      <c r="Q1270" t="s">
        <v>6689</v>
      </c>
      <c r="R1270" t="s">
        <v>8019</v>
      </c>
      <c r="S1270" t="s">
        <v>5626</v>
      </c>
      <c r="T1270" t="s">
        <v>50</v>
      </c>
      <c r="U1270" t="s">
        <v>8020</v>
      </c>
      <c r="V1270" t="s">
        <v>87</v>
      </c>
      <c r="W1270" t="s">
        <v>88</v>
      </c>
      <c r="X1270" t="s">
        <v>1087</v>
      </c>
      <c r="Y1270" t="s">
        <v>8021</v>
      </c>
      <c r="Z1270" t="s">
        <v>87</v>
      </c>
      <c r="AA1270" t="s">
        <v>87</v>
      </c>
      <c r="AB1270" t="s">
        <v>37</v>
      </c>
      <c r="AC1270" t="s">
        <v>1013</v>
      </c>
      <c r="AD1270" t="s">
        <v>37</v>
      </c>
      <c r="AE1270" t="s">
        <v>1013</v>
      </c>
      <c r="AF1270" t="s">
        <v>90</v>
      </c>
      <c r="AG1270" t="s">
        <v>1270</v>
      </c>
      <c r="AH1270" t="s">
        <v>50</v>
      </c>
      <c r="AI1270" s="4">
        <f ca="1">data[[#This Row],[Expiry Date]]-TODAY()</f>
        <v>40</v>
      </c>
      <c r="AJ1270" s="4">
        <f ca="1">data[[#This Row],[Maturity ( Days)]]/365</f>
        <v>0.1095890410958904</v>
      </c>
      <c r="AK1270" s="4" t="str">
        <f>IF(data[[#This Row],[Option Type]]="put","p","c")</f>
        <v>c</v>
      </c>
      <c r="AL1270" s="4">
        <f>(data[[#This Row],[Bid]]*data[[#This Row],[Bidsize]]+data[[#This Row],[Ask]]*data[[#This Row],[Asksize]])/(data[[#This Row],[Bidsize]]+data[[#This Row],[Asksize]])</f>
        <v>56</v>
      </c>
    </row>
    <row r="1271" spans="1:38" x14ac:dyDescent="0.3">
      <c r="A1271" t="s">
        <v>8022</v>
      </c>
      <c r="B1271" t="s">
        <v>8023</v>
      </c>
      <c r="C1271" t="s">
        <v>58</v>
      </c>
      <c r="D1271" t="s">
        <v>595</v>
      </c>
      <c r="E1271" t="s">
        <v>734</v>
      </c>
      <c r="F1271" t="s">
        <v>7328</v>
      </c>
      <c r="G1271" t="s">
        <v>8024</v>
      </c>
      <c r="H1271" t="s">
        <v>289</v>
      </c>
      <c r="I1271" t="s">
        <v>289</v>
      </c>
      <c r="J1271" t="s">
        <v>1502</v>
      </c>
      <c r="K1271" t="s">
        <v>5396</v>
      </c>
      <c r="L1271" t="s">
        <v>57</v>
      </c>
      <c r="M1271" t="s">
        <v>37</v>
      </c>
      <c r="N1271" t="s">
        <v>8025</v>
      </c>
      <c r="O1271" t="s">
        <v>128</v>
      </c>
      <c r="P1271" t="s">
        <v>941</v>
      </c>
      <c r="Q1271" t="s">
        <v>941</v>
      </c>
      <c r="R1271" t="s">
        <v>8024</v>
      </c>
      <c r="S1271" t="s">
        <v>8024</v>
      </c>
      <c r="T1271" t="s">
        <v>50</v>
      </c>
      <c r="U1271" t="s">
        <v>8026</v>
      </c>
      <c r="V1271" t="s">
        <v>87</v>
      </c>
      <c r="W1271" t="s">
        <v>88</v>
      </c>
      <c r="X1271" t="s">
        <v>1087</v>
      </c>
      <c r="Y1271" t="s">
        <v>8027</v>
      </c>
      <c r="Z1271" t="s">
        <v>87</v>
      </c>
      <c r="AA1271" t="s">
        <v>87</v>
      </c>
      <c r="AB1271" t="s">
        <v>37</v>
      </c>
      <c r="AC1271" t="s">
        <v>1013</v>
      </c>
      <c r="AD1271" t="s">
        <v>37</v>
      </c>
      <c r="AE1271" t="s">
        <v>1013</v>
      </c>
      <c r="AF1271" t="s">
        <v>90</v>
      </c>
      <c r="AG1271" t="s">
        <v>1270</v>
      </c>
      <c r="AH1271" t="s">
        <v>50</v>
      </c>
      <c r="AI1271" s="4">
        <f ca="1">data[[#This Row],[Expiry Date]]-TODAY()</f>
        <v>40</v>
      </c>
      <c r="AJ1271" s="4">
        <f ca="1">data[[#This Row],[Maturity ( Days)]]/365</f>
        <v>0.1095890410958904</v>
      </c>
      <c r="AK1271" s="4" t="str">
        <f>IF(data[[#This Row],[Option Type]]="put","p","c")</f>
        <v>c</v>
      </c>
      <c r="AL1271" s="4">
        <f>(data[[#This Row],[Bid]]*data[[#This Row],[Bidsize]]+data[[#This Row],[Ask]]*data[[#This Row],[Asksize]])/(data[[#This Row],[Bidsize]]+data[[#This Row],[Asksize]])</f>
        <v>37.549999999999997</v>
      </c>
    </row>
    <row r="1272" spans="1:38" x14ac:dyDescent="0.3">
      <c r="A1272" t="s">
        <v>8028</v>
      </c>
      <c r="B1272" t="s">
        <v>8029</v>
      </c>
      <c r="C1272" t="s">
        <v>58</v>
      </c>
      <c r="D1272" t="s">
        <v>181</v>
      </c>
      <c r="E1272" t="s">
        <v>949</v>
      </c>
      <c r="F1272" t="s">
        <v>5740</v>
      </c>
      <c r="G1272" t="s">
        <v>8030</v>
      </c>
      <c r="H1272" t="s">
        <v>289</v>
      </c>
      <c r="I1272" t="s">
        <v>289</v>
      </c>
      <c r="J1272" t="s">
        <v>1502</v>
      </c>
      <c r="K1272" t="s">
        <v>8031</v>
      </c>
      <c r="L1272" t="s">
        <v>57</v>
      </c>
      <c r="M1272" t="s">
        <v>37</v>
      </c>
      <c r="N1272" t="s">
        <v>6569</v>
      </c>
      <c r="O1272" t="s">
        <v>6817</v>
      </c>
      <c r="P1272" t="s">
        <v>8032</v>
      </c>
      <c r="Q1272" t="s">
        <v>967</v>
      </c>
      <c r="R1272" t="s">
        <v>8033</v>
      </c>
      <c r="S1272" t="s">
        <v>8030</v>
      </c>
      <c r="T1272" t="s">
        <v>50</v>
      </c>
      <c r="U1272" t="s">
        <v>8034</v>
      </c>
      <c r="V1272" t="s">
        <v>87</v>
      </c>
      <c r="W1272" t="s">
        <v>88</v>
      </c>
      <c r="X1272" t="s">
        <v>1087</v>
      </c>
      <c r="Y1272" t="s">
        <v>5948</v>
      </c>
      <c r="Z1272" t="s">
        <v>87</v>
      </c>
      <c r="AA1272" t="s">
        <v>87</v>
      </c>
      <c r="AB1272" t="s">
        <v>37</v>
      </c>
      <c r="AC1272" t="s">
        <v>1013</v>
      </c>
      <c r="AD1272" t="s">
        <v>37</v>
      </c>
      <c r="AE1272" t="s">
        <v>1013</v>
      </c>
      <c r="AF1272" t="s">
        <v>90</v>
      </c>
      <c r="AG1272" t="s">
        <v>1270</v>
      </c>
      <c r="AH1272" t="s">
        <v>50</v>
      </c>
      <c r="AI1272" s="4">
        <f ca="1">data[[#This Row],[Expiry Date]]-TODAY()</f>
        <v>40</v>
      </c>
      <c r="AJ1272" s="4">
        <f ca="1">data[[#This Row],[Maturity ( Days)]]/365</f>
        <v>0.1095890410958904</v>
      </c>
      <c r="AK1272" s="4" t="str">
        <f>IF(data[[#This Row],[Option Type]]="put","p","c")</f>
        <v>c</v>
      </c>
      <c r="AL1272" s="4">
        <f>(data[[#This Row],[Bid]]*data[[#This Row],[Bidsize]]+data[[#This Row],[Ask]]*data[[#This Row],[Asksize]])/(data[[#This Row],[Bidsize]]+data[[#This Row],[Asksize]])</f>
        <v>34.85</v>
      </c>
    </row>
    <row r="1273" spans="1:38" x14ac:dyDescent="0.3">
      <c r="A1273" t="s">
        <v>8035</v>
      </c>
      <c r="B1273" t="s">
        <v>8036</v>
      </c>
      <c r="C1273" t="s">
        <v>58</v>
      </c>
      <c r="D1273" t="s">
        <v>181</v>
      </c>
      <c r="E1273" t="s">
        <v>950</v>
      </c>
      <c r="F1273" t="s">
        <v>123</v>
      </c>
      <c r="G1273" t="s">
        <v>950</v>
      </c>
      <c r="H1273" t="s">
        <v>155</v>
      </c>
      <c r="I1273" t="s">
        <v>155</v>
      </c>
      <c r="J1273" t="s">
        <v>1502</v>
      </c>
      <c r="K1273" t="s">
        <v>299</v>
      </c>
      <c r="L1273" t="s">
        <v>57</v>
      </c>
      <c r="M1273" t="s">
        <v>37</v>
      </c>
      <c r="N1273" t="s">
        <v>7980</v>
      </c>
      <c r="O1273" t="s">
        <v>179</v>
      </c>
      <c r="P1273" t="s">
        <v>8037</v>
      </c>
      <c r="Q1273" t="s">
        <v>135</v>
      </c>
      <c r="R1273" t="s">
        <v>950</v>
      </c>
      <c r="S1273" t="s">
        <v>950</v>
      </c>
      <c r="T1273" t="s">
        <v>50</v>
      </c>
      <c r="U1273" t="s">
        <v>8038</v>
      </c>
      <c r="V1273" t="s">
        <v>87</v>
      </c>
      <c r="W1273" t="s">
        <v>88</v>
      </c>
      <c r="X1273" t="s">
        <v>1087</v>
      </c>
      <c r="Y1273" t="s">
        <v>7540</v>
      </c>
      <c r="Z1273" t="s">
        <v>87</v>
      </c>
      <c r="AA1273" t="s">
        <v>87</v>
      </c>
      <c r="AB1273" t="s">
        <v>37</v>
      </c>
      <c r="AC1273" t="s">
        <v>1013</v>
      </c>
      <c r="AD1273" t="s">
        <v>37</v>
      </c>
      <c r="AE1273" t="s">
        <v>1013</v>
      </c>
      <c r="AF1273" t="s">
        <v>90</v>
      </c>
      <c r="AG1273" t="s">
        <v>1270</v>
      </c>
      <c r="AH1273" t="s">
        <v>551</v>
      </c>
      <c r="AI1273" s="4">
        <f ca="1">data[[#This Row],[Expiry Date]]-TODAY()</f>
        <v>40</v>
      </c>
      <c r="AJ1273" s="4">
        <f ca="1">data[[#This Row],[Maturity ( Days)]]/365</f>
        <v>0.1095890410958904</v>
      </c>
      <c r="AK1273" s="4" t="str">
        <f>IF(data[[#This Row],[Option Type]]="put","p","c")</f>
        <v>c</v>
      </c>
      <c r="AL1273" s="4">
        <f>(data[[#This Row],[Bid]]*data[[#This Row],[Bidsize]]+data[[#This Row],[Ask]]*data[[#This Row],[Asksize]])/(data[[#This Row],[Bidsize]]+data[[#This Row],[Asksize]])</f>
        <v>35.549999999999997</v>
      </c>
    </row>
    <row r="1274" spans="1:38" x14ac:dyDescent="0.3">
      <c r="A1274" t="s">
        <v>8039</v>
      </c>
      <c r="B1274" t="s">
        <v>8040</v>
      </c>
      <c r="C1274" t="s">
        <v>58</v>
      </c>
      <c r="D1274" t="s">
        <v>599</v>
      </c>
      <c r="E1274" t="s">
        <v>887</v>
      </c>
      <c r="F1274" t="s">
        <v>5727</v>
      </c>
      <c r="G1274" t="s">
        <v>8041</v>
      </c>
      <c r="H1274" t="s">
        <v>423</v>
      </c>
      <c r="I1274" t="s">
        <v>423</v>
      </c>
      <c r="J1274" t="s">
        <v>1502</v>
      </c>
      <c r="K1274" t="s">
        <v>5826</v>
      </c>
      <c r="L1274" t="s">
        <v>57</v>
      </c>
      <c r="M1274" t="s">
        <v>37</v>
      </c>
      <c r="N1274" t="s">
        <v>8042</v>
      </c>
      <c r="O1274" t="s">
        <v>149</v>
      </c>
      <c r="P1274" t="s">
        <v>8043</v>
      </c>
      <c r="Q1274" t="s">
        <v>8043</v>
      </c>
      <c r="R1274" t="s">
        <v>8041</v>
      </c>
      <c r="S1274" t="s">
        <v>8041</v>
      </c>
      <c r="T1274" t="s">
        <v>50</v>
      </c>
      <c r="U1274" t="s">
        <v>6152</v>
      </c>
      <c r="V1274" t="s">
        <v>87</v>
      </c>
      <c r="W1274" t="s">
        <v>88</v>
      </c>
      <c r="X1274" t="s">
        <v>1087</v>
      </c>
      <c r="Y1274" t="s">
        <v>2633</v>
      </c>
      <c r="Z1274" t="s">
        <v>87</v>
      </c>
      <c r="AA1274" t="s">
        <v>87</v>
      </c>
      <c r="AB1274" t="s">
        <v>37</v>
      </c>
      <c r="AC1274" t="s">
        <v>1013</v>
      </c>
      <c r="AD1274" t="s">
        <v>37</v>
      </c>
      <c r="AE1274" t="s">
        <v>1013</v>
      </c>
      <c r="AF1274" t="s">
        <v>90</v>
      </c>
      <c r="AG1274" t="s">
        <v>1270</v>
      </c>
      <c r="AH1274" t="s">
        <v>551</v>
      </c>
      <c r="AI1274" s="4">
        <f ca="1">data[[#This Row],[Expiry Date]]-TODAY()</f>
        <v>40</v>
      </c>
      <c r="AJ1274" s="4">
        <f ca="1">data[[#This Row],[Maturity ( Days)]]/365</f>
        <v>0.1095890410958904</v>
      </c>
      <c r="AK1274" s="4" t="str">
        <f>IF(data[[#This Row],[Option Type]]="put","p","c")</f>
        <v>c</v>
      </c>
      <c r="AL1274" s="4">
        <f>(data[[#This Row],[Bid]]*data[[#This Row],[Bidsize]]+data[[#This Row],[Ask]]*data[[#This Row],[Asksize]])/(data[[#This Row],[Bidsize]]+data[[#This Row],[Asksize]])</f>
        <v>31.849999999999994</v>
      </c>
    </row>
    <row r="1275" spans="1:38" x14ac:dyDescent="0.3">
      <c r="A1275" t="s">
        <v>8044</v>
      </c>
      <c r="B1275" t="s">
        <v>8045</v>
      </c>
      <c r="C1275" t="s">
        <v>58</v>
      </c>
      <c r="D1275" t="s">
        <v>602</v>
      </c>
      <c r="E1275" t="s">
        <v>1432</v>
      </c>
      <c r="F1275" t="s">
        <v>5490</v>
      </c>
      <c r="G1275" t="s">
        <v>8046</v>
      </c>
      <c r="H1275" t="s">
        <v>289</v>
      </c>
      <c r="I1275" t="s">
        <v>289</v>
      </c>
      <c r="J1275" t="s">
        <v>1502</v>
      </c>
      <c r="K1275" t="s">
        <v>8047</v>
      </c>
      <c r="L1275" t="s">
        <v>57</v>
      </c>
      <c r="M1275" t="s">
        <v>37</v>
      </c>
      <c r="N1275" t="s">
        <v>8048</v>
      </c>
      <c r="O1275" t="s">
        <v>131</v>
      </c>
      <c r="P1275" t="s">
        <v>8049</v>
      </c>
      <c r="Q1275" t="s">
        <v>8046</v>
      </c>
      <c r="R1275" t="s">
        <v>1470</v>
      </c>
      <c r="S1275" t="s">
        <v>8046</v>
      </c>
      <c r="T1275" t="s">
        <v>50</v>
      </c>
      <c r="U1275" t="s">
        <v>6524</v>
      </c>
      <c r="V1275" t="s">
        <v>87</v>
      </c>
      <c r="W1275" t="s">
        <v>88</v>
      </c>
      <c r="X1275" t="s">
        <v>1087</v>
      </c>
      <c r="Y1275" t="s">
        <v>8050</v>
      </c>
      <c r="Z1275" t="s">
        <v>87</v>
      </c>
      <c r="AA1275" t="s">
        <v>87</v>
      </c>
      <c r="AB1275" t="s">
        <v>37</v>
      </c>
      <c r="AC1275" t="s">
        <v>1013</v>
      </c>
      <c r="AD1275" t="s">
        <v>37</v>
      </c>
      <c r="AE1275" t="s">
        <v>1013</v>
      </c>
      <c r="AF1275" t="s">
        <v>90</v>
      </c>
      <c r="AG1275" t="s">
        <v>1270</v>
      </c>
      <c r="AH1275" t="s">
        <v>50</v>
      </c>
      <c r="AI1275" s="4">
        <f ca="1">data[[#This Row],[Expiry Date]]-TODAY()</f>
        <v>40</v>
      </c>
      <c r="AJ1275" s="4">
        <f ca="1">data[[#This Row],[Maturity ( Days)]]/365</f>
        <v>0.1095890410958904</v>
      </c>
      <c r="AK1275" s="4" t="str">
        <f>IF(data[[#This Row],[Option Type]]="put","p","c")</f>
        <v>c</v>
      </c>
      <c r="AL1275" s="4">
        <f>(data[[#This Row],[Bid]]*data[[#This Row],[Bidsize]]+data[[#This Row],[Ask]]*data[[#This Row],[Asksize]])/(data[[#This Row],[Bidsize]]+data[[#This Row],[Asksize]])</f>
        <v>26.8</v>
      </c>
    </row>
    <row r="1276" spans="1:38" x14ac:dyDescent="0.3">
      <c r="A1276" t="s">
        <v>8051</v>
      </c>
      <c r="B1276" t="s">
        <v>8052</v>
      </c>
      <c r="C1276" t="s">
        <v>58</v>
      </c>
      <c r="D1276" t="s">
        <v>285</v>
      </c>
      <c r="E1276" t="s">
        <v>822</v>
      </c>
      <c r="F1276" t="s">
        <v>823</v>
      </c>
      <c r="G1276" t="s">
        <v>7863</v>
      </c>
      <c r="H1276" t="s">
        <v>137</v>
      </c>
      <c r="I1276" t="s">
        <v>151</v>
      </c>
      <c r="J1276" t="s">
        <v>1502</v>
      </c>
      <c r="K1276" t="s">
        <v>765</v>
      </c>
      <c r="L1276" t="s">
        <v>57</v>
      </c>
      <c r="M1276" t="s">
        <v>37</v>
      </c>
      <c r="N1276" t="s">
        <v>8053</v>
      </c>
      <c r="O1276" t="s">
        <v>137</v>
      </c>
      <c r="P1276" t="s">
        <v>859</v>
      </c>
      <c r="Q1276" t="s">
        <v>859</v>
      </c>
      <c r="R1276" t="s">
        <v>7863</v>
      </c>
      <c r="S1276" t="s">
        <v>7863</v>
      </c>
      <c r="T1276" t="s">
        <v>50</v>
      </c>
      <c r="U1276" t="s">
        <v>8054</v>
      </c>
      <c r="V1276" t="s">
        <v>87</v>
      </c>
      <c r="W1276" t="s">
        <v>88</v>
      </c>
      <c r="X1276" t="s">
        <v>1087</v>
      </c>
      <c r="Y1276" t="s">
        <v>8055</v>
      </c>
      <c r="Z1276" t="s">
        <v>87</v>
      </c>
      <c r="AA1276" t="s">
        <v>87</v>
      </c>
      <c r="AB1276" t="s">
        <v>37</v>
      </c>
      <c r="AC1276" t="s">
        <v>1013</v>
      </c>
      <c r="AD1276" t="s">
        <v>37</v>
      </c>
      <c r="AE1276" t="s">
        <v>1013</v>
      </c>
      <c r="AF1276" t="s">
        <v>90</v>
      </c>
      <c r="AG1276" t="s">
        <v>1270</v>
      </c>
      <c r="AH1276" t="s">
        <v>551</v>
      </c>
      <c r="AI1276" s="4">
        <f ca="1">data[[#This Row],[Expiry Date]]-TODAY()</f>
        <v>40</v>
      </c>
      <c r="AJ1276" s="4">
        <f ca="1">data[[#This Row],[Maturity ( Days)]]/365</f>
        <v>0.1095890410958904</v>
      </c>
      <c r="AK1276" s="4" t="str">
        <f>IF(data[[#This Row],[Option Type]]="put","p","c")</f>
        <v>c</v>
      </c>
      <c r="AL1276" s="4">
        <f>(data[[#This Row],[Bid]]*data[[#This Row],[Bidsize]]+data[[#This Row],[Ask]]*data[[#This Row],[Asksize]])/(data[[#This Row],[Bidsize]]+data[[#This Row],[Asksize]])</f>
        <v>24.561538461538461</v>
      </c>
    </row>
    <row r="1277" spans="1:38" x14ac:dyDescent="0.3">
      <c r="A1277" t="s">
        <v>8056</v>
      </c>
      <c r="B1277" t="s">
        <v>8057</v>
      </c>
      <c r="C1277" t="s">
        <v>58</v>
      </c>
      <c r="D1277" t="s">
        <v>606</v>
      </c>
      <c r="E1277" t="s">
        <v>6642</v>
      </c>
      <c r="F1277" t="s">
        <v>6636</v>
      </c>
      <c r="G1277" t="s">
        <v>382</v>
      </c>
      <c r="H1277" t="s">
        <v>322</v>
      </c>
      <c r="I1277" t="s">
        <v>461</v>
      </c>
      <c r="J1277" t="s">
        <v>1502</v>
      </c>
      <c r="K1277" t="s">
        <v>8058</v>
      </c>
      <c r="L1277" t="s">
        <v>57</v>
      </c>
      <c r="M1277" t="s">
        <v>37</v>
      </c>
      <c r="N1277" t="s">
        <v>8059</v>
      </c>
      <c r="O1277" t="s">
        <v>2102</v>
      </c>
      <c r="P1277" t="s">
        <v>1136</v>
      </c>
      <c r="Q1277" t="s">
        <v>8060</v>
      </c>
      <c r="R1277" t="s">
        <v>382</v>
      </c>
      <c r="S1277" t="s">
        <v>382</v>
      </c>
      <c r="T1277" t="s">
        <v>50</v>
      </c>
      <c r="U1277" t="s">
        <v>8061</v>
      </c>
      <c r="V1277" t="s">
        <v>87</v>
      </c>
      <c r="W1277" t="s">
        <v>88</v>
      </c>
      <c r="X1277" t="s">
        <v>1087</v>
      </c>
      <c r="Y1277" t="s">
        <v>854</v>
      </c>
      <c r="Z1277" t="s">
        <v>87</v>
      </c>
      <c r="AA1277" t="s">
        <v>87</v>
      </c>
      <c r="AB1277" t="s">
        <v>37</v>
      </c>
      <c r="AC1277" t="s">
        <v>1013</v>
      </c>
      <c r="AD1277" t="s">
        <v>37</v>
      </c>
      <c r="AE1277" t="s">
        <v>1013</v>
      </c>
      <c r="AF1277" t="s">
        <v>90</v>
      </c>
      <c r="AG1277" t="s">
        <v>1270</v>
      </c>
      <c r="AH1277" t="s">
        <v>50</v>
      </c>
      <c r="AI1277" s="4">
        <f ca="1">data[[#This Row],[Expiry Date]]-TODAY()</f>
        <v>40</v>
      </c>
      <c r="AJ1277" s="4">
        <f ca="1">data[[#This Row],[Maturity ( Days)]]/365</f>
        <v>0.1095890410958904</v>
      </c>
      <c r="AK1277" s="4" t="str">
        <f>IF(data[[#This Row],[Option Type]]="put","p","c")</f>
        <v>c</v>
      </c>
      <c r="AL1277" s="4">
        <f>(data[[#This Row],[Bid]]*data[[#This Row],[Bidsize]]+data[[#This Row],[Ask]]*data[[#This Row],[Asksize]])/(data[[#This Row],[Bidsize]]+data[[#This Row],[Asksize]])</f>
        <v>22.712903225806453</v>
      </c>
    </row>
    <row r="1278" spans="1:38" x14ac:dyDescent="0.3">
      <c r="A1278" t="s">
        <v>8062</v>
      </c>
      <c r="B1278" t="s">
        <v>8063</v>
      </c>
      <c r="C1278" t="s">
        <v>58</v>
      </c>
      <c r="D1278" t="s">
        <v>607</v>
      </c>
      <c r="E1278" t="s">
        <v>1275</v>
      </c>
      <c r="F1278" t="s">
        <v>735</v>
      </c>
      <c r="G1278" t="s">
        <v>984</v>
      </c>
      <c r="H1278" t="s">
        <v>322</v>
      </c>
      <c r="I1278" t="s">
        <v>322</v>
      </c>
      <c r="J1278" t="s">
        <v>1502</v>
      </c>
      <c r="K1278" t="s">
        <v>8064</v>
      </c>
      <c r="L1278" t="s">
        <v>57</v>
      </c>
      <c r="M1278" t="s">
        <v>37</v>
      </c>
      <c r="N1278" t="s">
        <v>8065</v>
      </c>
      <c r="O1278" t="s">
        <v>423</v>
      </c>
      <c r="P1278" t="s">
        <v>8066</v>
      </c>
      <c r="Q1278" t="s">
        <v>984</v>
      </c>
      <c r="R1278" t="s">
        <v>8066</v>
      </c>
      <c r="S1278" t="s">
        <v>984</v>
      </c>
      <c r="T1278" t="s">
        <v>50</v>
      </c>
      <c r="U1278" t="s">
        <v>8067</v>
      </c>
      <c r="V1278" t="s">
        <v>87</v>
      </c>
      <c r="W1278" t="s">
        <v>88</v>
      </c>
      <c r="X1278" t="s">
        <v>1087</v>
      </c>
      <c r="Y1278" t="s">
        <v>8068</v>
      </c>
      <c r="Z1278" t="s">
        <v>87</v>
      </c>
      <c r="AA1278" t="s">
        <v>87</v>
      </c>
      <c r="AB1278" t="s">
        <v>37</v>
      </c>
      <c r="AC1278" t="s">
        <v>1013</v>
      </c>
      <c r="AD1278" t="s">
        <v>37</v>
      </c>
      <c r="AE1278" t="s">
        <v>1013</v>
      </c>
      <c r="AF1278" t="s">
        <v>90</v>
      </c>
      <c r="AG1278" t="s">
        <v>1270</v>
      </c>
      <c r="AH1278" t="s">
        <v>50</v>
      </c>
      <c r="AI1278" s="4">
        <f ca="1">data[[#This Row],[Expiry Date]]-TODAY()</f>
        <v>40</v>
      </c>
      <c r="AJ1278" s="4">
        <f ca="1">data[[#This Row],[Maturity ( Days)]]/365</f>
        <v>0.1095890410958904</v>
      </c>
      <c r="AK1278" s="4" t="str">
        <f>IF(data[[#This Row],[Option Type]]="put","p","c")</f>
        <v>c</v>
      </c>
      <c r="AL1278" s="4">
        <f>(data[[#This Row],[Bid]]*data[[#This Row],[Bidsize]]+data[[#This Row],[Ask]]*data[[#This Row],[Asksize]])/(data[[#This Row],[Bidsize]]+data[[#This Row],[Asksize]])</f>
        <v>21.8</v>
      </c>
    </row>
    <row r="1279" spans="1:38" x14ac:dyDescent="0.3">
      <c r="A1279" t="s">
        <v>8069</v>
      </c>
      <c r="B1279" t="s">
        <v>8070</v>
      </c>
      <c r="C1279" t="s">
        <v>58</v>
      </c>
      <c r="D1279" t="s">
        <v>612</v>
      </c>
      <c r="E1279" t="s">
        <v>6614</v>
      </c>
      <c r="F1279" t="s">
        <v>6618</v>
      </c>
      <c r="G1279" t="s">
        <v>8071</v>
      </c>
      <c r="H1279" t="s">
        <v>289</v>
      </c>
      <c r="I1279" t="s">
        <v>289</v>
      </c>
      <c r="J1279" t="s">
        <v>1502</v>
      </c>
      <c r="K1279" t="s">
        <v>8072</v>
      </c>
      <c r="L1279" t="s">
        <v>57</v>
      </c>
      <c r="M1279" t="s">
        <v>37</v>
      </c>
      <c r="N1279" t="s">
        <v>8073</v>
      </c>
      <c r="O1279" t="s">
        <v>137</v>
      </c>
      <c r="P1279" t="s">
        <v>8074</v>
      </c>
      <c r="Q1279" t="s">
        <v>681</v>
      </c>
      <c r="R1279" t="s">
        <v>8071</v>
      </c>
      <c r="S1279" t="s">
        <v>8071</v>
      </c>
      <c r="T1279" t="s">
        <v>50</v>
      </c>
      <c r="U1279" t="s">
        <v>8075</v>
      </c>
      <c r="V1279" t="s">
        <v>87</v>
      </c>
      <c r="W1279" t="s">
        <v>88</v>
      </c>
      <c r="X1279" t="s">
        <v>1087</v>
      </c>
      <c r="Y1279" t="s">
        <v>151</v>
      </c>
      <c r="Z1279" t="s">
        <v>87</v>
      </c>
      <c r="AA1279" t="s">
        <v>87</v>
      </c>
      <c r="AB1279" t="s">
        <v>37</v>
      </c>
      <c r="AC1279" t="s">
        <v>1013</v>
      </c>
      <c r="AD1279" t="s">
        <v>37</v>
      </c>
      <c r="AE1279" t="s">
        <v>1013</v>
      </c>
      <c r="AF1279" t="s">
        <v>90</v>
      </c>
      <c r="AG1279" t="s">
        <v>1270</v>
      </c>
      <c r="AH1279" t="s">
        <v>50</v>
      </c>
      <c r="AI1279" s="4">
        <f ca="1">data[[#This Row],[Expiry Date]]-TODAY()</f>
        <v>40</v>
      </c>
      <c r="AJ1279" s="4">
        <f ca="1">data[[#This Row],[Maturity ( Days)]]/365</f>
        <v>0.1095890410958904</v>
      </c>
      <c r="AK1279" s="4" t="str">
        <f>IF(data[[#This Row],[Option Type]]="put","p","c")</f>
        <v>c</v>
      </c>
      <c r="AL1279" s="4">
        <f>(data[[#This Row],[Bid]]*data[[#This Row],[Bidsize]]+data[[#This Row],[Ask]]*data[[#This Row],[Asksize]])/(data[[#This Row],[Bidsize]]+data[[#This Row],[Asksize]])</f>
        <v>17.05</v>
      </c>
    </row>
    <row r="1280" spans="1:38" x14ac:dyDescent="0.3">
      <c r="A1280" t="s">
        <v>8076</v>
      </c>
      <c r="B1280" t="s">
        <v>8077</v>
      </c>
      <c r="C1280" t="s">
        <v>58</v>
      </c>
      <c r="D1280" t="s">
        <v>617</v>
      </c>
      <c r="E1280" t="s">
        <v>671</v>
      </c>
      <c r="F1280" t="s">
        <v>8078</v>
      </c>
      <c r="G1280" t="s">
        <v>485</v>
      </c>
      <c r="H1280" t="s">
        <v>90</v>
      </c>
      <c r="I1280" t="s">
        <v>90</v>
      </c>
      <c r="J1280" t="s">
        <v>1502</v>
      </c>
      <c r="K1280" t="s">
        <v>8079</v>
      </c>
      <c r="L1280" t="s">
        <v>57</v>
      </c>
      <c r="M1280" t="s">
        <v>37</v>
      </c>
      <c r="N1280" t="s">
        <v>6678</v>
      </c>
      <c r="O1280" t="s">
        <v>128</v>
      </c>
      <c r="P1280" t="s">
        <v>8080</v>
      </c>
      <c r="Q1280" t="s">
        <v>8080</v>
      </c>
      <c r="R1280" t="s">
        <v>485</v>
      </c>
      <c r="S1280" t="s">
        <v>485</v>
      </c>
      <c r="T1280" t="s">
        <v>50</v>
      </c>
      <c r="U1280" t="s">
        <v>8081</v>
      </c>
      <c r="V1280" t="s">
        <v>87</v>
      </c>
      <c r="W1280" t="s">
        <v>88</v>
      </c>
      <c r="X1280" t="s">
        <v>1087</v>
      </c>
      <c r="Y1280" t="s">
        <v>8082</v>
      </c>
      <c r="Z1280" t="s">
        <v>87</v>
      </c>
      <c r="AA1280" t="s">
        <v>87</v>
      </c>
      <c r="AB1280" t="s">
        <v>37</v>
      </c>
      <c r="AC1280" t="s">
        <v>1013</v>
      </c>
      <c r="AD1280" t="s">
        <v>37</v>
      </c>
      <c r="AE1280" t="s">
        <v>1013</v>
      </c>
      <c r="AF1280" t="s">
        <v>90</v>
      </c>
      <c r="AG1280" t="s">
        <v>1270</v>
      </c>
      <c r="AH1280" t="s">
        <v>50</v>
      </c>
      <c r="AI1280" s="4">
        <f ca="1">data[[#This Row],[Expiry Date]]-TODAY()</f>
        <v>40</v>
      </c>
      <c r="AJ1280" s="4">
        <f ca="1">data[[#This Row],[Maturity ( Days)]]/365</f>
        <v>0.1095890410958904</v>
      </c>
      <c r="AK1280" s="4" t="str">
        <f>IF(data[[#This Row],[Option Type]]="put","p","c")</f>
        <v>c</v>
      </c>
      <c r="AL1280" s="4">
        <f>(data[[#This Row],[Bid]]*data[[#This Row],[Bidsize]]+data[[#This Row],[Ask]]*data[[#This Row],[Asksize]])/(data[[#This Row],[Bidsize]]+data[[#This Row],[Asksize]])</f>
        <v>13.15</v>
      </c>
    </row>
    <row r="1281" spans="1:38" x14ac:dyDescent="0.3">
      <c r="A1281" t="s">
        <v>8083</v>
      </c>
      <c r="B1281" t="s">
        <v>8084</v>
      </c>
      <c r="C1281" t="s">
        <v>58</v>
      </c>
      <c r="D1281" t="s">
        <v>619</v>
      </c>
      <c r="E1281" t="s">
        <v>420</v>
      </c>
      <c r="F1281" t="s">
        <v>668</v>
      </c>
      <c r="G1281" t="s">
        <v>668</v>
      </c>
      <c r="H1281" t="s">
        <v>137</v>
      </c>
      <c r="I1281" t="s">
        <v>134</v>
      </c>
      <c r="J1281" t="s">
        <v>1502</v>
      </c>
      <c r="K1281" t="s">
        <v>5668</v>
      </c>
      <c r="L1281" t="s">
        <v>57</v>
      </c>
      <c r="M1281" t="s">
        <v>37</v>
      </c>
      <c r="N1281" t="s">
        <v>1141</v>
      </c>
      <c r="O1281" t="s">
        <v>484</v>
      </c>
      <c r="P1281" t="s">
        <v>8085</v>
      </c>
      <c r="Q1281" t="s">
        <v>2859</v>
      </c>
      <c r="R1281" t="s">
        <v>8085</v>
      </c>
      <c r="S1281" t="s">
        <v>668</v>
      </c>
      <c r="T1281" t="s">
        <v>50</v>
      </c>
      <c r="U1281" t="s">
        <v>8086</v>
      </c>
      <c r="V1281" t="s">
        <v>87</v>
      </c>
      <c r="W1281" t="s">
        <v>88</v>
      </c>
      <c r="X1281" t="s">
        <v>1087</v>
      </c>
      <c r="Y1281" t="s">
        <v>1468</v>
      </c>
      <c r="Z1281" t="s">
        <v>87</v>
      </c>
      <c r="AA1281" t="s">
        <v>87</v>
      </c>
      <c r="AB1281" t="s">
        <v>37</v>
      </c>
      <c r="AC1281" t="s">
        <v>1013</v>
      </c>
      <c r="AD1281" t="s">
        <v>37</v>
      </c>
      <c r="AE1281" t="s">
        <v>1013</v>
      </c>
      <c r="AF1281" t="s">
        <v>90</v>
      </c>
      <c r="AG1281" t="s">
        <v>1270</v>
      </c>
      <c r="AH1281" t="s">
        <v>551</v>
      </c>
      <c r="AI1281" s="4">
        <f ca="1">data[[#This Row],[Expiry Date]]-TODAY()</f>
        <v>40</v>
      </c>
      <c r="AJ1281" s="4">
        <f ca="1">data[[#This Row],[Maturity ( Days)]]/365</f>
        <v>0.1095890410958904</v>
      </c>
      <c r="AK1281" s="4" t="str">
        <f>IF(data[[#This Row],[Option Type]]="put","p","c")</f>
        <v>c</v>
      </c>
      <c r="AL1281" s="4">
        <f>(data[[#This Row],[Bid]]*data[[#This Row],[Bidsize]]+data[[#This Row],[Ask]]*data[[#This Row],[Asksize]])/(data[[#This Row],[Bidsize]]+data[[#This Row],[Asksize]])</f>
        <v>12</v>
      </c>
    </row>
    <row r="1282" spans="1:38" x14ac:dyDescent="0.3">
      <c r="A1282" t="s">
        <v>8087</v>
      </c>
      <c r="B1282" t="s">
        <v>8088</v>
      </c>
      <c r="C1282" t="s">
        <v>58</v>
      </c>
      <c r="D1282" t="s">
        <v>1980</v>
      </c>
      <c r="E1282" t="s">
        <v>1189</v>
      </c>
      <c r="F1282" t="s">
        <v>953</v>
      </c>
      <c r="G1282" t="s">
        <v>8089</v>
      </c>
      <c r="H1282" t="s">
        <v>119</v>
      </c>
      <c r="I1282" t="s">
        <v>136</v>
      </c>
      <c r="J1282" t="s">
        <v>1502</v>
      </c>
      <c r="K1282" t="s">
        <v>1396</v>
      </c>
      <c r="L1282" t="s">
        <v>57</v>
      </c>
      <c r="M1282" t="s">
        <v>37</v>
      </c>
      <c r="N1282" t="s">
        <v>8090</v>
      </c>
      <c r="O1282" t="s">
        <v>128</v>
      </c>
      <c r="P1282" t="s">
        <v>8091</v>
      </c>
      <c r="Q1282" t="s">
        <v>8091</v>
      </c>
      <c r="R1282" t="s">
        <v>8089</v>
      </c>
      <c r="S1282" t="s">
        <v>8089</v>
      </c>
      <c r="T1282" t="s">
        <v>50</v>
      </c>
      <c r="U1282" t="s">
        <v>8092</v>
      </c>
      <c r="V1282" t="s">
        <v>87</v>
      </c>
      <c r="W1282" t="s">
        <v>88</v>
      </c>
      <c r="X1282" t="s">
        <v>1087</v>
      </c>
      <c r="Y1282" t="s">
        <v>8093</v>
      </c>
      <c r="Z1282" t="s">
        <v>87</v>
      </c>
      <c r="AA1282" t="s">
        <v>87</v>
      </c>
      <c r="AB1282" t="s">
        <v>37</v>
      </c>
      <c r="AC1282" t="s">
        <v>1013</v>
      </c>
      <c r="AD1282" t="s">
        <v>37</v>
      </c>
      <c r="AE1282" t="s">
        <v>1013</v>
      </c>
      <c r="AF1282" t="s">
        <v>90</v>
      </c>
      <c r="AG1282" t="s">
        <v>1270</v>
      </c>
      <c r="AH1282" t="s">
        <v>551</v>
      </c>
      <c r="AI1282" s="4">
        <f ca="1">data[[#This Row],[Expiry Date]]-TODAY()</f>
        <v>40</v>
      </c>
      <c r="AJ1282" s="4">
        <f ca="1">data[[#This Row],[Maturity ( Days)]]/365</f>
        <v>0.1095890410958904</v>
      </c>
      <c r="AK1282" s="4" t="str">
        <f>IF(data[[#This Row],[Option Type]]="put","p","c")</f>
        <v>c</v>
      </c>
      <c r="AL1282" s="4">
        <f>(data[[#This Row],[Bid]]*data[[#This Row],[Bidsize]]+data[[#This Row],[Ask]]*data[[#This Row],[Asksize]])/(data[[#This Row],[Bidsize]]+data[[#This Row],[Asksize]])</f>
        <v>9.310144927536232</v>
      </c>
    </row>
    <row r="1283" spans="1:38" x14ac:dyDescent="0.3">
      <c r="A1283" t="s">
        <v>8094</v>
      </c>
      <c r="B1283" t="s">
        <v>8095</v>
      </c>
      <c r="C1283" t="s">
        <v>58</v>
      </c>
      <c r="D1283" t="s">
        <v>624</v>
      </c>
      <c r="E1283" t="s">
        <v>437</v>
      </c>
      <c r="F1283" t="s">
        <v>243</v>
      </c>
      <c r="G1283" t="s">
        <v>420</v>
      </c>
      <c r="H1283" t="s">
        <v>8096</v>
      </c>
      <c r="I1283" t="s">
        <v>265</v>
      </c>
      <c r="J1283" t="s">
        <v>1502</v>
      </c>
      <c r="K1283" t="s">
        <v>8097</v>
      </c>
      <c r="L1283" t="s">
        <v>57</v>
      </c>
      <c r="M1283" t="s">
        <v>37</v>
      </c>
      <c r="N1283" t="s">
        <v>6533</v>
      </c>
      <c r="O1283" t="s">
        <v>88</v>
      </c>
      <c r="P1283" t="s">
        <v>420</v>
      </c>
      <c r="Q1283" t="s">
        <v>420</v>
      </c>
      <c r="R1283" t="s">
        <v>420</v>
      </c>
      <c r="S1283" t="s">
        <v>420</v>
      </c>
      <c r="T1283" t="s">
        <v>50</v>
      </c>
      <c r="U1283" t="s">
        <v>8098</v>
      </c>
      <c r="V1283" t="s">
        <v>87</v>
      </c>
      <c r="W1283" t="s">
        <v>88</v>
      </c>
      <c r="X1283" t="s">
        <v>1087</v>
      </c>
      <c r="Y1283" t="s">
        <v>8099</v>
      </c>
      <c r="Z1283" t="s">
        <v>87</v>
      </c>
      <c r="AA1283" t="s">
        <v>87</v>
      </c>
      <c r="AB1283" t="s">
        <v>37</v>
      </c>
      <c r="AC1283" t="s">
        <v>1013</v>
      </c>
      <c r="AD1283" t="s">
        <v>37</v>
      </c>
      <c r="AE1283" t="s">
        <v>1013</v>
      </c>
      <c r="AF1283" t="s">
        <v>90</v>
      </c>
      <c r="AG1283" t="s">
        <v>1270</v>
      </c>
      <c r="AH1283" t="s">
        <v>50</v>
      </c>
      <c r="AI1283" s="4">
        <f ca="1">data[[#This Row],[Expiry Date]]-TODAY()</f>
        <v>40</v>
      </c>
      <c r="AJ1283" s="4">
        <f ca="1">data[[#This Row],[Maturity ( Days)]]/365</f>
        <v>0.1095890410958904</v>
      </c>
      <c r="AK1283" s="4" t="str">
        <f>IF(data[[#This Row],[Option Type]]="put","p","c")</f>
        <v>c</v>
      </c>
      <c r="AL1283" s="4">
        <f>(data[[#This Row],[Bid]]*data[[#This Row],[Bidsize]]+data[[#This Row],[Ask]]*data[[#This Row],[Asksize]])/(data[[#This Row],[Bidsize]]+data[[#This Row],[Asksize]])</f>
        <v>8.5625899280575535</v>
      </c>
    </row>
    <row r="1284" spans="1:38" x14ac:dyDescent="0.3">
      <c r="A1284" t="s">
        <v>8100</v>
      </c>
      <c r="B1284" t="s">
        <v>8101</v>
      </c>
      <c r="C1284" t="s">
        <v>58</v>
      </c>
      <c r="D1284" t="s">
        <v>624</v>
      </c>
      <c r="E1284" t="s">
        <v>772</v>
      </c>
      <c r="F1284" t="s">
        <v>506</v>
      </c>
      <c r="G1284" t="s">
        <v>8102</v>
      </c>
      <c r="H1284" t="s">
        <v>149</v>
      </c>
      <c r="I1284" t="s">
        <v>127</v>
      </c>
      <c r="J1284" t="s">
        <v>1502</v>
      </c>
      <c r="K1284" t="s">
        <v>324</v>
      </c>
      <c r="L1284" t="s">
        <v>57</v>
      </c>
      <c r="M1284" t="s">
        <v>37</v>
      </c>
      <c r="N1284" t="s">
        <v>756</v>
      </c>
      <c r="O1284" t="s">
        <v>128</v>
      </c>
      <c r="P1284" t="s">
        <v>8103</v>
      </c>
      <c r="Q1284" t="s">
        <v>8102</v>
      </c>
      <c r="R1284" t="s">
        <v>8103</v>
      </c>
      <c r="S1284" t="s">
        <v>8102</v>
      </c>
      <c r="T1284" t="s">
        <v>50</v>
      </c>
      <c r="U1284" t="s">
        <v>8104</v>
      </c>
      <c r="V1284" t="s">
        <v>87</v>
      </c>
      <c r="W1284" t="s">
        <v>88</v>
      </c>
      <c r="X1284" t="s">
        <v>1087</v>
      </c>
      <c r="Y1284" t="s">
        <v>8105</v>
      </c>
      <c r="Z1284" t="s">
        <v>87</v>
      </c>
      <c r="AA1284" t="s">
        <v>87</v>
      </c>
      <c r="AB1284" t="s">
        <v>37</v>
      </c>
      <c r="AC1284" t="s">
        <v>1013</v>
      </c>
      <c r="AD1284" t="s">
        <v>37</v>
      </c>
      <c r="AE1284" t="s">
        <v>1013</v>
      </c>
      <c r="AF1284" t="s">
        <v>90</v>
      </c>
      <c r="AG1284" t="s">
        <v>1270</v>
      </c>
      <c r="AH1284" t="s">
        <v>551</v>
      </c>
      <c r="AI1284" s="4">
        <f ca="1">data[[#This Row],[Expiry Date]]-TODAY()</f>
        <v>40</v>
      </c>
      <c r="AJ1284" s="4">
        <f ca="1">data[[#This Row],[Maturity ( Days)]]/365</f>
        <v>0.1095890410958904</v>
      </c>
      <c r="AK1284" s="4" t="str">
        <f>IF(data[[#This Row],[Option Type]]="put","p","c")</f>
        <v>c</v>
      </c>
      <c r="AL1284" s="4">
        <f>(data[[#This Row],[Bid]]*data[[#This Row],[Bidsize]]+data[[#This Row],[Ask]]*data[[#This Row],[Asksize]])/(data[[#This Row],[Bidsize]]+data[[#This Row],[Asksize]])</f>
        <v>8.97659574468085</v>
      </c>
    </row>
    <row r="1285" spans="1:38" x14ac:dyDescent="0.3">
      <c r="A1285" t="s">
        <v>8106</v>
      </c>
      <c r="B1285" t="s">
        <v>8107</v>
      </c>
      <c r="C1285" t="s">
        <v>58</v>
      </c>
      <c r="D1285" t="s">
        <v>1992</v>
      </c>
      <c r="E1285" t="s">
        <v>741</v>
      </c>
      <c r="F1285" t="s">
        <v>5670</v>
      </c>
      <c r="G1285" t="s">
        <v>741</v>
      </c>
      <c r="H1285" t="s">
        <v>325</v>
      </c>
      <c r="I1285" t="s">
        <v>3019</v>
      </c>
      <c r="J1285" t="s">
        <v>1502</v>
      </c>
      <c r="K1285" t="s">
        <v>8108</v>
      </c>
      <c r="L1285" t="s">
        <v>57</v>
      </c>
      <c r="M1285" t="s">
        <v>37</v>
      </c>
      <c r="N1285" t="s">
        <v>8109</v>
      </c>
      <c r="O1285" t="s">
        <v>158</v>
      </c>
      <c r="P1285" t="s">
        <v>8110</v>
      </c>
      <c r="Q1285" t="s">
        <v>8110</v>
      </c>
      <c r="R1285" t="s">
        <v>741</v>
      </c>
      <c r="S1285" t="s">
        <v>741</v>
      </c>
      <c r="T1285" t="s">
        <v>50</v>
      </c>
      <c r="U1285" t="s">
        <v>8111</v>
      </c>
      <c r="V1285" t="s">
        <v>87</v>
      </c>
      <c r="W1285" t="s">
        <v>88</v>
      </c>
      <c r="X1285" t="s">
        <v>1087</v>
      </c>
      <c r="Y1285" t="s">
        <v>8112</v>
      </c>
      <c r="Z1285" t="s">
        <v>87</v>
      </c>
      <c r="AA1285" t="s">
        <v>87</v>
      </c>
      <c r="AB1285" t="s">
        <v>37</v>
      </c>
      <c r="AC1285" t="s">
        <v>1013</v>
      </c>
      <c r="AD1285" t="s">
        <v>37</v>
      </c>
      <c r="AE1285" t="s">
        <v>1013</v>
      </c>
      <c r="AF1285" t="s">
        <v>90</v>
      </c>
      <c r="AG1285" t="s">
        <v>1270</v>
      </c>
      <c r="AH1285" t="s">
        <v>50</v>
      </c>
      <c r="AI1285" s="4">
        <f ca="1">data[[#This Row],[Expiry Date]]-TODAY()</f>
        <v>40</v>
      </c>
      <c r="AJ1285" s="4">
        <f ca="1">data[[#This Row],[Maturity ( Days)]]/365</f>
        <v>0.1095890410958904</v>
      </c>
      <c r="AK1285" s="4" t="str">
        <f>IF(data[[#This Row],[Option Type]]="put","p","c")</f>
        <v>c</v>
      </c>
      <c r="AL1285" s="4">
        <f>(data[[#This Row],[Bid]]*data[[#This Row],[Bidsize]]+data[[#This Row],[Ask]]*data[[#This Row],[Asksize]])/(data[[#This Row],[Bidsize]]+data[[#This Row],[Asksize]])</f>
        <v>8.0945945945945947</v>
      </c>
    </row>
    <row r="1286" spans="1:38" x14ac:dyDescent="0.3">
      <c r="A1286" t="s">
        <v>8113</v>
      </c>
      <c r="B1286" t="s">
        <v>8114</v>
      </c>
      <c r="C1286" t="s">
        <v>58</v>
      </c>
      <c r="D1286" t="s">
        <v>1999</v>
      </c>
      <c r="E1286" t="s">
        <v>771</v>
      </c>
      <c r="F1286" t="s">
        <v>665</v>
      </c>
      <c r="G1286" t="s">
        <v>8115</v>
      </c>
      <c r="H1286" t="s">
        <v>227</v>
      </c>
      <c r="I1286" t="s">
        <v>136</v>
      </c>
      <c r="J1286" t="s">
        <v>1502</v>
      </c>
      <c r="K1286" t="s">
        <v>322</v>
      </c>
      <c r="L1286" t="s">
        <v>57</v>
      </c>
      <c r="M1286" t="s">
        <v>37</v>
      </c>
      <c r="N1286" t="s">
        <v>1225</v>
      </c>
      <c r="O1286" t="s">
        <v>180</v>
      </c>
      <c r="P1286" t="s">
        <v>6582</v>
      </c>
      <c r="Q1286" t="s">
        <v>6582</v>
      </c>
      <c r="R1286" t="s">
        <v>8116</v>
      </c>
      <c r="S1286" t="s">
        <v>8115</v>
      </c>
      <c r="T1286" t="s">
        <v>50</v>
      </c>
      <c r="U1286" t="s">
        <v>8117</v>
      </c>
      <c r="V1286" t="s">
        <v>87</v>
      </c>
      <c r="W1286" t="s">
        <v>88</v>
      </c>
      <c r="X1286" t="s">
        <v>1087</v>
      </c>
      <c r="Y1286" t="s">
        <v>775</v>
      </c>
      <c r="Z1286" t="s">
        <v>87</v>
      </c>
      <c r="AA1286" t="s">
        <v>87</v>
      </c>
      <c r="AB1286" t="s">
        <v>37</v>
      </c>
      <c r="AC1286" t="s">
        <v>1013</v>
      </c>
      <c r="AD1286" t="s">
        <v>37</v>
      </c>
      <c r="AE1286" t="s">
        <v>1013</v>
      </c>
      <c r="AF1286" t="s">
        <v>90</v>
      </c>
      <c r="AG1286" t="s">
        <v>1270</v>
      </c>
      <c r="AH1286" t="s">
        <v>551</v>
      </c>
      <c r="AI1286" s="4">
        <f ca="1">data[[#This Row],[Expiry Date]]-TODAY()</f>
        <v>40</v>
      </c>
      <c r="AJ1286" s="4">
        <f ca="1">data[[#This Row],[Maturity ( Days)]]/365</f>
        <v>0.1095890410958904</v>
      </c>
      <c r="AK1286" s="4" t="str">
        <f>IF(data[[#This Row],[Option Type]]="put","p","c")</f>
        <v>c</v>
      </c>
      <c r="AL1286" s="4">
        <f>(data[[#This Row],[Bid]]*data[[#This Row],[Bidsize]]+data[[#This Row],[Ask]]*data[[#This Row],[Asksize]])/(data[[#This Row],[Bidsize]]+data[[#This Row],[Asksize]])</f>
        <v>7.0071428571428571</v>
      </c>
    </row>
    <row r="1287" spans="1:38" x14ac:dyDescent="0.3">
      <c r="A1287" t="s">
        <v>8118</v>
      </c>
      <c r="B1287" t="s">
        <v>8119</v>
      </c>
      <c r="C1287" t="s">
        <v>58</v>
      </c>
      <c r="D1287" t="s">
        <v>626</v>
      </c>
      <c r="E1287" t="s">
        <v>137</v>
      </c>
      <c r="F1287" t="s">
        <v>1076</v>
      </c>
      <c r="G1287" t="s">
        <v>8120</v>
      </c>
      <c r="H1287" t="s">
        <v>3287</v>
      </c>
      <c r="I1287" t="s">
        <v>359</v>
      </c>
      <c r="J1287" t="s">
        <v>1502</v>
      </c>
      <c r="K1287" t="s">
        <v>276</v>
      </c>
      <c r="L1287" t="s">
        <v>57</v>
      </c>
      <c r="M1287" t="s">
        <v>37</v>
      </c>
      <c r="N1287" t="s">
        <v>7279</v>
      </c>
      <c r="O1287" t="s">
        <v>158</v>
      </c>
      <c r="P1287" t="s">
        <v>6499</v>
      </c>
      <c r="Q1287" t="s">
        <v>8121</v>
      </c>
      <c r="R1287" t="s">
        <v>6499</v>
      </c>
      <c r="S1287" t="s">
        <v>8120</v>
      </c>
      <c r="T1287" t="s">
        <v>50</v>
      </c>
      <c r="U1287" t="s">
        <v>8122</v>
      </c>
      <c r="V1287" t="s">
        <v>87</v>
      </c>
      <c r="W1287" t="s">
        <v>88</v>
      </c>
      <c r="X1287" t="s">
        <v>1087</v>
      </c>
      <c r="Y1287" t="s">
        <v>8123</v>
      </c>
      <c r="Z1287" t="s">
        <v>87</v>
      </c>
      <c r="AA1287" t="s">
        <v>87</v>
      </c>
      <c r="AB1287" t="s">
        <v>37</v>
      </c>
      <c r="AC1287" t="s">
        <v>1013</v>
      </c>
      <c r="AD1287" t="s">
        <v>37</v>
      </c>
      <c r="AE1287" t="s">
        <v>1013</v>
      </c>
      <c r="AF1287" t="s">
        <v>90</v>
      </c>
      <c r="AG1287" t="s">
        <v>1270</v>
      </c>
      <c r="AH1287" t="s">
        <v>50</v>
      </c>
      <c r="AI1287" s="4">
        <f ca="1">data[[#This Row],[Expiry Date]]-TODAY()</f>
        <v>40</v>
      </c>
      <c r="AJ1287" s="4">
        <f ca="1">data[[#This Row],[Maturity ( Days)]]/365</f>
        <v>0.1095890410958904</v>
      </c>
      <c r="AK1287" s="4" t="str">
        <f>IF(data[[#This Row],[Option Type]]="put","p","c")</f>
        <v>c</v>
      </c>
      <c r="AL1287" s="4">
        <f>(data[[#This Row],[Bid]]*data[[#This Row],[Bidsize]]+data[[#This Row],[Ask]]*data[[#This Row],[Asksize]])/(data[[#This Row],[Bidsize]]+data[[#This Row],[Asksize]])</f>
        <v>6.2655172413793103</v>
      </c>
    </row>
    <row r="1288" spans="1:38" x14ac:dyDescent="0.3">
      <c r="A1288" t="s">
        <v>8124</v>
      </c>
      <c r="B1288" t="s">
        <v>8125</v>
      </c>
      <c r="C1288" t="s">
        <v>58</v>
      </c>
      <c r="D1288" t="s">
        <v>2018</v>
      </c>
      <c r="E1288" t="s">
        <v>902</v>
      </c>
      <c r="F1288" t="s">
        <v>666</v>
      </c>
      <c r="G1288" t="s">
        <v>8126</v>
      </c>
      <c r="H1288" t="s">
        <v>90</v>
      </c>
      <c r="I1288" t="s">
        <v>883</v>
      </c>
      <c r="J1288" t="s">
        <v>1502</v>
      </c>
      <c r="K1288" t="s">
        <v>8127</v>
      </c>
      <c r="L1288" t="s">
        <v>57</v>
      </c>
      <c r="M1288" t="s">
        <v>37</v>
      </c>
      <c r="N1288" t="s">
        <v>7470</v>
      </c>
      <c r="O1288" t="s">
        <v>137</v>
      </c>
      <c r="P1288" t="s">
        <v>8128</v>
      </c>
      <c r="Q1288" t="s">
        <v>8115</v>
      </c>
      <c r="R1288" t="s">
        <v>8126</v>
      </c>
      <c r="S1288" t="s">
        <v>8126</v>
      </c>
      <c r="T1288" t="s">
        <v>50</v>
      </c>
      <c r="U1288" t="s">
        <v>8129</v>
      </c>
      <c r="V1288" t="s">
        <v>87</v>
      </c>
      <c r="W1288" t="s">
        <v>88</v>
      </c>
      <c r="X1288" t="s">
        <v>1087</v>
      </c>
      <c r="Y1288" t="s">
        <v>2951</v>
      </c>
      <c r="Z1288" t="s">
        <v>87</v>
      </c>
      <c r="AA1288" t="s">
        <v>87</v>
      </c>
      <c r="AB1288" t="s">
        <v>37</v>
      </c>
      <c r="AC1288" t="s">
        <v>1013</v>
      </c>
      <c r="AD1288" t="s">
        <v>37</v>
      </c>
      <c r="AE1288" t="s">
        <v>1013</v>
      </c>
      <c r="AF1288" t="s">
        <v>90</v>
      </c>
      <c r="AG1288" t="s">
        <v>1270</v>
      </c>
      <c r="AH1288" t="s">
        <v>50</v>
      </c>
      <c r="AI1288" s="4">
        <f ca="1">data[[#This Row],[Expiry Date]]-TODAY()</f>
        <v>40</v>
      </c>
      <c r="AJ1288" s="4">
        <f ca="1">data[[#This Row],[Maturity ( Days)]]/365</f>
        <v>0.1095890410958904</v>
      </c>
      <c r="AK1288" s="4" t="str">
        <f>IF(data[[#This Row],[Option Type]]="put","p","c")</f>
        <v>c</v>
      </c>
      <c r="AL1288" s="4">
        <f>(data[[#This Row],[Bid]]*data[[#This Row],[Bidsize]]+data[[#This Row],[Ask]]*data[[#This Row],[Asksize]])/(data[[#This Row],[Bidsize]]+data[[#This Row],[Asksize]])</f>
        <v>5.5115384615384624</v>
      </c>
    </row>
    <row r="1289" spans="1:38" x14ac:dyDescent="0.3">
      <c r="A1289" t="s">
        <v>8130</v>
      </c>
      <c r="B1289" t="s">
        <v>8131</v>
      </c>
      <c r="C1289" t="s">
        <v>58</v>
      </c>
      <c r="D1289" t="s">
        <v>2018</v>
      </c>
      <c r="E1289" t="s">
        <v>954</v>
      </c>
      <c r="F1289" t="s">
        <v>137</v>
      </c>
      <c r="G1289" t="s">
        <v>6615</v>
      </c>
      <c r="H1289" t="s">
        <v>232</v>
      </c>
      <c r="I1289" t="s">
        <v>187</v>
      </c>
      <c r="J1289" t="s">
        <v>1502</v>
      </c>
      <c r="K1289" t="s">
        <v>278</v>
      </c>
      <c r="L1289" t="s">
        <v>57</v>
      </c>
      <c r="M1289" t="s">
        <v>37</v>
      </c>
      <c r="N1289" t="s">
        <v>8132</v>
      </c>
      <c r="O1289" t="s">
        <v>88</v>
      </c>
      <c r="P1289" t="s">
        <v>6615</v>
      </c>
      <c r="Q1289" t="s">
        <v>6615</v>
      </c>
      <c r="R1289" t="s">
        <v>6615</v>
      </c>
      <c r="S1289" t="s">
        <v>6615</v>
      </c>
      <c r="T1289" t="s">
        <v>50</v>
      </c>
      <c r="U1289" t="s">
        <v>8133</v>
      </c>
      <c r="V1289" t="s">
        <v>87</v>
      </c>
      <c r="W1289" t="s">
        <v>88</v>
      </c>
      <c r="X1289" t="s">
        <v>1087</v>
      </c>
      <c r="Y1289" t="s">
        <v>328</v>
      </c>
      <c r="Z1289" t="s">
        <v>87</v>
      </c>
      <c r="AA1289" t="s">
        <v>87</v>
      </c>
      <c r="AB1289" t="s">
        <v>37</v>
      </c>
      <c r="AC1289" t="s">
        <v>1013</v>
      </c>
      <c r="AD1289" t="s">
        <v>37</v>
      </c>
      <c r="AE1289" t="s">
        <v>1013</v>
      </c>
      <c r="AF1289" t="s">
        <v>90</v>
      </c>
      <c r="AG1289" t="s">
        <v>1270</v>
      </c>
      <c r="AH1289" t="s">
        <v>551</v>
      </c>
      <c r="AI1289" s="4">
        <f ca="1">data[[#This Row],[Expiry Date]]-TODAY()</f>
        <v>40</v>
      </c>
      <c r="AJ1289" s="4">
        <f ca="1">data[[#This Row],[Maturity ( Days)]]/365</f>
        <v>0.1095890410958904</v>
      </c>
      <c r="AK1289" s="4" t="str">
        <f>IF(data[[#This Row],[Option Type]]="put","p","c")</f>
        <v>c</v>
      </c>
      <c r="AL1289" s="4">
        <f>(data[[#This Row],[Bid]]*data[[#This Row],[Bidsize]]+data[[#This Row],[Ask]]*data[[#This Row],[Asksize]])/(data[[#This Row],[Bidsize]]+data[[#This Row],[Asksize]])</f>
        <v>5.7549999999999999</v>
      </c>
    </row>
    <row r="1290" spans="1:38" x14ac:dyDescent="0.3">
      <c r="A1290" t="s">
        <v>8134</v>
      </c>
      <c r="B1290" t="s">
        <v>8135</v>
      </c>
      <c r="C1290" t="s">
        <v>58</v>
      </c>
      <c r="D1290" t="s">
        <v>2025</v>
      </c>
      <c r="E1290" t="s">
        <v>5539</v>
      </c>
      <c r="F1290" t="s">
        <v>358</v>
      </c>
      <c r="G1290" t="s">
        <v>8136</v>
      </c>
      <c r="H1290" t="s">
        <v>90</v>
      </c>
      <c r="I1290" t="s">
        <v>638</v>
      </c>
      <c r="J1290" t="s">
        <v>1502</v>
      </c>
      <c r="K1290" t="s">
        <v>8137</v>
      </c>
      <c r="L1290" t="s">
        <v>57</v>
      </c>
      <c r="M1290" t="s">
        <v>37</v>
      </c>
      <c r="N1290" t="s">
        <v>8138</v>
      </c>
      <c r="O1290" t="s">
        <v>128</v>
      </c>
      <c r="P1290" t="s">
        <v>8139</v>
      </c>
      <c r="Q1290" t="s">
        <v>8139</v>
      </c>
      <c r="R1290" t="s">
        <v>8136</v>
      </c>
      <c r="S1290" t="s">
        <v>8136</v>
      </c>
      <c r="T1290" t="s">
        <v>50</v>
      </c>
      <c r="U1290" t="s">
        <v>8140</v>
      </c>
      <c r="V1290" t="s">
        <v>87</v>
      </c>
      <c r="W1290" t="s">
        <v>88</v>
      </c>
      <c r="X1290" t="s">
        <v>1087</v>
      </c>
      <c r="Y1290" t="s">
        <v>8141</v>
      </c>
      <c r="Z1290" t="s">
        <v>87</v>
      </c>
      <c r="AA1290" t="s">
        <v>87</v>
      </c>
      <c r="AB1290" t="s">
        <v>37</v>
      </c>
      <c r="AC1290" t="s">
        <v>1013</v>
      </c>
      <c r="AD1290" t="s">
        <v>37</v>
      </c>
      <c r="AE1290" t="s">
        <v>1013</v>
      </c>
      <c r="AF1290" t="s">
        <v>90</v>
      </c>
      <c r="AG1290" t="s">
        <v>1270</v>
      </c>
      <c r="AH1290" t="s">
        <v>50</v>
      </c>
      <c r="AI1290" s="4">
        <f ca="1">data[[#This Row],[Expiry Date]]-TODAY()</f>
        <v>40</v>
      </c>
      <c r="AJ1290" s="4">
        <f ca="1">data[[#This Row],[Maturity ( Days)]]/365</f>
        <v>0.1095890410958904</v>
      </c>
      <c r="AK1290" s="4" t="str">
        <f>IF(data[[#This Row],[Option Type]]="put","p","c")</f>
        <v>c</v>
      </c>
      <c r="AL1290" s="4">
        <f>(data[[#This Row],[Bid]]*data[[#This Row],[Bidsize]]+data[[#This Row],[Ask]]*data[[#This Row],[Asksize]])/(data[[#This Row],[Bidsize]]+data[[#This Row],[Asksize]])</f>
        <v>5.0413793103448272</v>
      </c>
    </row>
    <row r="1291" spans="1:38" x14ac:dyDescent="0.3">
      <c r="A1291" t="s">
        <v>8142</v>
      </c>
      <c r="B1291" t="s">
        <v>8143</v>
      </c>
      <c r="C1291" t="s">
        <v>58</v>
      </c>
      <c r="D1291" t="s">
        <v>631</v>
      </c>
      <c r="E1291" t="s">
        <v>770</v>
      </c>
      <c r="F1291" t="s">
        <v>343</v>
      </c>
      <c r="G1291" t="s">
        <v>8144</v>
      </c>
      <c r="H1291" t="s">
        <v>203</v>
      </c>
      <c r="I1291" t="s">
        <v>90</v>
      </c>
      <c r="J1291" t="s">
        <v>1502</v>
      </c>
      <c r="K1291" t="s">
        <v>8145</v>
      </c>
      <c r="L1291" t="s">
        <v>57</v>
      </c>
      <c r="M1291" t="s">
        <v>37</v>
      </c>
      <c r="N1291" t="s">
        <v>7446</v>
      </c>
      <c r="O1291" t="s">
        <v>88</v>
      </c>
      <c r="P1291" t="s">
        <v>8144</v>
      </c>
      <c r="Q1291" t="s">
        <v>8144</v>
      </c>
      <c r="R1291" t="s">
        <v>8144</v>
      </c>
      <c r="S1291" t="s">
        <v>8144</v>
      </c>
      <c r="T1291" t="s">
        <v>50</v>
      </c>
      <c r="U1291" t="s">
        <v>8146</v>
      </c>
      <c r="V1291" t="s">
        <v>87</v>
      </c>
      <c r="W1291" t="s">
        <v>88</v>
      </c>
      <c r="X1291" t="s">
        <v>1087</v>
      </c>
      <c r="Y1291" t="s">
        <v>1079</v>
      </c>
      <c r="Z1291" t="s">
        <v>87</v>
      </c>
      <c r="AA1291" t="s">
        <v>87</v>
      </c>
      <c r="AB1291" t="s">
        <v>37</v>
      </c>
      <c r="AC1291" t="s">
        <v>1013</v>
      </c>
      <c r="AD1291" t="s">
        <v>37</v>
      </c>
      <c r="AE1291" t="s">
        <v>1013</v>
      </c>
      <c r="AF1291" t="s">
        <v>90</v>
      </c>
      <c r="AG1291" t="s">
        <v>1270</v>
      </c>
      <c r="AH1291" t="s">
        <v>50</v>
      </c>
      <c r="AI1291" s="4">
        <f ca="1">data[[#This Row],[Expiry Date]]-TODAY()</f>
        <v>40</v>
      </c>
      <c r="AJ1291" s="4">
        <f ca="1">data[[#This Row],[Maturity ( Days)]]/365</f>
        <v>0.1095890410958904</v>
      </c>
      <c r="AK1291" s="4" t="str">
        <f>IF(data[[#This Row],[Option Type]]="put","p","c")</f>
        <v>c</v>
      </c>
      <c r="AL1291" s="4">
        <f>(data[[#This Row],[Bid]]*data[[#This Row],[Bidsize]]+data[[#This Row],[Ask]]*data[[#This Row],[Asksize]])/(data[[#This Row],[Bidsize]]+data[[#This Row],[Asksize]])</f>
        <v>3.8487562189054723</v>
      </c>
    </row>
    <row r="1292" spans="1:38" x14ac:dyDescent="0.3">
      <c r="A1292" t="s">
        <v>8147</v>
      </c>
      <c r="B1292" t="s">
        <v>8148</v>
      </c>
      <c r="C1292" t="s">
        <v>58</v>
      </c>
      <c r="D1292" t="s">
        <v>631</v>
      </c>
      <c r="E1292" t="s">
        <v>664</v>
      </c>
      <c r="F1292" t="s">
        <v>660</v>
      </c>
      <c r="G1292" t="s">
        <v>8149</v>
      </c>
      <c r="H1292" t="s">
        <v>124</v>
      </c>
      <c r="I1292" t="s">
        <v>292</v>
      </c>
      <c r="J1292" t="s">
        <v>1502</v>
      </c>
      <c r="K1292" t="s">
        <v>5440</v>
      </c>
      <c r="L1292" t="s">
        <v>57</v>
      </c>
      <c r="M1292" t="s">
        <v>37</v>
      </c>
      <c r="N1292" t="s">
        <v>8150</v>
      </c>
      <c r="O1292" t="s">
        <v>166</v>
      </c>
      <c r="P1292" t="s">
        <v>8151</v>
      </c>
      <c r="Q1292" t="s">
        <v>8152</v>
      </c>
      <c r="R1292" t="s">
        <v>7145</v>
      </c>
      <c r="S1292" t="s">
        <v>8149</v>
      </c>
      <c r="T1292" t="s">
        <v>50</v>
      </c>
      <c r="U1292" t="s">
        <v>8153</v>
      </c>
      <c r="V1292" t="s">
        <v>87</v>
      </c>
      <c r="W1292" t="s">
        <v>88</v>
      </c>
      <c r="X1292" t="s">
        <v>1087</v>
      </c>
      <c r="Y1292" t="s">
        <v>1090</v>
      </c>
      <c r="Z1292" t="s">
        <v>87</v>
      </c>
      <c r="AA1292" t="s">
        <v>87</v>
      </c>
      <c r="AB1292" t="s">
        <v>37</v>
      </c>
      <c r="AC1292" t="s">
        <v>1013</v>
      </c>
      <c r="AD1292" t="s">
        <v>37</v>
      </c>
      <c r="AE1292" t="s">
        <v>1013</v>
      </c>
      <c r="AF1292" t="s">
        <v>90</v>
      </c>
      <c r="AG1292" t="s">
        <v>1270</v>
      </c>
      <c r="AH1292" t="s">
        <v>551</v>
      </c>
      <c r="AI1292" s="4">
        <f ca="1">data[[#This Row],[Expiry Date]]-TODAY()</f>
        <v>40</v>
      </c>
      <c r="AJ1292" s="4">
        <f ca="1">data[[#This Row],[Maturity ( Days)]]/365</f>
        <v>0.1095890410958904</v>
      </c>
      <c r="AK1292" s="4" t="str">
        <f>IF(data[[#This Row],[Option Type]]="put","p","c")</f>
        <v>c</v>
      </c>
      <c r="AL1292" s="4">
        <f>(data[[#This Row],[Bid]]*data[[#This Row],[Bidsize]]+data[[#This Row],[Ask]]*data[[#This Row],[Asksize]])/(data[[#This Row],[Bidsize]]+data[[#This Row],[Asksize]])</f>
        <v>4.053535353535354</v>
      </c>
    </row>
    <row r="1293" spans="1:38" x14ac:dyDescent="0.3">
      <c r="A1293" t="s">
        <v>8154</v>
      </c>
      <c r="B1293" t="s">
        <v>8155</v>
      </c>
      <c r="C1293" t="s">
        <v>58</v>
      </c>
      <c r="D1293" t="s">
        <v>3364</v>
      </c>
      <c r="E1293" t="s">
        <v>432</v>
      </c>
      <c r="F1293" t="s">
        <v>247</v>
      </c>
      <c r="G1293" t="s">
        <v>8156</v>
      </c>
      <c r="H1293" t="s">
        <v>430</v>
      </c>
      <c r="I1293" t="s">
        <v>122</v>
      </c>
      <c r="J1293" t="s">
        <v>1502</v>
      </c>
      <c r="K1293" t="s">
        <v>768</v>
      </c>
      <c r="L1293" t="s">
        <v>57</v>
      </c>
      <c r="M1293" t="s">
        <v>37</v>
      </c>
      <c r="N1293" t="s">
        <v>7874</v>
      </c>
      <c r="O1293" t="s">
        <v>128</v>
      </c>
      <c r="P1293" t="s">
        <v>8157</v>
      </c>
      <c r="Q1293" t="s">
        <v>8157</v>
      </c>
      <c r="R1293" t="s">
        <v>8156</v>
      </c>
      <c r="S1293" t="s">
        <v>8156</v>
      </c>
      <c r="T1293" t="s">
        <v>50</v>
      </c>
      <c r="U1293" t="s">
        <v>8158</v>
      </c>
      <c r="V1293" t="s">
        <v>87</v>
      </c>
      <c r="W1293" t="s">
        <v>88</v>
      </c>
      <c r="X1293" t="s">
        <v>1087</v>
      </c>
      <c r="Y1293" t="s">
        <v>917</v>
      </c>
      <c r="Z1293" t="s">
        <v>87</v>
      </c>
      <c r="AA1293" t="s">
        <v>87</v>
      </c>
      <c r="AB1293" t="s">
        <v>37</v>
      </c>
      <c r="AC1293" t="s">
        <v>1013</v>
      </c>
      <c r="AD1293" t="s">
        <v>37</v>
      </c>
      <c r="AE1293" t="s">
        <v>1013</v>
      </c>
      <c r="AF1293" t="s">
        <v>90</v>
      </c>
      <c r="AG1293" t="s">
        <v>1270</v>
      </c>
      <c r="AH1293" t="s">
        <v>551</v>
      </c>
      <c r="AI1293" s="4">
        <f ca="1">data[[#This Row],[Expiry Date]]-TODAY()</f>
        <v>40</v>
      </c>
      <c r="AJ1293" s="4">
        <f ca="1">data[[#This Row],[Maturity ( Days)]]/365</f>
        <v>0.1095890410958904</v>
      </c>
      <c r="AK1293" s="4" t="str">
        <f>IF(data[[#This Row],[Option Type]]="put","p","c")</f>
        <v>c</v>
      </c>
      <c r="AL1293" s="4">
        <f>(data[[#This Row],[Bid]]*data[[#This Row],[Bidsize]]+data[[#This Row],[Ask]]*data[[#This Row],[Asksize]])/(data[[#This Row],[Bidsize]]+data[[#This Row],[Asksize]])</f>
        <v>3.4465346534653469</v>
      </c>
    </row>
    <row r="1294" spans="1:38" x14ac:dyDescent="0.3">
      <c r="A1294" t="s">
        <v>8159</v>
      </c>
      <c r="B1294" t="s">
        <v>8160</v>
      </c>
      <c r="C1294" t="s">
        <v>58</v>
      </c>
      <c r="D1294" t="s">
        <v>4531</v>
      </c>
      <c r="E1294" t="s">
        <v>158</v>
      </c>
      <c r="F1294" t="s">
        <v>868</v>
      </c>
      <c r="G1294" t="s">
        <v>8161</v>
      </c>
      <c r="H1294" t="s">
        <v>314</v>
      </c>
      <c r="I1294" t="s">
        <v>124</v>
      </c>
      <c r="J1294" t="s">
        <v>1502</v>
      </c>
      <c r="K1294" t="s">
        <v>253</v>
      </c>
      <c r="L1294" t="s">
        <v>57</v>
      </c>
      <c r="M1294" t="s">
        <v>37</v>
      </c>
      <c r="N1294" t="s">
        <v>8162</v>
      </c>
      <c r="O1294" t="s">
        <v>88</v>
      </c>
      <c r="P1294" t="s">
        <v>8161</v>
      </c>
      <c r="Q1294" t="s">
        <v>8161</v>
      </c>
      <c r="R1294" t="s">
        <v>8161</v>
      </c>
      <c r="S1294" t="s">
        <v>8161</v>
      </c>
      <c r="T1294" t="s">
        <v>50</v>
      </c>
      <c r="U1294" t="s">
        <v>8163</v>
      </c>
      <c r="V1294" t="s">
        <v>87</v>
      </c>
      <c r="W1294" t="s">
        <v>88</v>
      </c>
      <c r="X1294" t="s">
        <v>1087</v>
      </c>
      <c r="Y1294" t="s">
        <v>8164</v>
      </c>
      <c r="Z1294" t="s">
        <v>87</v>
      </c>
      <c r="AA1294" t="s">
        <v>87</v>
      </c>
      <c r="AB1294" t="s">
        <v>37</v>
      </c>
      <c r="AC1294" t="s">
        <v>1013</v>
      </c>
      <c r="AD1294" t="s">
        <v>37</v>
      </c>
      <c r="AE1294" t="s">
        <v>1013</v>
      </c>
      <c r="AF1294" t="s">
        <v>90</v>
      </c>
      <c r="AG1294" t="s">
        <v>1270</v>
      </c>
      <c r="AH1294" t="s">
        <v>551</v>
      </c>
      <c r="AI1294" s="4">
        <f ca="1">data[[#This Row],[Expiry Date]]-TODAY()</f>
        <v>40</v>
      </c>
      <c r="AJ1294" s="4">
        <f ca="1">data[[#This Row],[Maturity ( Days)]]/365</f>
        <v>0.1095890410958904</v>
      </c>
      <c r="AK1294" s="4" t="str">
        <f>IF(data[[#This Row],[Option Type]]="put","p","c")</f>
        <v>c</v>
      </c>
      <c r="AL1294" s="4">
        <f>(data[[#This Row],[Bid]]*data[[#This Row],[Bidsize]]+data[[#This Row],[Ask]]*data[[#This Row],[Asksize]])/(data[[#This Row],[Bidsize]]+data[[#This Row],[Asksize]])</f>
        <v>3.1906249999999998</v>
      </c>
    </row>
    <row r="1295" spans="1:38" x14ac:dyDescent="0.3">
      <c r="A1295" t="s">
        <v>8165</v>
      </c>
      <c r="B1295" t="s">
        <v>8166</v>
      </c>
      <c r="C1295" t="s">
        <v>58</v>
      </c>
      <c r="D1295" t="s">
        <v>635</v>
      </c>
      <c r="E1295" t="s">
        <v>747</v>
      </c>
      <c r="F1295" t="s">
        <v>809</v>
      </c>
      <c r="G1295" t="s">
        <v>432</v>
      </c>
      <c r="H1295" t="s">
        <v>90</v>
      </c>
      <c r="I1295" t="s">
        <v>90</v>
      </c>
      <c r="J1295" t="s">
        <v>1502</v>
      </c>
      <c r="K1295" t="s">
        <v>7426</v>
      </c>
      <c r="L1295" t="s">
        <v>57</v>
      </c>
      <c r="M1295" t="s">
        <v>37</v>
      </c>
      <c r="N1295" t="s">
        <v>8167</v>
      </c>
      <c r="O1295" t="s">
        <v>128</v>
      </c>
      <c r="P1295" t="s">
        <v>6624</v>
      </c>
      <c r="Q1295" t="s">
        <v>432</v>
      </c>
      <c r="R1295" t="s">
        <v>6624</v>
      </c>
      <c r="S1295" t="s">
        <v>432</v>
      </c>
      <c r="T1295" t="s">
        <v>50</v>
      </c>
      <c r="U1295" t="s">
        <v>8168</v>
      </c>
      <c r="V1295" t="s">
        <v>87</v>
      </c>
      <c r="W1295" t="s">
        <v>88</v>
      </c>
      <c r="X1295" t="s">
        <v>1087</v>
      </c>
      <c r="Y1295" t="s">
        <v>1435</v>
      </c>
      <c r="Z1295" t="s">
        <v>87</v>
      </c>
      <c r="AA1295" t="s">
        <v>87</v>
      </c>
      <c r="AB1295" t="s">
        <v>37</v>
      </c>
      <c r="AC1295" t="s">
        <v>1013</v>
      </c>
      <c r="AD1295" t="s">
        <v>37</v>
      </c>
      <c r="AE1295" t="s">
        <v>1013</v>
      </c>
      <c r="AF1295" t="s">
        <v>90</v>
      </c>
      <c r="AG1295" t="s">
        <v>1270</v>
      </c>
      <c r="AH1295" t="s">
        <v>50</v>
      </c>
      <c r="AI1295" s="4">
        <f ca="1">data[[#This Row],[Expiry Date]]-TODAY()</f>
        <v>40</v>
      </c>
      <c r="AJ1295" s="4">
        <f ca="1">data[[#This Row],[Maturity ( Days)]]/365</f>
        <v>0.1095890410958904</v>
      </c>
      <c r="AK1295" s="4" t="str">
        <f>IF(data[[#This Row],[Option Type]]="put","p","c")</f>
        <v>c</v>
      </c>
      <c r="AL1295" s="4">
        <f>(data[[#This Row],[Bid]]*data[[#This Row],[Bidsize]]+data[[#This Row],[Ask]]*data[[#This Row],[Asksize]])/(data[[#This Row],[Bidsize]]+data[[#This Row],[Asksize]])</f>
        <v>2.5499999999999998</v>
      </c>
    </row>
    <row r="1296" spans="1:38" x14ac:dyDescent="0.3">
      <c r="A1296" t="s">
        <v>8169</v>
      </c>
      <c r="B1296" t="s">
        <v>8170</v>
      </c>
      <c r="C1296" t="s">
        <v>58</v>
      </c>
      <c r="D1296" t="s">
        <v>195</v>
      </c>
      <c r="E1296" t="s">
        <v>658</v>
      </c>
      <c r="F1296" t="s">
        <v>495</v>
      </c>
      <c r="G1296" t="s">
        <v>749</v>
      </c>
      <c r="H1296" t="s">
        <v>90</v>
      </c>
      <c r="I1296" t="s">
        <v>90</v>
      </c>
      <c r="J1296" t="s">
        <v>1502</v>
      </c>
      <c r="K1296" t="s">
        <v>8171</v>
      </c>
      <c r="L1296" t="s">
        <v>57</v>
      </c>
      <c r="M1296" t="s">
        <v>37</v>
      </c>
      <c r="N1296" t="s">
        <v>8172</v>
      </c>
      <c r="O1296" t="s">
        <v>8173</v>
      </c>
      <c r="P1296" t="s">
        <v>8174</v>
      </c>
      <c r="Q1296" t="s">
        <v>491</v>
      </c>
      <c r="R1296" t="s">
        <v>749</v>
      </c>
      <c r="S1296" t="s">
        <v>749</v>
      </c>
      <c r="T1296" t="s">
        <v>50</v>
      </c>
      <c r="U1296" t="s">
        <v>8175</v>
      </c>
      <c r="V1296" t="s">
        <v>87</v>
      </c>
      <c r="W1296" t="s">
        <v>88</v>
      </c>
      <c r="X1296" t="s">
        <v>1087</v>
      </c>
      <c r="Y1296" t="s">
        <v>8176</v>
      </c>
      <c r="Z1296" t="s">
        <v>87</v>
      </c>
      <c r="AA1296" t="s">
        <v>87</v>
      </c>
      <c r="AB1296" t="s">
        <v>37</v>
      </c>
      <c r="AC1296" t="s">
        <v>1013</v>
      </c>
      <c r="AD1296" t="s">
        <v>37</v>
      </c>
      <c r="AE1296" t="s">
        <v>1013</v>
      </c>
      <c r="AF1296" t="s">
        <v>90</v>
      </c>
      <c r="AG1296" t="s">
        <v>1270</v>
      </c>
      <c r="AH1296" t="s">
        <v>50</v>
      </c>
      <c r="AI1296" s="4">
        <f ca="1">data[[#This Row],[Expiry Date]]-TODAY()</f>
        <v>40</v>
      </c>
      <c r="AJ1296" s="4">
        <f ca="1">data[[#This Row],[Maturity ( Days)]]/365</f>
        <v>0.1095890410958904</v>
      </c>
      <c r="AK1296" s="4" t="str">
        <f>IF(data[[#This Row],[Option Type]]="put","p","c")</f>
        <v>c</v>
      </c>
      <c r="AL1296" s="4">
        <f>(data[[#This Row],[Bid]]*data[[#This Row],[Bidsize]]+data[[#This Row],[Ask]]*data[[#This Row],[Asksize]])/(data[[#This Row],[Bidsize]]+data[[#This Row],[Asksize]])</f>
        <v>1.675</v>
      </c>
    </row>
    <row r="1297" spans="1:38" x14ac:dyDescent="0.3">
      <c r="A1297" t="s">
        <v>8177</v>
      </c>
      <c r="B1297" t="s">
        <v>8178</v>
      </c>
      <c r="C1297" t="s">
        <v>58</v>
      </c>
      <c r="D1297" t="s">
        <v>195</v>
      </c>
      <c r="E1297" t="s">
        <v>3526</v>
      </c>
      <c r="F1297" t="s">
        <v>876</v>
      </c>
      <c r="G1297" t="s">
        <v>8179</v>
      </c>
      <c r="H1297" t="s">
        <v>105</v>
      </c>
      <c r="I1297" t="s">
        <v>124</v>
      </c>
      <c r="J1297" t="s">
        <v>1502</v>
      </c>
      <c r="K1297" t="s">
        <v>8180</v>
      </c>
      <c r="L1297" t="s">
        <v>57</v>
      </c>
      <c r="M1297" t="s">
        <v>37</v>
      </c>
      <c r="N1297" t="s">
        <v>8181</v>
      </c>
      <c r="O1297" t="s">
        <v>226</v>
      </c>
      <c r="P1297" t="s">
        <v>368</v>
      </c>
      <c r="Q1297" t="s">
        <v>935</v>
      </c>
      <c r="R1297" t="s">
        <v>241</v>
      </c>
      <c r="S1297" t="s">
        <v>8179</v>
      </c>
      <c r="T1297" t="s">
        <v>50</v>
      </c>
      <c r="U1297" t="s">
        <v>8182</v>
      </c>
      <c r="V1297" t="s">
        <v>87</v>
      </c>
      <c r="W1297" t="s">
        <v>88</v>
      </c>
      <c r="X1297" t="s">
        <v>1087</v>
      </c>
      <c r="Y1297" t="s">
        <v>935</v>
      </c>
      <c r="Z1297" t="s">
        <v>87</v>
      </c>
      <c r="AA1297" t="s">
        <v>87</v>
      </c>
      <c r="AB1297" t="s">
        <v>37</v>
      </c>
      <c r="AC1297" t="s">
        <v>1013</v>
      </c>
      <c r="AD1297" t="s">
        <v>37</v>
      </c>
      <c r="AE1297" t="s">
        <v>1013</v>
      </c>
      <c r="AF1297" t="s">
        <v>90</v>
      </c>
      <c r="AG1297" t="s">
        <v>1270</v>
      </c>
      <c r="AH1297" t="s">
        <v>551</v>
      </c>
      <c r="AI1297" s="4">
        <f ca="1">data[[#This Row],[Expiry Date]]-TODAY()</f>
        <v>40</v>
      </c>
      <c r="AJ1297" s="4">
        <f ca="1">data[[#This Row],[Maturity ( Days)]]/365</f>
        <v>0.1095890410958904</v>
      </c>
      <c r="AK1297" s="4" t="str">
        <f>IF(data[[#This Row],[Option Type]]="put","p","c")</f>
        <v>c</v>
      </c>
      <c r="AL1297" s="4">
        <f>(data[[#This Row],[Bid]]*data[[#This Row],[Bidsize]]+data[[#This Row],[Ask]]*data[[#This Row],[Asksize]])/(data[[#This Row],[Bidsize]]+data[[#This Row],[Asksize]])</f>
        <v>1.8303418803418805</v>
      </c>
    </row>
    <row r="1298" spans="1:38" x14ac:dyDescent="0.3">
      <c r="A1298" t="s">
        <v>8183</v>
      </c>
      <c r="B1298" t="s">
        <v>8184</v>
      </c>
      <c r="C1298" t="s">
        <v>58</v>
      </c>
      <c r="D1298" t="s">
        <v>3745</v>
      </c>
      <c r="E1298" t="s">
        <v>335</v>
      </c>
      <c r="F1298" t="s">
        <v>493</v>
      </c>
      <c r="G1298" t="s">
        <v>370</v>
      </c>
      <c r="H1298" t="s">
        <v>3321</v>
      </c>
      <c r="I1298" t="s">
        <v>3370</v>
      </c>
      <c r="J1298" t="s">
        <v>1502</v>
      </c>
      <c r="K1298" t="s">
        <v>119</v>
      </c>
      <c r="L1298" t="s">
        <v>57</v>
      </c>
      <c r="M1298" t="s">
        <v>37</v>
      </c>
      <c r="N1298" t="s">
        <v>5681</v>
      </c>
      <c r="O1298" t="s">
        <v>128</v>
      </c>
      <c r="P1298" t="s">
        <v>1197</v>
      </c>
      <c r="Q1298" t="s">
        <v>1197</v>
      </c>
      <c r="R1298" t="s">
        <v>370</v>
      </c>
      <c r="S1298" t="s">
        <v>370</v>
      </c>
      <c r="T1298" t="s">
        <v>50</v>
      </c>
      <c r="U1298" t="s">
        <v>8185</v>
      </c>
      <c r="V1298" t="s">
        <v>87</v>
      </c>
      <c r="W1298" t="s">
        <v>88</v>
      </c>
      <c r="X1298" t="s">
        <v>1087</v>
      </c>
      <c r="Y1298" t="s">
        <v>8186</v>
      </c>
      <c r="Z1298" t="s">
        <v>87</v>
      </c>
      <c r="AA1298" t="s">
        <v>87</v>
      </c>
      <c r="AB1298" t="s">
        <v>37</v>
      </c>
      <c r="AC1298" t="s">
        <v>1013</v>
      </c>
      <c r="AD1298" t="s">
        <v>37</v>
      </c>
      <c r="AE1298" t="s">
        <v>1013</v>
      </c>
      <c r="AF1298" t="s">
        <v>90</v>
      </c>
      <c r="AG1298" t="s">
        <v>1270</v>
      </c>
      <c r="AH1298" t="s">
        <v>50</v>
      </c>
      <c r="AI1298" s="4">
        <f ca="1">data[[#This Row],[Expiry Date]]-TODAY()</f>
        <v>40</v>
      </c>
      <c r="AJ1298" s="4">
        <f ca="1">data[[#This Row],[Maturity ( Days)]]/365</f>
        <v>0.1095890410958904</v>
      </c>
      <c r="AK1298" s="4" t="str">
        <f>IF(data[[#This Row],[Option Type]]="put","p","c")</f>
        <v>c</v>
      </c>
      <c r="AL1298" s="4">
        <f>(data[[#This Row],[Bid]]*data[[#This Row],[Bidsize]]+data[[#This Row],[Ask]]*data[[#This Row],[Asksize]])/(data[[#This Row],[Bidsize]]+data[[#This Row],[Asksize]])</f>
        <v>1.4169338677354708</v>
      </c>
    </row>
    <row r="1299" spans="1:38" x14ac:dyDescent="0.3">
      <c r="A1299" t="s">
        <v>8187</v>
      </c>
      <c r="B1299" t="s">
        <v>8188</v>
      </c>
      <c r="C1299" t="s">
        <v>58</v>
      </c>
      <c r="D1299" t="s">
        <v>2113</v>
      </c>
      <c r="E1299" t="s">
        <v>751</v>
      </c>
      <c r="F1299" t="s">
        <v>334</v>
      </c>
      <c r="G1299" t="s">
        <v>3893</v>
      </c>
      <c r="H1299" t="s">
        <v>3592</v>
      </c>
      <c r="I1299" t="s">
        <v>325</v>
      </c>
      <c r="J1299" t="s">
        <v>1502</v>
      </c>
      <c r="K1299" t="s">
        <v>1388</v>
      </c>
      <c r="L1299" t="s">
        <v>57</v>
      </c>
      <c r="M1299" t="s">
        <v>37</v>
      </c>
      <c r="N1299" t="s">
        <v>6104</v>
      </c>
      <c r="O1299" t="s">
        <v>128</v>
      </c>
      <c r="P1299" t="s">
        <v>3109</v>
      </c>
      <c r="Q1299" t="s">
        <v>3893</v>
      </c>
      <c r="R1299" t="s">
        <v>3109</v>
      </c>
      <c r="S1299" t="s">
        <v>3893</v>
      </c>
      <c r="T1299" t="s">
        <v>50</v>
      </c>
      <c r="U1299" t="s">
        <v>8189</v>
      </c>
      <c r="V1299" t="s">
        <v>87</v>
      </c>
      <c r="W1299" t="s">
        <v>88</v>
      </c>
      <c r="X1299" t="s">
        <v>1087</v>
      </c>
      <c r="Y1299" t="s">
        <v>3519</v>
      </c>
      <c r="Z1299" t="s">
        <v>87</v>
      </c>
      <c r="AA1299" t="s">
        <v>87</v>
      </c>
      <c r="AB1299" t="s">
        <v>37</v>
      </c>
      <c r="AC1299" t="s">
        <v>1013</v>
      </c>
      <c r="AD1299" t="s">
        <v>37</v>
      </c>
      <c r="AE1299" t="s">
        <v>1013</v>
      </c>
      <c r="AF1299" t="s">
        <v>90</v>
      </c>
      <c r="AG1299" t="s">
        <v>1270</v>
      </c>
      <c r="AH1299" t="s">
        <v>50</v>
      </c>
      <c r="AI1299" s="4">
        <f ca="1">data[[#This Row],[Expiry Date]]-TODAY()</f>
        <v>40</v>
      </c>
      <c r="AJ1299" s="4">
        <f ca="1">data[[#This Row],[Maturity ( Days)]]/365</f>
        <v>0.1095890410958904</v>
      </c>
      <c r="AK1299" s="4" t="str">
        <f>IF(data[[#This Row],[Option Type]]="put","p","c")</f>
        <v>c</v>
      </c>
      <c r="AL1299" s="4">
        <f>(data[[#This Row],[Bid]]*data[[#This Row],[Bidsize]]+data[[#This Row],[Ask]]*data[[#This Row],[Asksize]])/(data[[#This Row],[Bidsize]]+data[[#This Row],[Asksize]])</f>
        <v>1.1345342706502635</v>
      </c>
    </row>
    <row r="1300" spans="1:38" x14ac:dyDescent="0.3">
      <c r="A1300" t="s">
        <v>8190</v>
      </c>
      <c r="B1300" t="s">
        <v>8191</v>
      </c>
      <c r="C1300" t="s">
        <v>58</v>
      </c>
      <c r="D1300" t="s">
        <v>2113</v>
      </c>
      <c r="E1300" t="s">
        <v>255</v>
      </c>
      <c r="F1300" t="s">
        <v>334</v>
      </c>
      <c r="G1300" t="s">
        <v>8192</v>
      </c>
      <c r="H1300" t="s">
        <v>101</v>
      </c>
      <c r="I1300" t="s">
        <v>106</v>
      </c>
      <c r="J1300" t="s">
        <v>1502</v>
      </c>
      <c r="K1300" t="s">
        <v>8193</v>
      </c>
      <c r="L1300" t="s">
        <v>57</v>
      </c>
      <c r="M1300" t="s">
        <v>37</v>
      </c>
      <c r="N1300" t="s">
        <v>8194</v>
      </c>
      <c r="O1300" t="s">
        <v>88</v>
      </c>
      <c r="P1300" t="s">
        <v>8192</v>
      </c>
      <c r="Q1300" t="s">
        <v>8192</v>
      </c>
      <c r="R1300" t="s">
        <v>8192</v>
      </c>
      <c r="S1300" t="s">
        <v>8192</v>
      </c>
      <c r="T1300" t="s">
        <v>50</v>
      </c>
      <c r="U1300" t="s">
        <v>8195</v>
      </c>
      <c r="V1300" t="s">
        <v>87</v>
      </c>
      <c r="W1300" t="s">
        <v>88</v>
      </c>
      <c r="X1300" t="s">
        <v>1087</v>
      </c>
      <c r="Y1300" t="s">
        <v>1356</v>
      </c>
      <c r="Z1300" t="s">
        <v>87</v>
      </c>
      <c r="AA1300" t="s">
        <v>87</v>
      </c>
      <c r="AB1300" t="s">
        <v>37</v>
      </c>
      <c r="AC1300" t="s">
        <v>1013</v>
      </c>
      <c r="AD1300" t="s">
        <v>37</v>
      </c>
      <c r="AE1300" t="s">
        <v>1013</v>
      </c>
      <c r="AF1300" t="s">
        <v>90</v>
      </c>
      <c r="AG1300" t="s">
        <v>1270</v>
      </c>
      <c r="AH1300" t="s">
        <v>551</v>
      </c>
      <c r="AI1300" s="4">
        <f ca="1">data[[#This Row],[Expiry Date]]-TODAY()</f>
        <v>40</v>
      </c>
      <c r="AJ1300" s="4">
        <f ca="1">data[[#This Row],[Maturity ( Days)]]/365</f>
        <v>0.1095890410958904</v>
      </c>
      <c r="AK1300" s="4" t="str">
        <f>IF(data[[#This Row],[Option Type]]="put","p","c")</f>
        <v>c</v>
      </c>
      <c r="AL1300" s="4">
        <f>(data[[#This Row],[Bid]]*data[[#This Row],[Bidsize]]+data[[#This Row],[Ask]]*data[[#This Row],[Asksize]])/(data[[#This Row],[Bidsize]]+data[[#This Row],[Asksize]])</f>
        <v>1.1937500000000001</v>
      </c>
    </row>
    <row r="1301" spans="1:38" x14ac:dyDescent="0.3">
      <c r="A1301" t="s">
        <v>8196</v>
      </c>
      <c r="B1301" t="s">
        <v>8197</v>
      </c>
      <c r="C1301" t="s">
        <v>58</v>
      </c>
      <c r="D1301" t="s">
        <v>2126</v>
      </c>
      <c r="E1301" t="s">
        <v>257</v>
      </c>
      <c r="F1301" t="s">
        <v>656</v>
      </c>
      <c r="G1301" t="s">
        <v>755</v>
      </c>
      <c r="H1301" t="s">
        <v>453</v>
      </c>
      <c r="I1301" t="s">
        <v>115</v>
      </c>
      <c r="J1301" t="s">
        <v>1502</v>
      </c>
      <c r="K1301" t="s">
        <v>1705</v>
      </c>
      <c r="L1301" t="s">
        <v>57</v>
      </c>
      <c r="M1301" t="s">
        <v>37</v>
      </c>
      <c r="N1301" t="s">
        <v>1154</v>
      </c>
      <c r="O1301" t="s">
        <v>1222</v>
      </c>
      <c r="P1301" t="s">
        <v>254</v>
      </c>
      <c r="Q1301" t="s">
        <v>751</v>
      </c>
      <c r="R1301" t="s">
        <v>755</v>
      </c>
      <c r="S1301" t="s">
        <v>755</v>
      </c>
      <c r="T1301" t="s">
        <v>50</v>
      </c>
      <c r="U1301" t="s">
        <v>8198</v>
      </c>
      <c r="V1301" t="s">
        <v>87</v>
      </c>
      <c r="W1301" t="s">
        <v>88</v>
      </c>
      <c r="X1301" t="s">
        <v>1087</v>
      </c>
      <c r="Y1301" t="s">
        <v>752</v>
      </c>
      <c r="Z1301" t="s">
        <v>87</v>
      </c>
      <c r="AA1301" t="s">
        <v>87</v>
      </c>
      <c r="AB1301" t="s">
        <v>37</v>
      </c>
      <c r="AC1301" t="s">
        <v>1013</v>
      </c>
      <c r="AD1301" t="s">
        <v>37</v>
      </c>
      <c r="AE1301" t="s">
        <v>1013</v>
      </c>
      <c r="AF1301" t="s">
        <v>90</v>
      </c>
      <c r="AG1301" t="s">
        <v>1270</v>
      </c>
      <c r="AH1301" t="s">
        <v>551</v>
      </c>
      <c r="AI1301" s="4">
        <f ca="1">data[[#This Row],[Expiry Date]]-TODAY()</f>
        <v>40</v>
      </c>
      <c r="AJ1301" s="4">
        <f ca="1">data[[#This Row],[Maturity ( Days)]]/365</f>
        <v>0.1095890410958904</v>
      </c>
      <c r="AK1301" s="4" t="str">
        <f>IF(data[[#This Row],[Option Type]]="put","p","c")</f>
        <v>c</v>
      </c>
      <c r="AL1301" s="4">
        <f>(data[[#This Row],[Bid]]*data[[#This Row],[Bidsize]]+data[[#This Row],[Ask]]*data[[#This Row],[Asksize]])/(data[[#This Row],[Bidsize]]+data[[#This Row],[Asksize]])</f>
        <v>0.76058823529411757</v>
      </c>
    </row>
    <row r="1302" spans="1:38" x14ac:dyDescent="0.3">
      <c r="A1302" t="s">
        <v>8199</v>
      </c>
      <c r="B1302" t="s">
        <v>8200</v>
      </c>
      <c r="C1302" t="s">
        <v>58</v>
      </c>
      <c r="D1302" t="s">
        <v>200</v>
      </c>
      <c r="E1302" t="s">
        <v>653</v>
      </c>
      <c r="F1302" t="s">
        <v>261</v>
      </c>
      <c r="G1302" t="s">
        <v>655</v>
      </c>
      <c r="H1302" t="s">
        <v>8201</v>
      </c>
      <c r="I1302" t="s">
        <v>8202</v>
      </c>
      <c r="J1302" t="s">
        <v>1502</v>
      </c>
      <c r="K1302" t="s">
        <v>8203</v>
      </c>
      <c r="L1302" t="s">
        <v>57</v>
      </c>
      <c r="M1302" t="s">
        <v>37</v>
      </c>
      <c r="N1302" t="s">
        <v>87</v>
      </c>
      <c r="O1302" t="s">
        <v>88</v>
      </c>
      <c r="P1302" t="s">
        <v>655</v>
      </c>
      <c r="Q1302" t="s">
        <v>655</v>
      </c>
      <c r="R1302" t="s">
        <v>655</v>
      </c>
      <c r="S1302" t="s">
        <v>655</v>
      </c>
      <c r="T1302" t="s">
        <v>50</v>
      </c>
      <c r="U1302" t="s">
        <v>87</v>
      </c>
      <c r="V1302" t="s">
        <v>87</v>
      </c>
      <c r="W1302" t="s">
        <v>88</v>
      </c>
      <c r="X1302" t="s">
        <v>1087</v>
      </c>
      <c r="Y1302" t="s">
        <v>655</v>
      </c>
      <c r="Z1302" t="s">
        <v>87</v>
      </c>
      <c r="AA1302" t="s">
        <v>87</v>
      </c>
      <c r="AB1302" t="s">
        <v>37</v>
      </c>
      <c r="AC1302" t="s">
        <v>1013</v>
      </c>
      <c r="AD1302" t="s">
        <v>37</v>
      </c>
      <c r="AE1302" t="s">
        <v>1013</v>
      </c>
      <c r="AF1302" t="s">
        <v>90</v>
      </c>
      <c r="AG1302" t="s">
        <v>1270</v>
      </c>
      <c r="AH1302" t="s">
        <v>50</v>
      </c>
      <c r="AI1302" s="4">
        <f ca="1">data[[#This Row],[Expiry Date]]-TODAY()</f>
        <v>40</v>
      </c>
      <c r="AJ1302" s="4">
        <f ca="1">data[[#This Row],[Maturity ( Days)]]/365</f>
        <v>0.1095890410958904</v>
      </c>
      <c r="AK1302" s="4" t="str">
        <f>IF(data[[#This Row],[Option Type]]="put","p","c")</f>
        <v>c</v>
      </c>
      <c r="AL1302" s="4">
        <f>(data[[#This Row],[Bid]]*data[[#This Row],[Bidsize]]+data[[#This Row],[Ask]]*data[[#This Row],[Asksize]])/(data[[#This Row],[Bidsize]]+data[[#This Row],[Asksize]])</f>
        <v>0.2687363834422658</v>
      </c>
    </row>
    <row r="1303" spans="1:38" x14ac:dyDescent="0.3">
      <c r="A1303" t="s">
        <v>8204</v>
      </c>
      <c r="B1303" t="s">
        <v>8205</v>
      </c>
      <c r="C1303" t="s">
        <v>58</v>
      </c>
      <c r="D1303" t="s">
        <v>268</v>
      </c>
      <c r="E1303" t="s">
        <v>431</v>
      </c>
      <c r="F1303" t="s">
        <v>264</v>
      </c>
      <c r="G1303" t="s">
        <v>653</v>
      </c>
      <c r="H1303" t="s">
        <v>847</v>
      </c>
      <c r="I1303" t="s">
        <v>3012</v>
      </c>
      <c r="J1303" t="s">
        <v>1502</v>
      </c>
      <c r="K1303" t="s">
        <v>2107</v>
      </c>
      <c r="L1303" t="s">
        <v>57</v>
      </c>
      <c r="M1303" t="s">
        <v>37</v>
      </c>
      <c r="N1303" t="s">
        <v>1196</v>
      </c>
      <c r="O1303" t="s">
        <v>88</v>
      </c>
      <c r="P1303" t="s">
        <v>653</v>
      </c>
      <c r="Q1303" t="s">
        <v>653</v>
      </c>
      <c r="R1303" t="s">
        <v>653</v>
      </c>
      <c r="S1303" t="s">
        <v>653</v>
      </c>
      <c r="T1303" t="s">
        <v>50</v>
      </c>
      <c r="U1303" t="s">
        <v>1182</v>
      </c>
      <c r="V1303" t="s">
        <v>87</v>
      </c>
      <c r="W1303" t="s">
        <v>88</v>
      </c>
      <c r="X1303" t="s">
        <v>1087</v>
      </c>
      <c r="Y1303" t="s">
        <v>264</v>
      </c>
      <c r="Z1303" t="s">
        <v>87</v>
      </c>
      <c r="AA1303" t="s">
        <v>87</v>
      </c>
      <c r="AB1303" t="s">
        <v>37</v>
      </c>
      <c r="AC1303" t="s">
        <v>1013</v>
      </c>
      <c r="AD1303" t="s">
        <v>37</v>
      </c>
      <c r="AE1303" t="s">
        <v>1013</v>
      </c>
      <c r="AF1303" t="s">
        <v>90</v>
      </c>
      <c r="AG1303" t="s">
        <v>1270</v>
      </c>
      <c r="AH1303" t="s">
        <v>551</v>
      </c>
      <c r="AI1303" s="4">
        <f ca="1">data[[#This Row],[Expiry Date]]-TODAY()</f>
        <v>40</v>
      </c>
      <c r="AJ1303" s="4">
        <f ca="1">data[[#This Row],[Maturity ( Days)]]/365</f>
        <v>0.1095890410958904</v>
      </c>
      <c r="AK1303" s="4" t="str">
        <f>IF(data[[#This Row],[Option Type]]="put","p","c")</f>
        <v>c</v>
      </c>
      <c r="AL1303" s="4">
        <f>(data[[#This Row],[Bid]]*data[[#This Row],[Bidsize]]+data[[#This Row],[Ask]]*data[[#This Row],[Asksize]])/(data[[#This Row],[Bidsize]]+data[[#This Row],[Asksize]])</f>
        <v>0.170625</v>
      </c>
    </row>
    <row r="1304" spans="1:38" x14ac:dyDescent="0.3">
      <c r="A1304" t="s">
        <v>8206</v>
      </c>
      <c r="B1304" t="s">
        <v>8207</v>
      </c>
      <c r="C1304" t="s">
        <v>30</v>
      </c>
      <c r="D1304" t="s">
        <v>249</v>
      </c>
      <c r="E1304" t="s">
        <v>264</v>
      </c>
      <c r="F1304" t="s">
        <v>756</v>
      </c>
      <c r="G1304" t="s">
        <v>766</v>
      </c>
      <c r="H1304" t="s">
        <v>3012</v>
      </c>
      <c r="I1304" t="s">
        <v>203</v>
      </c>
      <c r="J1304" t="s">
        <v>1502</v>
      </c>
      <c r="K1304" t="s">
        <v>1008</v>
      </c>
      <c r="L1304" t="s">
        <v>57</v>
      </c>
      <c r="M1304" t="s">
        <v>37</v>
      </c>
      <c r="N1304" t="s">
        <v>6118</v>
      </c>
      <c r="O1304" t="s">
        <v>88</v>
      </c>
      <c r="P1304" t="s">
        <v>766</v>
      </c>
      <c r="Q1304" t="s">
        <v>766</v>
      </c>
      <c r="R1304" t="s">
        <v>766</v>
      </c>
      <c r="S1304" t="s">
        <v>766</v>
      </c>
      <c r="T1304" t="s">
        <v>50</v>
      </c>
      <c r="U1304" t="s">
        <v>6223</v>
      </c>
      <c r="V1304" t="s">
        <v>87</v>
      </c>
      <c r="W1304" t="s">
        <v>88</v>
      </c>
      <c r="X1304" t="s">
        <v>1087</v>
      </c>
      <c r="Y1304" t="s">
        <v>756</v>
      </c>
      <c r="Z1304" t="s">
        <v>87</v>
      </c>
      <c r="AA1304" t="s">
        <v>87</v>
      </c>
      <c r="AB1304" t="s">
        <v>37</v>
      </c>
      <c r="AC1304" t="s">
        <v>1013</v>
      </c>
      <c r="AD1304" t="s">
        <v>37</v>
      </c>
      <c r="AE1304" t="s">
        <v>1013</v>
      </c>
      <c r="AF1304" t="s">
        <v>90</v>
      </c>
      <c r="AG1304" t="s">
        <v>1270</v>
      </c>
      <c r="AH1304" t="s">
        <v>551</v>
      </c>
      <c r="AI1304" s="4">
        <f ca="1">data[[#This Row],[Expiry Date]]-TODAY()</f>
        <v>40</v>
      </c>
      <c r="AJ1304" s="4">
        <f ca="1">data[[#This Row],[Maturity ( Days)]]/365</f>
        <v>0.1095890410958904</v>
      </c>
      <c r="AK1304" s="4" t="str">
        <f>IF(data[[#This Row],[Option Type]]="put","p","c")</f>
        <v>p</v>
      </c>
      <c r="AL1304" s="4">
        <f>(data[[#This Row],[Bid]]*data[[#This Row],[Bidsize]]+data[[#This Row],[Ask]]*data[[#This Row],[Asksize]])/(data[[#This Row],[Bidsize]]+data[[#This Row],[Asksize]])</f>
        <v>0.3679906542056075</v>
      </c>
    </row>
    <row r="1305" spans="1:38" x14ac:dyDescent="0.3">
      <c r="A1305" t="s">
        <v>8208</v>
      </c>
      <c r="B1305" t="s">
        <v>8209</v>
      </c>
      <c r="C1305" t="s">
        <v>30</v>
      </c>
      <c r="D1305" t="s">
        <v>1274</v>
      </c>
      <c r="E1305" t="s">
        <v>756</v>
      </c>
      <c r="F1305" t="s">
        <v>418</v>
      </c>
      <c r="G1305" t="s">
        <v>8210</v>
      </c>
      <c r="H1305" t="s">
        <v>452</v>
      </c>
      <c r="I1305" t="s">
        <v>98</v>
      </c>
      <c r="J1305" t="s">
        <v>1502</v>
      </c>
      <c r="K1305" t="s">
        <v>2977</v>
      </c>
      <c r="L1305" t="s">
        <v>57</v>
      </c>
      <c r="M1305" t="s">
        <v>37</v>
      </c>
      <c r="N1305" t="s">
        <v>8211</v>
      </c>
      <c r="O1305" t="s">
        <v>88</v>
      </c>
      <c r="P1305" t="s">
        <v>8210</v>
      </c>
      <c r="Q1305" t="s">
        <v>8210</v>
      </c>
      <c r="R1305" t="s">
        <v>8210</v>
      </c>
      <c r="S1305" t="s">
        <v>8210</v>
      </c>
      <c r="T1305" t="s">
        <v>50</v>
      </c>
      <c r="U1305" t="s">
        <v>8212</v>
      </c>
      <c r="V1305" t="s">
        <v>87</v>
      </c>
      <c r="W1305" t="s">
        <v>88</v>
      </c>
      <c r="X1305" t="s">
        <v>1087</v>
      </c>
      <c r="Y1305" t="s">
        <v>811</v>
      </c>
      <c r="Z1305" t="s">
        <v>87</v>
      </c>
      <c r="AA1305" t="s">
        <v>87</v>
      </c>
      <c r="AB1305" t="s">
        <v>37</v>
      </c>
      <c r="AC1305" t="s">
        <v>1013</v>
      </c>
      <c r="AD1305" t="s">
        <v>37</v>
      </c>
      <c r="AE1305" t="s">
        <v>1013</v>
      </c>
      <c r="AF1305" t="s">
        <v>90</v>
      </c>
      <c r="AG1305" t="s">
        <v>1270</v>
      </c>
      <c r="AH1305" t="s">
        <v>551</v>
      </c>
      <c r="AI1305" s="4">
        <f ca="1">data[[#This Row],[Expiry Date]]-TODAY()</f>
        <v>40</v>
      </c>
      <c r="AJ1305" s="4">
        <f ca="1">data[[#This Row],[Maturity ( Days)]]/365</f>
        <v>0.1095890410958904</v>
      </c>
      <c r="AK1305" s="4" t="str">
        <f>IF(data[[#This Row],[Option Type]]="put","p","c")</f>
        <v>p</v>
      </c>
      <c r="AL1305" s="4">
        <f>(data[[#This Row],[Bid]]*data[[#This Row],[Bidsize]]+data[[#This Row],[Ask]]*data[[#This Row],[Asksize]])/(data[[#This Row],[Bidsize]]+data[[#This Row],[Asksize]])</f>
        <v>0.60142857142857131</v>
      </c>
    </row>
    <row r="1306" spans="1:38" x14ac:dyDescent="0.3">
      <c r="A1306" t="s">
        <v>8213</v>
      </c>
      <c r="B1306" t="s">
        <v>8214</v>
      </c>
      <c r="C1306" t="s">
        <v>30</v>
      </c>
      <c r="D1306" t="s">
        <v>3498</v>
      </c>
      <c r="E1306" t="s">
        <v>756</v>
      </c>
      <c r="F1306" t="s">
        <v>254</v>
      </c>
      <c r="G1306" t="s">
        <v>755</v>
      </c>
      <c r="H1306" t="s">
        <v>90</v>
      </c>
      <c r="I1306" t="s">
        <v>238</v>
      </c>
      <c r="J1306" t="s">
        <v>1502</v>
      </c>
      <c r="K1306" t="s">
        <v>8215</v>
      </c>
      <c r="L1306" t="s">
        <v>57</v>
      </c>
      <c r="M1306" t="s">
        <v>37</v>
      </c>
      <c r="N1306" t="s">
        <v>6565</v>
      </c>
      <c r="O1306" t="s">
        <v>88</v>
      </c>
      <c r="P1306" t="s">
        <v>755</v>
      </c>
      <c r="Q1306" t="s">
        <v>755</v>
      </c>
      <c r="R1306" t="s">
        <v>755</v>
      </c>
      <c r="S1306" t="s">
        <v>755</v>
      </c>
      <c r="T1306" t="s">
        <v>50</v>
      </c>
      <c r="U1306" t="s">
        <v>6110</v>
      </c>
      <c r="V1306" t="s">
        <v>87</v>
      </c>
      <c r="W1306" t="s">
        <v>88</v>
      </c>
      <c r="X1306" t="s">
        <v>1087</v>
      </c>
      <c r="Y1306" t="s">
        <v>428</v>
      </c>
      <c r="Z1306" t="s">
        <v>87</v>
      </c>
      <c r="AA1306" t="s">
        <v>87</v>
      </c>
      <c r="AB1306" t="s">
        <v>37</v>
      </c>
      <c r="AC1306" t="s">
        <v>1013</v>
      </c>
      <c r="AD1306" t="s">
        <v>37</v>
      </c>
      <c r="AE1306" t="s">
        <v>1013</v>
      </c>
      <c r="AF1306" t="s">
        <v>90</v>
      </c>
      <c r="AG1306" t="s">
        <v>1270</v>
      </c>
      <c r="AH1306" t="s">
        <v>50</v>
      </c>
      <c r="AI1306" s="4">
        <f ca="1">data[[#This Row],[Expiry Date]]-TODAY()</f>
        <v>40</v>
      </c>
      <c r="AJ1306" s="4">
        <f ca="1">data[[#This Row],[Maturity ( Days)]]/365</f>
        <v>0.1095890410958904</v>
      </c>
      <c r="AK1306" s="4" t="str">
        <f>IF(data[[#This Row],[Option Type]]="put","p","c")</f>
        <v>p</v>
      </c>
      <c r="AL1306" s="4">
        <f>(data[[#This Row],[Bid]]*data[[#This Row],[Bidsize]]+data[[#This Row],[Ask]]*data[[#This Row],[Asksize]])/(data[[#This Row],[Bidsize]]+data[[#This Row],[Asksize]])</f>
        <v>0.65436893203883506</v>
      </c>
    </row>
    <row r="1307" spans="1:38" x14ac:dyDescent="0.3">
      <c r="A1307" t="s">
        <v>8216</v>
      </c>
      <c r="B1307" t="s">
        <v>8217</v>
      </c>
      <c r="C1307" t="s">
        <v>30</v>
      </c>
      <c r="D1307" t="s">
        <v>3529</v>
      </c>
      <c r="E1307" t="s">
        <v>3526</v>
      </c>
      <c r="F1307" t="s">
        <v>369</v>
      </c>
      <c r="G1307" t="s">
        <v>369</v>
      </c>
      <c r="H1307" t="s">
        <v>90</v>
      </c>
      <c r="I1307" t="s">
        <v>90</v>
      </c>
      <c r="J1307" t="s">
        <v>1502</v>
      </c>
      <c r="K1307" t="s">
        <v>8218</v>
      </c>
      <c r="L1307" t="s">
        <v>57</v>
      </c>
      <c r="M1307" t="s">
        <v>37</v>
      </c>
      <c r="N1307" t="s">
        <v>88</v>
      </c>
      <c r="O1307" t="s">
        <v>158</v>
      </c>
      <c r="P1307" t="s">
        <v>1358</v>
      </c>
      <c r="Q1307" t="s">
        <v>1358</v>
      </c>
      <c r="R1307" t="s">
        <v>369</v>
      </c>
      <c r="S1307" t="s">
        <v>369</v>
      </c>
      <c r="T1307" t="s">
        <v>50</v>
      </c>
      <c r="U1307" t="s">
        <v>8219</v>
      </c>
      <c r="V1307" t="s">
        <v>87</v>
      </c>
      <c r="W1307" t="s">
        <v>88</v>
      </c>
      <c r="X1307" t="s">
        <v>1087</v>
      </c>
      <c r="Y1307" t="s">
        <v>428</v>
      </c>
      <c r="Z1307" t="s">
        <v>87</v>
      </c>
      <c r="AA1307" t="s">
        <v>87</v>
      </c>
      <c r="AB1307" t="s">
        <v>37</v>
      </c>
      <c r="AC1307" t="s">
        <v>1013</v>
      </c>
      <c r="AD1307" t="s">
        <v>37</v>
      </c>
      <c r="AE1307" t="s">
        <v>1013</v>
      </c>
      <c r="AF1307" t="s">
        <v>90</v>
      </c>
      <c r="AG1307" t="s">
        <v>1270</v>
      </c>
      <c r="AH1307" t="s">
        <v>50</v>
      </c>
      <c r="AI1307" s="4">
        <f ca="1">data[[#This Row],[Expiry Date]]-TODAY()</f>
        <v>40</v>
      </c>
      <c r="AJ1307" s="4">
        <f ca="1">data[[#This Row],[Maturity ( Days)]]/365</f>
        <v>0.1095890410958904</v>
      </c>
      <c r="AK1307" s="4" t="str">
        <f>IF(data[[#This Row],[Option Type]]="put","p","c")</f>
        <v>p</v>
      </c>
      <c r="AL1307" s="4">
        <f>(data[[#This Row],[Bid]]*data[[#This Row],[Bidsize]]+data[[#This Row],[Ask]]*data[[#This Row],[Asksize]])/(data[[#This Row],[Bidsize]]+data[[#This Row],[Asksize]])</f>
        <v>1.875</v>
      </c>
    </row>
    <row r="1308" spans="1:38" x14ac:dyDescent="0.3">
      <c r="A1308" t="s">
        <v>8220</v>
      </c>
      <c r="B1308" t="s">
        <v>8221</v>
      </c>
      <c r="C1308" t="s">
        <v>30</v>
      </c>
      <c r="D1308" t="s">
        <v>1278</v>
      </c>
      <c r="E1308" t="s">
        <v>241</v>
      </c>
      <c r="F1308" t="s">
        <v>746</v>
      </c>
      <c r="G1308" t="s">
        <v>747</v>
      </c>
      <c r="H1308" t="s">
        <v>90</v>
      </c>
      <c r="I1308" t="s">
        <v>269</v>
      </c>
      <c r="J1308" t="s">
        <v>1502</v>
      </c>
      <c r="K1308" t="s">
        <v>8222</v>
      </c>
      <c r="L1308" t="s">
        <v>57</v>
      </c>
      <c r="M1308" t="s">
        <v>37</v>
      </c>
      <c r="N1308" t="s">
        <v>87</v>
      </c>
      <c r="O1308" t="s">
        <v>8096</v>
      </c>
      <c r="P1308" t="s">
        <v>868</v>
      </c>
      <c r="Q1308" t="s">
        <v>868</v>
      </c>
      <c r="R1308" t="s">
        <v>747</v>
      </c>
      <c r="S1308" t="s">
        <v>747</v>
      </c>
      <c r="T1308" t="s">
        <v>50</v>
      </c>
      <c r="U1308" t="s">
        <v>87</v>
      </c>
      <c r="V1308" t="s">
        <v>87</v>
      </c>
      <c r="W1308" t="s">
        <v>88</v>
      </c>
      <c r="X1308" t="s">
        <v>1087</v>
      </c>
      <c r="Y1308" t="s">
        <v>747</v>
      </c>
      <c r="Z1308" t="s">
        <v>87</v>
      </c>
      <c r="AA1308" t="s">
        <v>87</v>
      </c>
      <c r="AB1308" t="s">
        <v>37</v>
      </c>
      <c r="AC1308" t="s">
        <v>1013</v>
      </c>
      <c r="AD1308" t="s">
        <v>37</v>
      </c>
      <c r="AE1308" t="s">
        <v>1013</v>
      </c>
      <c r="AF1308" t="s">
        <v>90</v>
      </c>
      <c r="AG1308" t="s">
        <v>1270</v>
      </c>
      <c r="AH1308" t="s">
        <v>50</v>
      </c>
      <c r="AI1308" s="4">
        <f ca="1">data[[#This Row],[Expiry Date]]-TODAY()</f>
        <v>40</v>
      </c>
      <c r="AJ1308" s="4">
        <f ca="1">data[[#This Row],[Maturity ( Days)]]/365</f>
        <v>0.1095890410958904</v>
      </c>
      <c r="AK1308" s="4" t="str">
        <f>IF(data[[#This Row],[Option Type]]="put","p","c")</f>
        <v>p</v>
      </c>
      <c r="AL1308" s="4">
        <f>(data[[#This Row],[Bid]]*data[[#This Row],[Bidsize]]+data[[#This Row],[Ask]]*data[[#This Row],[Asksize]])/(data[[#This Row],[Bidsize]]+data[[#This Row],[Asksize]])</f>
        <v>1.9548780487804878</v>
      </c>
    </row>
    <row r="1309" spans="1:38" x14ac:dyDescent="0.3">
      <c r="A1309" t="s">
        <v>8223</v>
      </c>
      <c r="B1309" t="s">
        <v>8224</v>
      </c>
      <c r="C1309" t="s">
        <v>30</v>
      </c>
      <c r="D1309" t="s">
        <v>4802</v>
      </c>
      <c r="E1309" t="s">
        <v>917</v>
      </c>
      <c r="F1309" t="s">
        <v>742</v>
      </c>
      <c r="G1309" t="s">
        <v>434</v>
      </c>
      <c r="H1309" t="s">
        <v>90</v>
      </c>
      <c r="I1309" t="s">
        <v>90</v>
      </c>
      <c r="J1309" t="s">
        <v>1502</v>
      </c>
      <c r="K1309" t="s">
        <v>8225</v>
      </c>
      <c r="L1309" t="s">
        <v>57</v>
      </c>
      <c r="M1309" t="s">
        <v>37</v>
      </c>
      <c r="N1309" t="s">
        <v>261</v>
      </c>
      <c r="O1309" t="s">
        <v>88</v>
      </c>
      <c r="P1309" t="s">
        <v>434</v>
      </c>
      <c r="Q1309" t="s">
        <v>434</v>
      </c>
      <c r="R1309" t="s">
        <v>434</v>
      </c>
      <c r="S1309" t="s">
        <v>434</v>
      </c>
      <c r="T1309" t="s">
        <v>50</v>
      </c>
      <c r="U1309" t="s">
        <v>8226</v>
      </c>
      <c r="V1309" t="s">
        <v>87</v>
      </c>
      <c r="W1309" t="s">
        <v>88</v>
      </c>
      <c r="X1309" t="s">
        <v>1087</v>
      </c>
      <c r="Y1309" t="s">
        <v>662</v>
      </c>
      <c r="Z1309" t="s">
        <v>87</v>
      </c>
      <c r="AA1309" t="s">
        <v>87</v>
      </c>
      <c r="AB1309" t="s">
        <v>37</v>
      </c>
      <c r="AC1309" t="s">
        <v>1013</v>
      </c>
      <c r="AD1309" t="s">
        <v>37</v>
      </c>
      <c r="AE1309" t="s">
        <v>1013</v>
      </c>
      <c r="AF1309" t="s">
        <v>90</v>
      </c>
      <c r="AG1309" t="s">
        <v>1270</v>
      </c>
      <c r="AH1309" t="s">
        <v>50</v>
      </c>
      <c r="AI1309" s="4">
        <f ca="1">data[[#This Row],[Expiry Date]]-TODAY()</f>
        <v>40</v>
      </c>
      <c r="AJ1309" s="4">
        <f ca="1">data[[#This Row],[Maturity ( Days)]]/365</f>
        <v>0.1095890410958904</v>
      </c>
      <c r="AK1309" s="4" t="str">
        <f>IF(data[[#This Row],[Option Type]]="put","p","c")</f>
        <v>p</v>
      </c>
      <c r="AL1309" s="4">
        <f>(data[[#This Row],[Bid]]*data[[#This Row],[Bidsize]]+data[[#This Row],[Ask]]*data[[#This Row],[Asksize]])/(data[[#This Row],[Bidsize]]+data[[#This Row],[Asksize]])</f>
        <v>4.6500000000000004</v>
      </c>
    </row>
    <row r="1310" spans="1:38" x14ac:dyDescent="0.3">
      <c r="A1310" t="s">
        <v>8227</v>
      </c>
      <c r="B1310" t="s">
        <v>8228</v>
      </c>
      <c r="C1310" t="s">
        <v>30</v>
      </c>
      <c r="D1310" t="s">
        <v>301</v>
      </c>
      <c r="E1310" t="s">
        <v>669</v>
      </c>
      <c r="F1310" t="s">
        <v>662</v>
      </c>
      <c r="G1310" t="s">
        <v>8229</v>
      </c>
      <c r="H1310" t="s">
        <v>119</v>
      </c>
      <c r="I1310" t="s">
        <v>146</v>
      </c>
      <c r="J1310" t="s">
        <v>1502</v>
      </c>
      <c r="K1310" t="s">
        <v>8230</v>
      </c>
      <c r="L1310" t="s">
        <v>57</v>
      </c>
      <c r="M1310" t="s">
        <v>37</v>
      </c>
      <c r="N1310" t="s">
        <v>7422</v>
      </c>
      <c r="O1310" t="s">
        <v>158</v>
      </c>
      <c r="P1310" t="s">
        <v>8231</v>
      </c>
      <c r="Q1310" t="s">
        <v>8231</v>
      </c>
      <c r="R1310" t="s">
        <v>8229</v>
      </c>
      <c r="S1310" t="s">
        <v>8229</v>
      </c>
      <c r="T1310" t="s">
        <v>50</v>
      </c>
      <c r="U1310" t="s">
        <v>3913</v>
      </c>
      <c r="V1310" t="s">
        <v>87</v>
      </c>
      <c r="W1310" t="s">
        <v>88</v>
      </c>
      <c r="X1310" t="s">
        <v>1087</v>
      </c>
      <c r="Y1310" t="s">
        <v>663</v>
      </c>
      <c r="Z1310" t="s">
        <v>87</v>
      </c>
      <c r="AA1310" t="s">
        <v>87</v>
      </c>
      <c r="AB1310" t="s">
        <v>37</v>
      </c>
      <c r="AC1310" t="s">
        <v>1013</v>
      </c>
      <c r="AD1310" t="s">
        <v>37</v>
      </c>
      <c r="AE1310" t="s">
        <v>1013</v>
      </c>
      <c r="AF1310" t="s">
        <v>90</v>
      </c>
      <c r="AG1310" t="s">
        <v>1270</v>
      </c>
      <c r="AH1310" t="s">
        <v>551</v>
      </c>
      <c r="AI1310" s="4">
        <f ca="1">data[[#This Row],[Expiry Date]]-TODAY()</f>
        <v>40</v>
      </c>
      <c r="AJ1310" s="4">
        <f ca="1">data[[#This Row],[Maturity ( Days)]]/365</f>
        <v>0.1095890410958904</v>
      </c>
      <c r="AK1310" s="4" t="str">
        <f>IF(data[[#This Row],[Option Type]]="put","p","c")</f>
        <v>p</v>
      </c>
      <c r="AL1310" s="4">
        <f>(data[[#This Row],[Bid]]*data[[#This Row],[Bidsize]]+data[[#This Row],[Ask]]*data[[#This Row],[Asksize]])/(data[[#This Row],[Bidsize]]+data[[#This Row],[Asksize]])</f>
        <v>4.9064516129032256</v>
      </c>
    </row>
    <row r="1311" spans="1:38" x14ac:dyDescent="0.3">
      <c r="A1311" t="s">
        <v>8232</v>
      </c>
      <c r="B1311" t="s">
        <v>8233</v>
      </c>
      <c r="C1311" t="s">
        <v>30</v>
      </c>
      <c r="D1311" t="s">
        <v>1301</v>
      </c>
      <c r="E1311" t="s">
        <v>320</v>
      </c>
      <c r="F1311" t="s">
        <v>548</v>
      </c>
      <c r="G1311" t="s">
        <v>8234</v>
      </c>
      <c r="H1311" t="s">
        <v>284</v>
      </c>
      <c r="I1311" t="s">
        <v>278</v>
      </c>
      <c r="J1311" t="s">
        <v>1502</v>
      </c>
      <c r="K1311" t="s">
        <v>2510</v>
      </c>
      <c r="L1311" t="s">
        <v>57</v>
      </c>
      <c r="M1311" t="s">
        <v>37</v>
      </c>
      <c r="N1311" t="s">
        <v>5547</v>
      </c>
      <c r="O1311" t="s">
        <v>8235</v>
      </c>
      <c r="P1311" t="s">
        <v>2578</v>
      </c>
      <c r="Q1311" t="s">
        <v>8236</v>
      </c>
      <c r="R1311" t="s">
        <v>163</v>
      </c>
      <c r="S1311" t="s">
        <v>8234</v>
      </c>
      <c r="T1311" t="s">
        <v>50</v>
      </c>
      <c r="U1311" t="s">
        <v>8237</v>
      </c>
      <c r="V1311" t="s">
        <v>87</v>
      </c>
      <c r="W1311" t="s">
        <v>88</v>
      </c>
      <c r="X1311" t="s">
        <v>1087</v>
      </c>
      <c r="Y1311" t="s">
        <v>8238</v>
      </c>
      <c r="Z1311" t="s">
        <v>87</v>
      </c>
      <c r="AA1311" t="s">
        <v>87</v>
      </c>
      <c r="AB1311" t="s">
        <v>37</v>
      </c>
      <c r="AC1311" t="s">
        <v>1013</v>
      </c>
      <c r="AD1311" t="s">
        <v>37</v>
      </c>
      <c r="AE1311" t="s">
        <v>1013</v>
      </c>
      <c r="AF1311" t="s">
        <v>90</v>
      </c>
      <c r="AG1311" t="s">
        <v>1270</v>
      </c>
      <c r="AH1311" t="s">
        <v>50</v>
      </c>
      <c r="AI1311" s="4">
        <f ca="1">data[[#This Row],[Expiry Date]]-TODAY()</f>
        <v>40</v>
      </c>
      <c r="AJ1311" s="4">
        <f ca="1">data[[#This Row],[Maturity ( Days)]]/365</f>
        <v>0.1095890410958904</v>
      </c>
      <c r="AK1311" s="4" t="str">
        <f>IF(data[[#This Row],[Option Type]]="put","p","c")</f>
        <v>p</v>
      </c>
      <c r="AL1311" s="4">
        <f>(data[[#This Row],[Bid]]*data[[#This Row],[Bidsize]]+data[[#This Row],[Ask]]*data[[#This Row],[Asksize]])/(data[[#This Row],[Bidsize]]+data[[#This Row],[Asksize]])</f>
        <v>11.06266416510319</v>
      </c>
    </row>
    <row r="1312" spans="1:38" x14ac:dyDescent="0.3">
      <c r="A1312" t="s">
        <v>8239</v>
      </c>
      <c r="B1312" t="s">
        <v>8240</v>
      </c>
      <c r="C1312" t="s">
        <v>30</v>
      </c>
      <c r="D1312" t="s">
        <v>107</v>
      </c>
      <c r="E1312" t="s">
        <v>548</v>
      </c>
      <c r="F1312" t="s">
        <v>882</v>
      </c>
      <c r="G1312" t="s">
        <v>1089</v>
      </c>
      <c r="H1312" t="s">
        <v>331</v>
      </c>
      <c r="I1312" t="s">
        <v>278</v>
      </c>
      <c r="J1312" t="s">
        <v>1502</v>
      </c>
      <c r="K1312" t="s">
        <v>8241</v>
      </c>
      <c r="L1312" t="s">
        <v>57</v>
      </c>
      <c r="M1312" t="s">
        <v>37</v>
      </c>
      <c r="N1312" t="s">
        <v>8242</v>
      </c>
      <c r="O1312" t="s">
        <v>743</v>
      </c>
      <c r="P1312" t="s">
        <v>1434</v>
      </c>
      <c r="Q1312" t="s">
        <v>861</v>
      </c>
      <c r="R1312" t="s">
        <v>2578</v>
      </c>
      <c r="S1312" t="s">
        <v>1089</v>
      </c>
      <c r="T1312" t="s">
        <v>50</v>
      </c>
      <c r="U1312" t="s">
        <v>8243</v>
      </c>
      <c r="V1312" t="s">
        <v>87</v>
      </c>
      <c r="W1312" t="s">
        <v>88</v>
      </c>
      <c r="X1312" t="s">
        <v>1087</v>
      </c>
      <c r="Y1312" t="s">
        <v>8244</v>
      </c>
      <c r="Z1312" t="s">
        <v>87</v>
      </c>
      <c r="AA1312" t="s">
        <v>87</v>
      </c>
      <c r="AB1312" t="s">
        <v>37</v>
      </c>
      <c r="AC1312" t="s">
        <v>1013</v>
      </c>
      <c r="AD1312" t="s">
        <v>37</v>
      </c>
      <c r="AE1312" t="s">
        <v>1013</v>
      </c>
      <c r="AF1312" t="s">
        <v>90</v>
      </c>
      <c r="AG1312" t="s">
        <v>1270</v>
      </c>
      <c r="AH1312" t="s">
        <v>50</v>
      </c>
      <c r="AI1312" s="4">
        <f ca="1">data[[#This Row],[Expiry Date]]-TODAY()</f>
        <v>40</v>
      </c>
      <c r="AJ1312" s="4">
        <f ca="1">data[[#This Row],[Maturity ( Days)]]/365</f>
        <v>0.1095890410958904</v>
      </c>
      <c r="AK1312" s="4" t="str">
        <f>IF(data[[#This Row],[Option Type]]="put","p","c")</f>
        <v>p</v>
      </c>
      <c r="AL1312" s="4">
        <f>(data[[#This Row],[Bid]]*data[[#This Row],[Bidsize]]+data[[#This Row],[Ask]]*data[[#This Row],[Asksize]])/(data[[#This Row],[Bidsize]]+data[[#This Row],[Asksize]])</f>
        <v>11.840632603406325</v>
      </c>
    </row>
    <row r="1313" spans="1:38" x14ac:dyDescent="0.3">
      <c r="A1313" t="s">
        <v>8245</v>
      </c>
      <c r="B1313" t="s">
        <v>8246</v>
      </c>
      <c r="C1313" t="s">
        <v>30</v>
      </c>
      <c r="D1313" t="s">
        <v>107</v>
      </c>
      <c r="E1313" t="s">
        <v>670</v>
      </c>
      <c r="F1313" t="s">
        <v>738</v>
      </c>
      <c r="G1313" t="s">
        <v>8247</v>
      </c>
      <c r="H1313" t="s">
        <v>175</v>
      </c>
      <c r="I1313" t="s">
        <v>125</v>
      </c>
      <c r="J1313" t="s">
        <v>1502</v>
      </c>
      <c r="K1313" t="s">
        <v>4173</v>
      </c>
      <c r="L1313" t="s">
        <v>57</v>
      </c>
      <c r="M1313" t="s">
        <v>37</v>
      </c>
      <c r="N1313" t="s">
        <v>8248</v>
      </c>
      <c r="O1313" t="s">
        <v>112</v>
      </c>
      <c r="P1313" t="s">
        <v>936</v>
      </c>
      <c r="Q1313" t="s">
        <v>936</v>
      </c>
      <c r="R1313" t="s">
        <v>160</v>
      </c>
      <c r="S1313" t="s">
        <v>8247</v>
      </c>
      <c r="T1313" t="s">
        <v>50</v>
      </c>
      <c r="U1313" t="s">
        <v>8249</v>
      </c>
      <c r="V1313" t="s">
        <v>87</v>
      </c>
      <c r="W1313" t="s">
        <v>88</v>
      </c>
      <c r="X1313" t="s">
        <v>1087</v>
      </c>
      <c r="Y1313" t="s">
        <v>8250</v>
      </c>
      <c r="Z1313" t="s">
        <v>87</v>
      </c>
      <c r="AA1313" t="s">
        <v>87</v>
      </c>
      <c r="AB1313" t="s">
        <v>37</v>
      </c>
      <c r="AC1313" t="s">
        <v>1013</v>
      </c>
      <c r="AD1313" t="s">
        <v>37</v>
      </c>
      <c r="AE1313" t="s">
        <v>1013</v>
      </c>
      <c r="AF1313" t="s">
        <v>90</v>
      </c>
      <c r="AG1313" t="s">
        <v>1270</v>
      </c>
      <c r="AH1313" t="s">
        <v>551</v>
      </c>
      <c r="AI1313" s="4">
        <f ca="1">data[[#This Row],[Expiry Date]]-TODAY()</f>
        <v>40</v>
      </c>
      <c r="AJ1313" s="4">
        <f ca="1">data[[#This Row],[Maturity ( Days)]]/365</f>
        <v>0.1095890410958904</v>
      </c>
      <c r="AK1313" s="4" t="str">
        <f>IF(data[[#This Row],[Option Type]]="put","p","c")</f>
        <v>p</v>
      </c>
      <c r="AL1313" s="4">
        <f>(data[[#This Row],[Bid]]*data[[#This Row],[Bidsize]]+data[[#This Row],[Ask]]*data[[#This Row],[Asksize]])/(data[[#This Row],[Bidsize]]+data[[#This Row],[Asksize]])</f>
        <v>12.157352941176471</v>
      </c>
    </row>
    <row r="1314" spans="1:38" x14ac:dyDescent="0.3">
      <c r="A1314" t="s">
        <v>8251</v>
      </c>
      <c r="B1314" t="s">
        <v>8252</v>
      </c>
      <c r="C1314" t="s">
        <v>30</v>
      </c>
      <c r="D1314" t="s">
        <v>208</v>
      </c>
      <c r="E1314" t="s">
        <v>673</v>
      </c>
      <c r="F1314" t="s">
        <v>8112</v>
      </c>
      <c r="G1314" t="s">
        <v>8253</v>
      </c>
      <c r="H1314" t="s">
        <v>183</v>
      </c>
      <c r="I1314" t="s">
        <v>161</v>
      </c>
      <c r="J1314" t="s">
        <v>1502</v>
      </c>
      <c r="K1314" t="s">
        <v>8254</v>
      </c>
      <c r="L1314" t="s">
        <v>57</v>
      </c>
      <c r="M1314" t="s">
        <v>37</v>
      </c>
      <c r="N1314" t="s">
        <v>8255</v>
      </c>
      <c r="O1314" t="s">
        <v>226</v>
      </c>
      <c r="P1314" t="s">
        <v>161</v>
      </c>
      <c r="Q1314" t="s">
        <v>8256</v>
      </c>
      <c r="R1314" t="s">
        <v>486</v>
      </c>
      <c r="S1314" t="s">
        <v>8253</v>
      </c>
      <c r="T1314" t="s">
        <v>50</v>
      </c>
      <c r="U1314" t="s">
        <v>8257</v>
      </c>
      <c r="V1314" t="s">
        <v>87</v>
      </c>
      <c r="W1314" t="s">
        <v>88</v>
      </c>
      <c r="X1314" t="s">
        <v>1087</v>
      </c>
      <c r="Y1314" t="s">
        <v>8258</v>
      </c>
      <c r="Z1314" t="s">
        <v>87</v>
      </c>
      <c r="AA1314" t="s">
        <v>87</v>
      </c>
      <c r="AB1314" t="s">
        <v>37</v>
      </c>
      <c r="AC1314" t="s">
        <v>1013</v>
      </c>
      <c r="AD1314" t="s">
        <v>37</v>
      </c>
      <c r="AE1314" t="s">
        <v>1013</v>
      </c>
      <c r="AF1314" t="s">
        <v>90</v>
      </c>
      <c r="AG1314" t="s">
        <v>1270</v>
      </c>
      <c r="AH1314" t="s">
        <v>551</v>
      </c>
      <c r="AI1314" s="4">
        <f ca="1">data[[#This Row],[Expiry Date]]-TODAY()</f>
        <v>40</v>
      </c>
      <c r="AJ1314" s="4">
        <f ca="1">data[[#This Row],[Maturity ( Days)]]/365</f>
        <v>0.1095890410958904</v>
      </c>
      <c r="AK1314" s="4" t="str">
        <f>IF(data[[#This Row],[Option Type]]="put","p","c")</f>
        <v>p</v>
      </c>
      <c r="AL1314" s="4">
        <f>(data[[#This Row],[Bid]]*data[[#This Row],[Bidsize]]+data[[#This Row],[Ask]]*data[[#This Row],[Asksize]])/(data[[#This Row],[Bidsize]]+data[[#This Row],[Asksize]])</f>
        <v>13.578571428571427</v>
      </c>
    </row>
    <row r="1315" spans="1:38" x14ac:dyDescent="0.3">
      <c r="A1315" t="s">
        <v>8259</v>
      </c>
      <c r="B1315" t="s">
        <v>8260</v>
      </c>
      <c r="C1315" t="s">
        <v>30</v>
      </c>
      <c r="D1315" t="s">
        <v>2577</v>
      </c>
      <c r="E1315" t="s">
        <v>6603</v>
      </c>
      <c r="F1315" t="s">
        <v>7468</v>
      </c>
      <c r="G1315" t="s">
        <v>8261</v>
      </c>
      <c r="H1315" t="s">
        <v>187</v>
      </c>
      <c r="I1315" t="s">
        <v>175</v>
      </c>
      <c r="J1315" t="s">
        <v>1502</v>
      </c>
      <c r="K1315" t="s">
        <v>116</v>
      </c>
      <c r="L1315" t="s">
        <v>57</v>
      </c>
      <c r="M1315" t="s">
        <v>37</v>
      </c>
      <c r="N1315" t="s">
        <v>8262</v>
      </c>
      <c r="O1315" t="s">
        <v>88</v>
      </c>
      <c r="P1315" t="s">
        <v>8261</v>
      </c>
      <c r="Q1315" t="s">
        <v>8261</v>
      </c>
      <c r="R1315" t="s">
        <v>8261</v>
      </c>
      <c r="S1315" t="s">
        <v>8261</v>
      </c>
      <c r="T1315" t="s">
        <v>50</v>
      </c>
      <c r="U1315" t="s">
        <v>1187</v>
      </c>
      <c r="V1315" t="s">
        <v>87</v>
      </c>
      <c r="W1315" t="s">
        <v>88</v>
      </c>
      <c r="X1315" t="s">
        <v>1087</v>
      </c>
      <c r="Y1315" t="s">
        <v>6614</v>
      </c>
      <c r="Z1315" t="s">
        <v>87</v>
      </c>
      <c r="AA1315" t="s">
        <v>87</v>
      </c>
      <c r="AB1315" t="s">
        <v>37</v>
      </c>
      <c r="AC1315" t="s">
        <v>1013</v>
      </c>
      <c r="AD1315" t="s">
        <v>37</v>
      </c>
      <c r="AE1315" t="s">
        <v>1013</v>
      </c>
      <c r="AF1315" t="s">
        <v>90</v>
      </c>
      <c r="AG1315" t="s">
        <v>1270</v>
      </c>
      <c r="AH1315" t="s">
        <v>551</v>
      </c>
      <c r="AI1315" s="4">
        <f ca="1">data[[#This Row],[Expiry Date]]-TODAY()</f>
        <v>40</v>
      </c>
      <c r="AJ1315" s="4">
        <f ca="1">data[[#This Row],[Maturity ( Days)]]/365</f>
        <v>0.1095890410958904</v>
      </c>
      <c r="AK1315" s="4" t="str">
        <f>IF(data[[#This Row],[Option Type]]="put","p","c")</f>
        <v>p</v>
      </c>
      <c r="AL1315" s="4">
        <f>(data[[#This Row],[Bid]]*data[[#This Row],[Bidsize]]+data[[#This Row],[Ask]]*data[[#This Row],[Asksize]])/(data[[#This Row],[Bidsize]]+data[[#This Row],[Asksize]])</f>
        <v>14.057812500000001</v>
      </c>
    </row>
    <row r="1316" spans="1:38" x14ac:dyDescent="0.3">
      <c r="A1316" t="s">
        <v>8263</v>
      </c>
      <c r="B1316" t="s">
        <v>8264</v>
      </c>
      <c r="C1316" t="s">
        <v>30</v>
      </c>
      <c r="D1316" t="s">
        <v>3559</v>
      </c>
      <c r="E1316" t="s">
        <v>6587</v>
      </c>
      <c r="F1316" t="s">
        <v>918</v>
      </c>
      <c r="G1316" t="s">
        <v>8265</v>
      </c>
      <c r="H1316" t="s">
        <v>90</v>
      </c>
      <c r="I1316" t="s">
        <v>90</v>
      </c>
      <c r="J1316" t="s">
        <v>1502</v>
      </c>
      <c r="K1316" t="s">
        <v>98</v>
      </c>
      <c r="L1316" t="s">
        <v>57</v>
      </c>
      <c r="M1316" t="s">
        <v>37</v>
      </c>
      <c r="N1316" t="s">
        <v>8266</v>
      </c>
      <c r="O1316" t="s">
        <v>88</v>
      </c>
      <c r="P1316" t="s">
        <v>8265</v>
      </c>
      <c r="Q1316" t="s">
        <v>8265</v>
      </c>
      <c r="R1316" t="s">
        <v>8265</v>
      </c>
      <c r="S1316" t="s">
        <v>8265</v>
      </c>
      <c r="T1316" t="s">
        <v>50</v>
      </c>
      <c r="U1316" t="s">
        <v>8267</v>
      </c>
      <c r="V1316" t="s">
        <v>87</v>
      </c>
      <c r="W1316" t="s">
        <v>88</v>
      </c>
      <c r="X1316" t="s">
        <v>1087</v>
      </c>
      <c r="Y1316" t="s">
        <v>486</v>
      </c>
      <c r="Z1316" t="s">
        <v>87</v>
      </c>
      <c r="AA1316" t="s">
        <v>87</v>
      </c>
      <c r="AB1316" t="s">
        <v>37</v>
      </c>
      <c r="AC1316" t="s">
        <v>1013</v>
      </c>
      <c r="AD1316" t="s">
        <v>37</v>
      </c>
      <c r="AE1316" t="s">
        <v>1013</v>
      </c>
      <c r="AF1316" t="s">
        <v>90</v>
      </c>
      <c r="AG1316" t="s">
        <v>1270</v>
      </c>
      <c r="AH1316" t="s">
        <v>50</v>
      </c>
      <c r="AI1316" s="4">
        <f ca="1">data[[#This Row],[Expiry Date]]-TODAY()</f>
        <v>40</v>
      </c>
      <c r="AJ1316" s="4">
        <f ca="1">data[[#This Row],[Maturity ( Days)]]/365</f>
        <v>0.1095890410958904</v>
      </c>
      <c r="AK1316" s="4" t="str">
        <f>IF(data[[#This Row],[Option Type]]="put","p","c")</f>
        <v>p</v>
      </c>
      <c r="AL1316" s="4">
        <f>(data[[#This Row],[Bid]]*data[[#This Row],[Bidsize]]+data[[#This Row],[Ask]]*data[[#This Row],[Asksize]])/(data[[#This Row],[Bidsize]]+data[[#This Row],[Asksize]])</f>
        <v>14.85</v>
      </c>
    </row>
    <row r="1317" spans="1:38" x14ac:dyDescent="0.3">
      <c r="A1317" t="s">
        <v>8268</v>
      </c>
      <c r="B1317" t="s">
        <v>8269</v>
      </c>
      <c r="C1317" t="s">
        <v>30</v>
      </c>
      <c r="D1317" t="s">
        <v>114</v>
      </c>
      <c r="E1317" t="s">
        <v>2859</v>
      </c>
      <c r="F1317" t="s">
        <v>1498</v>
      </c>
      <c r="G1317" t="s">
        <v>7053</v>
      </c>
      <c r="H1317" t="s">
        <v>104</v>
      </c>
      <c r="I1317" t="s">
        <v>160</v>
      </c>
      <c r="J1317" t="s">
        <v>1502</v>
      </c>
      <c r="K1317" t="s">
        <v>8270</v>
      </c>
      <c r="L1317" t="s">
        <v>57</v>
      </c>
      <c r="M1317" t="s">
        <v>37</v>
      </c>
      <c r="N1317" t="s">
        <v>1199</v>
      </c>
      <c r="O1317" t="s">
        <v>168</v>
      </c>
      <c r="P1317" t="s">
        <v>858</v>
      </c>
      <c r="Q1317" t="s">
        <v>858</v>
      </c>
      <c r="R1317" t="s">
        <v>6618</v>
      </c>
      <c r="S1317" t="s">
        <v>7053</v>
      </c>
      <c r="T1317" t="s">
        <v>50</v>
      </c>
      <c r="U1317" t="s">
        <v>8271</v>
      </c>
      <c r="V1317" t="s">
        <v>87</v>
      </c>
      <c r="W1317" t="s">
        <v>88</v>
      </c>
      <c r="X1317" t="s">
        <v>1087</v>
      </c>
      <c r="Y1317" t="s">
        <v>8272</v>
      </c>
      <c r="Z1317" t="s">
        <v>87</v>
      </c>
      <c r="AA1317" t="s">
        <v>87</v>
      </c>
      <c r="AB1317" t="s">
        <v>37</v>
      </c>
      <c r="AC1317" t="s">
        <v>1013</v>
      </c>
      <c r="AD1317" t="s">
        <v>37</v>
      </c>
      <c r="AE1317" t="s">
        <v>1013</v>
      </c>
      <c r="AF1317" t="s">
        <v>90</v>
      </c>
      <c r="AG1317" t="s">
        <v>1270</v>
      </c>
      <c r="AH1317" t="s">
        <v>551</v>
      </c>
      <c r="AI1317" s="4">
        <f ca="1">data[[#This Row],[Expiry Date]]-TODAY()</f>
        <v>40</v>
      </c>
      <c r="AJ1317" s="4">
        <f ca="1">data[[#This Row],[Maturity ( Days)]]/365</f>
        <v>0.1095890410958904</v>
      </c>
      <c r="AK1317" s="4" t="str">
        <f>IF(data[[#This Row],[Option Type]]="put","p","c")</f>
        <v>p</v>
      </c>
      <c r="AL1317" s="4">
        <f>(data[[#This Row],[Bid]]*data[[#This Row],[Bidsize]]+data[[#This Row],[Ask]]*data[[#This Row],[Asksize]])/(data[[#This Row],[Bidsize]]+data[[#This Row],[Asksize]])</f>
        <v>15.359090909090908</v>
      </c>
    </row>
    <row r="1318" spans="1:38" x14ac:dyDescent="0.3">
      <c r="A1318" t="s">
        <v>8273</v>
      </c>
      <c r="B1318" t="s">
        <v>8274</v>
      </c>
      <c r="C1318" t="s">
        <v>30</v>
      </c>
      <c r="D1318" t="s">
        <v>3336</v>
      </c>
      <c r="E1318" t="s">
        <v>155</v>
      </c>
      <c r="F1318" t="s">
        <v>6614</v>
      </c>
      <c r="G1318" t="s">
        <v>8275</v>
      </c>
      <c r="H1318" t="s">
        <v>104</v>
      </c>
      <c r="I1318" t="s">
        <v>104</v>
      </c>
      <c r="J1318" t="s">
        <v>1502</v>
      </c>
      <c r="K1318" t="s">
        <v>201</v>
      </c>
      <c r="L1318" t="s">
        <v>57</v>
      </c>
      <c r="M1318" t="s">
        <v>37</v>
      </c>
      <c r="N1318" t="s">
        <v>1189</v>
      </c>
      <c r="O1318" t="s">
        <v>88</v>
      </c>
      <c r="P1318" t="s">
        <v>8275</v>
      </c>
      <c r="Q1318" t="s">
        <v>8275</v>
      </c>
      <c r="R1318" t="s">
        <v>8275</v>
      </c>
      <c r="S1318" t="s">
        <v>8275</v>
      </c>
      <c r="T1318" t="s">
        <v>50</v>
      </c>
      <c r="U1318" t="s">
        <v>8276</v>
      </c>
      <c r="V1318" t="s">
        <v>87</v>
      </c>
      <c r="W1318" t="s">
        <v>88</v>
      </c>
      <c r="X1318" t="s">
        <v>1087</v>
      </c>
      <c r="Y1318" t="s">
        <v>295</v>
      </c>
      <c r="Z1318" t="s">
        <v>87</v>
      </c>
      <c r="AA1318" t="s">
        <v>87</v>
      </c>
      <c r="AB1318" t="s">
        <v>37</v>
      </c>
      <c r="AC1318" t="s">
        <v>1013</v>
      </c>
      <c r="AD1318" t="s">
        <v>37</v>
      </c>
      <c r="AE1318" t="s">
        <v>1013</v>
      </c>
      <c r="AF1318" t="s">
        <v>90</v>
      </c>
      <c r="AG1318" t="s">
        <v>1270</v>
      </c>
      <c r="AH1318" t="s">
        <v>551</v>
      </c>
      <c r="AI1318" s="4">
        <f ca="1">data[[#This Row],[Expiry Date]]-TODAY()</f>
        <v>40</v>
      </c>
      <c r="AJ1318" s="4">
        <f ca="1">data[[#This Row],[Maturity ( Days)]]/365</f>
        <v>0.1095890410958904</v>
      </c>
      <c r="AK1318" s="4" t="str">
        <f>IF(data[[#This Row],[Option Type]]="put","p","c")</f>
        <v>p</v>
      </c>
      <c r="AL1318" s="4">
        <f>(data[[#This Row],[Bid]]*data[[#This Row],[Bidsize]]+data[[#This Row],[Ask]]*data[[#This Row],[Asksize]])/(data[[#This Row],[Bidsize]]+data[[#This Row],[Asksize]])</f>
        <v>16.3</v>
      </c>
    </row>
    <row r="1319" spans="1:38" x14ac:dyDescent="0.3">
      <c r="A1319" t="s">
        <v>8277</v>
      </c>
      <c r="B1319" t="s">
        <v>8278</v>
      </c>
      <c r="C1319" t="s">
        <v>30</v>
      </c>
      <c r="D1319" t="s">
        <v>2595</v>
      </c>
      <c r="E1319" t="s">
        <v>1434</v>
      </c>
      <c r="F1319" t="s">
        <v>423</v>
      </c>
      <c r="G1319" t="s">
        <v>8279</v>
      </c>
      <c r="H1319" t="s">
        <v>134</v>
      </c>
      <c r="I1319" t="s">
        <v>179</v>
      </c>
      <c r="J1319" t="s">
        <v>1502</v>
      </c>
      <c r="K1319" t="s">
        <v>101</v>
      </c>
      <c r="L1319" t="s">
        <v>57</v>
      </c>
      <c r="M1319" t="s">
        <v>37</v>
      </c>
      <c r="N1319" t="s">
        <v>8280</v>
      </c>
      <c r="O1319" t="s">
        <v>122</v>
      </c>
      <c r="P1319" t="s">
        <v>683</v>
      </c>
      <c r="Q1319" t="s">
        <v>683</v>
      </c>
      <c r="R1319" t="s">
        <v>356</v>
      </c>
      <c r="S1319" t="s">
        <v>8279</v>
      </c>
      <c r="T1319" t="s">
        <v>50</v>
      </c>
      <c r="U1319" t="s">
        <v>1143</v>
      </c>
      <c r="V1319" t="s">
        <v>87</v>
      </c>
      <c r="W1319" t="s">
        <v>88</v>
      </c>
      <c r="X1319" t="s">
        <v>1087</v>
      </c>
      <c r="Y1319" t="s">
        <v>483</v>
      </c>
      <c r="Z1319" t="s">
        <v>87</v>
      </c>
      <c r="AA1319" t="s">
        <v>87</v>
      </c>
      <c r="AB1319" t="s">
        <v>37</v>
      </c>
      <c r="AC1319" t="s">
        <v>1013</v>
      </c>
      <c r="AD1319" t="s">
        <v>37</v>
      </c>
      <c r="AE1319" t="s">
        <v>1013</v>
      </c>
      <c r="AF1319" t="s">
        <v>90</v>
      </c>
      <c r="AG1319" t="s">
        <v>1270</v>
      </c>
      <c r="AH1319" t="s">
        <v>551</v>
      </c>
      <c r="AI1319" s="4">
        <f ca="1">data[[#This Row],[Expiry Date]]-TODAY()</f>
        <v>40</v>
      </c>
      <c r="AJ1319" s="4">
        <f ca="1">data[[#This Row],[Maturity ( Days)]]/365</f>
        <v>0.1095890410958904</v>
      </c>
      <c r="AK1319" s="4" t="str">
        <f>IF(data[[#This Row],[Option Type]]="put","p","c")</f>
        <v>p</v>
      </c>
      <c r="AL1319" s="4">
        <f>(data[[#This Row],[Bid]]*data[[#This Row],[Bidsize]]+data[[#This Row],[Ask]]*data[[#This Row],[Asksize]])/(data[[#This Row],[Bidsize]]+data[[#This Row],[Asksize]])</f>
        <v>16.723076923076921</v>
      </c>
    </row>
    <row r="1320" spans="1:38" x14ac:dyDescent="0.3">
      <c r="A1320" t="s">
        <v>8281</v>
      </c>
      <c r="B1320" t="s">
        <v>8282</v>
      </c>
      <c r="C1320" t="s">
        <v>30</v>
      </c>
      <c r="D1320" t="s">
        <v>120</v>
      </c>
      <c r="E1320" t="s">
        <v>234</v>
      </c>
      <c r="F1320" t="s">
        <v>5667</v>
      </c>
      <c r="G1320" t="s">
        <v>516</v>
      </c>
      <c r="H1320" t="s">
        <v>141</v>
      </c>
      <c r="I1320" t="s">
        <v>136</v>
      </c>
      <c r="J1320" t="s">
        <v>1502</v>
      </c>
      <c r="K1320" t="s">
        <v>8283</v>
      </c>
      <c r="L1320" t="s">
        <v>57</v>
      </c>
      <c r="M1320" t="s">
        <v>37</v>
      </c>
      <c r="N1320" t="s">
        <v>8284</v>
      </c>
      <c r="O1320" t="s">
        <v>547</v>
      </c>
      <c r="P1320" t="s">
        <v>857</v>
      </c>
      <c r="Q1320" t="s">
        <v>857</v>
      </c>
      <c r="R1320" t="s">
        <v>8285</v>
      </c>
      <c r="S1320" t="s">
        <v>516</v>
      </c>
      <c r="T1320" t="s">
        <v>50</v>
      </c>
      <c r="U1320" t="s">
        <v>8286</v>
      </c>
      <c r="V1320" t="s">
        <v>87</v>
      </c>
      <c r="W1320" t="s">
        <v>88</v>
      </c>
      <c r="X1320" t="s">
        <v>1087</v>
      </c>
      <c r="Y1320" t="s">
        <v>546</v>
      </c>
      <c r="Z1320" t="s">
        <v>87</v>
      </c>
      <c r="AA1320" t="s">
        <v>87</v>
      </c>
      <c r="AB1320" t="s">
        <v>37</v>
      </c>
      <c r="AC1320" t="s">
        <v>1013</v>
      </c>
      <c r="AD1320" t="s">
        <v>37</v>
      </c>
      <c r="AE1320" t="s">
        <v>1013</v>
      </c>
      <c r="AF1320" t="s">
        <v>90</v>
      </c>
      <c r="AG1320" t="s">
        <v>1270</v>
      </c>
      <c r="AH1320" t="s">
        <v>551</v>
      </c>
      <c r="AI1320" s="4">
        <f ca="1">data[[#This Row],[Expiry Date]]-TODAY()</f>
        <v>40</v>
      </c>
      <c r="AJ1320" s="4">
        <f ca="1">data[[#This Row],[Maturity ( Days)]]/365</f>
        <v>0.1095890410958904</v>
      </c>
      <c r="AK1320" s="4" t="str">
        <f>IF(data[[#This Row],[Option Type]]="put","p","c")</f>
        <v>p</v>
      </c>
      <c r="AL1320" s="4">
        <f>(data[[#This Row],[Bid]]*data[[#This Row],[Bidsize]]+data[[#This Row],[Ask]]*data[[#This Row],[Asksize]])/(data[[#This Row],[Bidsize]]+data[[#This Row],[Asksize]])</f>
        <v>17.634615384615383</v>
      </c>
    </row>
    <row r="1321" spans="1:38" x14ac:dyDescent="0.3">
      <c r="A1321" t="s">
        <v>8287</v>
      </c>
      <c r="B1321" t="s">
        <v>8288</v>
      </c>
      <c r="C1321" t="s">
        <v>30</v>
      </c>
      <c r="D1321" t="s">
        <v>4855</v>
      </c>
      <c r="E1321" t="s">
        <v>8275</v>
      </c>
      <c r="F1321" t="s">
        <v>679</v>
      </c>
      <c r="G1321" t="s">
        <v>6042</v>
      </c>
      <c r="H1321" t="s">
        <v>179</v>
      </c>
      <c r="I1321" t="s">
        <v>129</v>
      </c>
      <c r="J1321" t="s">
        <v>1502</v>
      </c>
      <c r="K1321" t="s">
        <v>352</v>
      </c>
      <c r="L1321" t="s">
        <v>57</v>
      </c>
      <c r="M1321" t="s">
        <v>37</v>
      </c>
      <c r="N1321" t="s">
        <v>752</v>
      </c>
      <c r="O1321" t="s">
        <v>88</v>
      </c>
      <c r="P1321" t="s">
        <v>6042</v>
      </c>
      <c r="Q1321" t="s">
        <v>6042</v>
      </c>
      <c r="R1321" t="s">
        <v>6042</v>
      </c>
      <c r="S1321" t="s">
        <v>6042</v>
      </c>
      <c r="T1321" t="s">
        <v>50</v>
      </c>
      <c r="U1321" t="s">
        <v>1063</v>
      </c>
      <c r="V1321" t="s">
        <v>87</v>
      </c>
      <c r="W1321" t="s">
        <v>88</v>
      </c>
      <c r="X1321" t="s">
        <v>1087</v>
      </c>
      <c r="Y1321" t="s">
        <v>8289</v>
      </c>
      <c r="Z1321" t="s">
        <v>87</v>
      </c>
      <c r="AA1321" t="s">
        <v>87</v>
      </c>
      <c r="AB1321" t="s">
        <v>37</v>
      </c>
      <c r="AC1321" t="s">
        <v>1013</v>
      </c>
      <c r="AD1321" t="s">
        <v>37</v>
      </c>
      <c r="AE1321" t="s">
        <v>1013</v>
      </c>
      <c r="AF1321" t="s">
        <v>90</v>
      </c>
      <c r="AG1321" t="s">
        <v>1270</v>
      </c>
      <c r="AH1321" t="s">
        <v>551</v>
      </c>
      <c r="AI1321" s="4">
        <f ca="1">data[[#This Row],[Expiry Date]]-TODAY()</f>
        <v>40</v>
      </c>
      <c r="AJ1321" s="4">
        <f ca="1">data[[#This Row],[Maturity ( Days)]]/365</f>
        <v>0.1095890410958904</v>
      </c>
      <c r="AK1321" s="4" t="str">
        <f>IF(data[[#This Row],[Option Type]]="put","p","c")</f>
        <v>p</v>
      </c>
      <c r="AL1321" s="4">
        <f>(data[[#This Row],[Bid]]*data[[#This Row],[Bidsize]]+data[[#This Row],[Ask]]*data[[#This Row],[Asksize]])/(data[[#This Row],[Bidsize]]+data[[#This Row],[Asksize]])</f>
        <v>19.583018867924526</v>
      </c>
    </row>
    <row r="1322" spans="1:38" x14ac:dyDescent="0.3">
      <c r="A1322" t="s">
        <v>8290</v>
      </c>
      <c r="B1322" t="s">
        <v>8291</v>
      </c>
      <c r="C1322" t="s">
        <v>30</v>
      </c>
      <c r="D1322" t="s">
        <v>1711</v>
      </c>
      <c r="E1322" t="s">
        <v>919</v>
      </c>
      <c r="F1322" t="s">
        <v>1178</v>
      </c>
      <c r="G1322" t="s">
        <v>8292</v>
      </c>
      <c r="H1322" t="s">
        <v>2555</v>
      </c>
      <c r="I1322" t="s">
        <v>322</v>
      </c>
      <c r="J1322" t="s">
        <v>1502</v>
      </c>
      <c r="K1322" t="s">
        <v>2526</v>
      </c>
      <c r="L1322" t="s">
        <v>57</v>
      </c>
      <c r="M1322" t="s">
        <v>37</v>
      </c>
      <c r="N1322" t="s">
        <v>976</v>
      </c>
      <c r="O1322" t="s">
        <v>88</v>
      </c>
      <c r="P1322" t="s">
        <v>8292</v>
      </c>
      <c r="Q1322" t="s">
        <v>8292</v>
      </c>
      <c r="R1322" t="s">
        <v>8292</v>
      </c>
      <c r="S1322" t="s">
        <v>8292</v>
      </c>
      <c r="T1322" t="s">
        <v>50</v>
      </c>
      <c r="U1322" t="s">
        <v>8293</v>
      </c>
      <c r="V1322" t="s">
        <v>87</v>
      </c>
      <c r="W1322" t="s">
        <v>88</v>
      </c>
      <c r="X1322" t="s">
        <v>1087</v>
      </c>
      <c r="Y1322" t="s">
        <v>678</v>
      </c>
      <c r="Z1322" t="s">
        <v>87</v>
      </c>
      <c r="AA1322" t="s">
        <v>87</v>
      </c>
      <c r="AB1322" t="s">
        <v>37</v>
      </c>
      <c r="AC1322" t="s">
        <v>1013</v>
      </c>
      <c r="AD1322" t="s">
        <v>37</v>
      </c>
      <c r="AE1322" t="s">
        <v>1013</v>
      </c>
      <c r="AF1322" t="s">
        <v>90</v>
      </c>
      <c r="AG1322" t="s">
        <v>1270</v>
      </c>
      <c r="AH1322" t="s">
        <v>50</v>
      </c>
      <c r="AI1322" s="4">
        <f ca="1">data[[#This Row],[Expiry Date]]-TODAY()</f>
        <v>40</v>
      </c>
      <c r="AJ1322" s="4">
        <f ca="1">data[[#This Row],[Maturity ( Days)]]/365</f>
        <v>0.1095890410958904</v>
      </c>
      <c r="AK1322" s="4" t="str">
        <f>IF(data[[#This Row],[Option Type]]="put","p","c")</f>
        <v>p</v>
      </c>
      <c r="AL1322" s="4">
        <f>(data[[#This Row],[Bid]]*data[[#This Row],[Bidsize]]+data[[#This Row],[Ask]]*data[[#This Row],[Asksize]])/(data[[#This Row],[Bidsize]]+data[[#This Row],[Asksize]])</f>
        <v>20.153403141361256</v>
      </c>
    </row>
    <row r="1323" spans="1:38" x14ac:dyDescent="0.3">
      <c r="A1323" t="s">
        <v>8294</v>
      </c>
      <c r="B1323" t="s">
        <v>8295</v>
      </c>
      <c r="C1323" t="s">
        <v>30</v>
      </c>
      <c r="D1323" t="s">
        <v>1711</v>
      </c>
      <c r="E1323" t="s">
        <v>680</v>
      </c>
      <c r="F1323" t="s">
        <v>149</v>
      </c>
      <c r="G1323" t="s">
        <v>129</v>
      </c>
      <c r="H1323" t="s">
        <v>86</v>
      </c>
      <c r="I1323" t="s">
        <v>134</v>
      </c>
      <c r="J1323" t="s">
        <v>1502</v>
      </c>
      <c r="K1323" t="s">
        <v>816</v>
      </c>
      <c r="L1323" t="s">
        <v>57</v>
      </c>
      <c r="M1323" t="s">
        <v>37</v>
      </c>
      <c r="N1323" t="s">
        <v>750</v>
      </c>
      <c r="O1323" t="s">
        <v>142</v>
      </c>
      <c r="P1323" t="s">
        <v>8296</v>
      </c>
      <c r="Q1323" t="s">
        <v>129</v>
      </c>
      <c r="R1323" t="s">
        <v>8297</v>
      </c>
      <c r="S1323" t="s">
        <v>129</v>
      </c>
      <c r="T1323" t="s">
        <v>50</v>
      </c>
      <c r="U1323" t="s">
        <v>1436</v>
      </c>
      <c r="V1323" t="s">
        <v>87</v>
      </c>
      <c r="W1323" t="s">
        <v>88</v>
      </c>
      <c r="X1323" t="s">
        <v>1087</v>
      </c>
      <c r="Y1323" t="s">
        <v>859</v>
      </c>
      <c r="Z1323" t="s">
        <v>87</v>
      </c>
      <c r="AA1323" t="s">
        <v>87</v>
      </c>
      <c r="AB1323" t="s">
        <v>37</v>
      </c>
      <c r="AC1323" t="s">
        <v>1013</v>
      </c>
      <c r="AD1323" t="s">
        <v>37</v>
      </c>
      <c r="AE1323" t="s">
        <v>1013</v>
      </c>
      <c r="AF1323" t="s">
        <v>90</v>
      </c>
      <c r="AG1323" t="s">
        <v>1270</v>
      </c>
      <c r="AH1323" t="s">
        <v>551</v>
      </c>
      <c r="AI1323" s="4">
        <f ca="1">data[[#This Row],[Expiry Date]]-TODAY()</f>
        <v>40</v>
      </c>
      <c r="AJ1323" s="4">
        <f ca="1">data[[#This Row],[Maturity ( Days)]]/365</f>
        <v>0.1095890410958904</v>
      </c>
      <c r="AK1323" s="4" t="str">
        <f>IF(data[[#This Row],[Option Type]]="put","p","c")</f>
        <v>p</v>
      </c>
      <c r="AL1323" s="4">
        <f>(data[[#This Row],[Bid]]*data[[#This Row],[Bidsize]]+data[[#This Row],[Ask]]*data[[#This Row],[Asksize]])/(data[[#This Row],[Bidsize]]+data[[#This Row],[Asksize]])</f>
        <v>20.799999999999997</v>
      </c>
    </row>
    <row r="1324" spans="1:38" x14ac:dyDescent="0.3">
      <c r="A1324" t="s">
        <v>8298</v>
      </c>
      <c r="B1324" t="s">
        <v>8299</v>
      </c>
      <c r="C1324" t="s">
        <v>30</v>
      </c>
      <c r="D1324" t="s">
        <v>1313</v>
      </c>
      <c r="E1324" t="s">
        <v>1178</v>
      </c>
      <c r="F1324" t="s">
        <v>5708</v>
      </c>
      <c r="G1324" t="s">
        <v>8300</v>
      </c>
      <c r="H1324" t="s">
        <v>5704</v>
      </c>
      <c r="I1324" t="s">
        <v>1501</v>
      </c>
      <c r="J1324" t="s">
        <v>1502</v>
      </c>
      <c r="K1324" t="s">
        <v>8301</v>
      </c>
      <c r="L1324" t="s">
        <v>57</v>
      </c>
      <c r="M1324" t="s">
        <v>37</v>
      </c>
      <c r="N1324" t="s">
        <v>3101</v>
      </c>
      <c r="O1324" t="s">
        <v>166</v>
      </c>
      <c r="P1324" t="s">
        <v>8302</v>
      </c>
      <c r="Q1324" t="s">
        <v>5710</v>
      </c>
      <c r="R1324" t="s">
        <v>8300</v>
      </c>
      <c r="S1324" t="s">
        <v>8300</v>
      </c>
      <c r="T1324" t="s">
        <v>50</v>
      </c>
      <c r="U1324" t="s">
        <v>8303</v>
      </c>
      <c r="V1324" t="s">
        <v>87</v>
      </c>
      <c r="W1324" t="s">
        <v>88</v>
      </c>
      <c r="X1324" t="s">
        <v>1087</v>
      </c>
      <c r="Y1324" t="s">
        <v>8304</v>
      </c>
      <c r="Z1324" t="s">
        <v>87</v>
      </c>
      <c r="AA1324" t="s">
        <v>87</v>
      </c>
      <c r="AB1324" t="s">
        <v>37</v>
      </c>
      <c r="AC1324" t="s">
        <v>1013</v>
      </c>
      <c r="AD1324" t="s">
        <v>37</v>
      </c>
      <c r="AE1324" t="s">
        <v>1013</v>
      </c>
      <c r="AF1324" t="s">
        <v>90</v>
      </c>
      <c r="AG1324" t="s">
        <v>1270</v>
      </c>
      <c r="AH1324" t="s">
        <v>50</v>
      </c>
      <c r="AI1324" s="4">
        <f ca="1">data[[#This Row],[Expiry Date]]-TODAY()</f>
        <v>40</v>
      </c>
      <c r="AJ1324" s="4">
        <f ca="1">data[[#This Row],[Maturity ( Days)]]/365</f>
        <v>0.1095890410958904</v>
      </c>
      <c r="AK1324" s="4" t="str">
        <f>IF(data[[#This Row],[Option Type]]="put","p","c")</f>
        <v>p</v>
      </c>
      <c r="AL1324" s="4">
        <f>(data[[#This Row],[Bid]]*data[[#This Row],[Bidsize]]+data[[#This Row],[Ask]]*data[[#This Row],[Asksize]])/(data[[#This Row],[Bidsize]]+data[[#This Row],[Asksize]])</f>
        <v>21.160737527114968</v>
      </c>
    </row>
    <row r="1325" spans="1:38" x14ac:dyDescent="0.3">
      <c r="A1325" t="s">
        <v>8305</v>
      </c>
      <c r="B1325" t="s">
        <v>8306</v>
      </c>
      <c r="C1325" t="s">
        <v>30</v>
      </c>
      <c r="D1325" t="s">
        <v>1313</v>
      </c>
      <c r="E1325" t="s">
        <v>5702</v>
      </c>
      <c r="F1325" t="s">
        <v>382</v>
      </c>
      <c r="G1325" t="s">
        <v>8307</v>
      </c>
      <c r="H1325" t="s">
        <v>183</v>
      </c>
      <c r="I1325" t="s">
        <v>129</v>
      </c>
      <c r="J1325" t="s">
        <v>1502</v>
      </c>
      <c r="K1325" t="s">
        <v>3370</v>
      </c>
      <c r="L1325" t="s">
        <v>57</v>
      </c>
      <c r="M1325" t="s">
        <v>37</v>
      </c>
      <c r="N1325" t="s">
        <v>8308</v>
      </c>
      <c r="O1325" t="s">
        <v>158</v>
      </c>
      <c r="P1325" t="s">
        <v>8309</v>
      </c>
      <c r="Q1325" t="s">
        <v>8309</v>
      </c>
      <c r="R1325" t="s">
        <v>8310</v>
      </c>
      <c r="S1325" t="s">
        <v>8307</v>
      </c>
      <c r="T1325" t="s">
        <v>50</v>
      </c>
      <c r="U1325" t="s">
        <v>8311</v>
      </c>
      <c r="V1325" t="s">
        <v>87</v>
      </c>
      <c r="W1325" t="s">
        <v>88</v>
      </c>
      <c r="X1325" t="s">
        <v>1087</v>
      </c>
      <c r="Y1325" t="s">
        <v>8312</v>
      </c>
      <c r="Z1325" t="s">
        <v>87</v>
      </c>
      <c r="AA1325" t="s">
        <v>87</v>
      </c>
      <c r="AB1325" t="s">
        <v>37</v>
      </c>
      <c r="AC1325" t="s">
        <v>1013</v>
      </c>
      <c r="AD1325" t="s">
        <v>37</v>
      </c>
      <c r="AE1325" t="s">
        <v>1013</v>
      </c>
      <c r="AF1325" t="s">
        <v>90</v>
      </c>
      <c r="AG1325" t="s">
        <v>1270</v>
      </c>
      <c r="AH1325" t="s">
        <v>551</v>
      </c>
      <c r="AI1325" s="4">
        <f ca="1">data[[#This Row],[Expiry Date]]-TODAY()</f>
        <v>40</v>
      </c>
      <c r="AJ1325" s="4">
        <f ca="1">data[[#This Row],[Maturity ( Days)]]/365</f>
        <v>0.1095890410958904</v>
      </c>
      <c r="AK1325" s="4" t="str">
        <f>IF(data[[#This Row],[Option Type]]="put","p","c")</f>
        <v>p</v>
      </c>
      <c r="AL1325" s="4">
        <f>(data[[#This Row],[Bid]]*data[[#This Row],[Bidsize]]+data[[#This Row],[Ask]]*data[[#This Row],[Asksize]])/(data[[#This Row],[Bidsize]]+data[[#This Row],[Asksize]])</f>
        <v>21.588461538461537</v>
      </c>
    </row>
    <row r="1326" spans="1:38" x14ac:dyDescent="0.3">
      <c r="A1326" t="s">
        <v>8313</v>
      </c>
      <c r="B1326" t="s">
        <v>8314</v>
      </c>
      <c r="C1326" t="s">
        <v>30</v>
      </c>
      <c r="D1326" t="s">
        <v>4870</v>
      </c>
      <c r="E1326" t="s">
        <v>519</v>
      </c>
      <c r="F1326" t="s">
        <v>822</v>
      </c>
      <c r="G1326" t="s">
        <v>8315</v>
      </c>
      <c r="H1326" t="s">
        <v>146</v>
      </c>
      <c r="I1326" t="s">
        <v>166</v>
      </c>
      <c r="J1326" t="s">
        <v>1502</v>
      </c>
      <c r="K1326" t="s">
        <v>3370</v>
      </c>
      <c r="L1326" t="s">
        <v>57</v>
      </c>
      <c r="M1326" t="s">
        <v>37</v>
      </c>
      <c r="N1326" t="s">
        <v>8316</v>
      </c>
      <c r="O1326" t="s">
        <v>484</v>
      </c>
      <c r="P1326" t="s">
        <v>688</v>
      </c>
      <c r="Q1326" t="s">
        <v>778</v>
      </c>
      <c r="R1326" t="s">
        <v>8315</v>
      </c>
      <c r="S1326" t="s">
        <v>8315</v>
      </c>
      <c r="T1326" t="s">
        <v>50</v>
      </c>
      <c r="U1326" t="s">
        <v>8317</v>
      </c>
      <c r="V1326" t="s">
        <v>87</v>
      </c>
      <c r="W1326" t="s">
        <v>88</v>
      </c>
      <c r="X1326" t="s">
        <v>1087</v>
      </c>
      <c r="Y1326" t="s">
        <v>8318</v>
      </c>
      <c r="Z1326" t="s">
        <v>87</v>
      </c>
      <c r="AA1326" t="s">
        <v>87</v>
      </c>
      <c r="AB1326" t="s">
        <v>37</v>
      </c>
      <c r="AC1326" t="s">
        <v>1013</v>
      </c>
      <c r="AD1326" t="s">
        <v>37</v>
      </c>
      <c r="AE1326" t="s">
        <v>1013</v>
      </c>
      <c r="AF1326" t="s">
        <v>90</v>
      </c>
      <c r="AG1326" t="s">
        <v>1270</v>
      </c>
      <c r="AH1326" t="s">
        <v>551</v>
      </c>
      <c r="AI1326" s="4">
        <f ca="1">data[[#This Row],[Expiry Date]]-TODAY()</f>
        <v>40</v>
      </c>
      <c r="AJ1326" s="4">
        <f ca="1">data[[#This Row],[Maturity ( Days)]]/365</f>
        <v>0.1095890410958904</v>
      </c>
      <c r="AK1326" s="4" t="str">
        <f>IF(data[[#This Row],[Option Type]]="put","p","c")</f>
        <v>p</v>
      </c>
      <c r="AL1326" s="4">
        <f>(data[[#This Row],[Bid]]*data[[#This Row],[Bidsize]]+data[[#This Row],[Ask]]*data[[#This Row],[Asksize]])/(data[[#This Row],[Bidsize]]+data[[#This Row],[Asksize]])</f>
        <v>23.7</v>
      </c>
    </row>
    <row r="1327" spans="1:38" x14ac:dyDescent="0.3">
      <c r="A1327" t="s">
        <v>8319</v>
      </c>
      <c r="B1327" t="s">
        <v>8320</v>
      </c>
      <c r="C1327" t="s">
        <v>30</v>
      </c>
      <c r="D1327" t="s">
        <v>4870</v>
      </c>
      <c r="E1327" t="s">
        <v>441</v>
      </c>
      <c r="F1327" t="s">
        <v>934</v>
      </c>
      <c r="G1327" t="s">
        <v>683</v>
      </c>
      <c r="H1327" t="s">
        <v>4270</v>
      </c>
      <c r="I1327" t="s">
        <v>8321</v>
      </c>
      <c r="J1327" t="s">
        <v>1502</v>
      </c>
      <c r="K1327" t="s">
        <v>1245</v>
      </c>
      <c r="L1327" t="s">
        <v>57</v>
      </c>
      <c r="M1327" t="s">
        <v>37</v>
      </c>
      <c r="N1327" t="s">
        <v>8322</v>
      </c>
      <c r="O1327" t="s">
        <v>524</v>
      </c>
      <c r="P1327" t="s">
        <v>1257</v>
      </c>
      <c r="Q1327" t="s">
        <v>900</v>
      </c>
      <c r="R1327" t="s">
        <v>683</v>
      </c>
      <c r="S1327" t="s">
        <v>683</v>
      </c>
      <c r="T1327" t="s">
        <v>50</v>
      </c>
      <c r="U1327" t="s">
        <v>8323</v>
      </c>
      <c r="V1327" t="s">
        <v>87</v>
      </c>
      <c r="W1327" t="s">
        <v>88</v>
      </c>
      <c r="X1327" t="s">
        <v>1087</v>
      </c>
      <c r="Y1327" t="s">
        <v>8324</v>
      </c>
      <c r="Z1327" t="s">
        <v>87</v>
      </c>
      <c r="AA1327" t="s">
        <v>87</v>
      </c>
      <c r="AB1327" t="s">
        <v>37</v>
      </c>
      <c r="AC1327" t="s">
        <v>1013</v>
      </c>
      <c r="AD1327" t="s">
        <v>37</v>
      </c>
      <c r="AE1327" t="s">
        <v>1013</v>
      </c>
      <c r="AF1327" t="s">
        <v>90</v>
      </c>
      <c r="AG1327" t="s">
        <v>1270</v>
      </c>
      <c r="AH1327" t="s">
        <v>50</v>
      </c>
      <c r="AI1327" s="4">
        <f ca="1">data[[#This Row],[Expiry Date]]-TODAY()</f>
        <v>40</v>
      </c>
      <c r="AJ1327" s="4">
        <f ca="1">data[[#This Row],[Maturity ( Days)]]/365</f>
        <v>0.1095890410958904</v>
      </c>
      <c r="AK1327" s="4" t="str">
        <f>IF(data[[#This Row],[Option Type]]="put","p","c")</f>
        <v>p</v>
      </c>
      <c r="AL1327" s="4">
        <f>(data[[#This Row],[Bid]]*data[[#This Row],[Bidsize]]+data[[#This Row],[Ask]]*data[[#This Row],[Asksize]])/(data[[#This Row],[Bidsize]]+data[[#This Row],[Asksize]])</f>
        <v>23.290445859872609</v>
      </c>
    </row>
    <row r="1328" spans="1:38" x14ac:dyDescent="0.3">
      <c r="A1328" t="s">
        <v>8325</v>
      </c>
      <c r="B1328" t="s">
        <v>8326</v>
      </c>
      <c r="C1328" t="s">
        <v>30</v>
      </c>
      <c r="D1328" t="s">
        <v>4875</v>
      </c>
      <c r="E1328" t="s">
        <v>519</v>
      </c>
      <c r="F1328" t="s">
        <v>367</v>
      </c>
      <c r="G1328" t="s">
        <v>8327</v>
      </c>
      <c r="H1328" t="s">
        <v>761</v>
      </c>
      <c r="I1328" t="s">
        <v>8328</v>
      </c>
      <c r="J1328" t="s">
        <v>1502</v>
      </c>
      <c r="K1328" t="s">
        <v>507</v>
      </c>
      <c r="L1328" t="s">
        <v>57</v>
      </c>
      <c r="M1328" t="s">
        <v>37</v>
      </c>
      <c r="N1328" t="s">
        <v>8329</v>
      </c>
      <c r="O1328" t="s">
        <v>113</v>
      </c>
      <c r="P1328" t="s">
        <v>228</v>
      </c>
      <c r="Q1328" t="s">
        <v>482</v>
      </c>
      <c r="R1328" t="s">
        <v>8327</v>
      </c>
      <c r="S1328" t="s">
        <v>8327</v>
      </c>
      <c r="T1328" t="s">
        <v>50</v>
      </c>
      <c r="U1328" t="s">
        <v>7357</v>
      </c>
      <c r="V1328" t="s">
        <v>87</v>
      </c>
      <c r="W1328" t="s">
        <v>88</v>
      </c>
      <c r="X1328" t="s">
        <v>1087</v>
      </c>
      <c r="Y1328" t="s">
        <v>8330</v>
      </c>
      <c r="Z1328" t="s">
        <v>87</v>
      </c>
      <c r="AA1328" t="s">
        <v>87</v>
      </c>
      <c r="AB1328" t="s">
        <v>37</v>
      </c>
      <c r="AC1328" t="s">
        <v>1013</v>
      </c>
      <c r="AD1328" t="s">
        <v>37</v>
      </c>
      <c r="AE1328" t="s">
        <v>1013</v>
      </c>
      <c r="AF1328" t="s">
        <v>90</v>
      </c>
      <c r="AG1328" t="s">
        <v>1270</v>
      </c>
      <c r="AH1328" t="s">
        <v>50</v>
      </c>
      <c r="AI1328" s="4">
        <f ca="1">data[[#This Row],[Expiry Date]]-TODAY()</f>
        <v>40</v>
      </c>
      <c r="AJ1328" s="4">
        <f ca="1">data[[#This Row],[Maturity ( Days)]]/365</f>
        <v>0.1095890410958904</v>
      </c>
      <c r="AK1328" s="4" t="str">
        <f>IF(data[[#This Row],[Option Type]]="put","p","c")</f>
        <v>p</v>
      </c>
      <c r="AL1328" s="4">
        <f>(data[[#This Row],[Bid]]*data[[#This Row],[Bidsize]]+data[[#This Row],[Ask]]*data[[#This Row],[Asksize]])/(data[[#This Row],[Bidsize]]+data[[#This Row],[Asksize]])</f>
        <v>24.008583690987123</v>
      </c>
    </row>
    <row r="1329" spans="1:38" x14ac:dyDescent="0.3">
      <c r="A1329" t="s">
        <v>8331</v>
      </c>
      <c r="B1329" t="s">
        <v>8332</v>
      </c>
      <c r="C1329" t="s">
        <v>30</v>
      </c>
      <c r="D1329" t="s">
        <v>1315</v>
      </c>
      <c r="E1329" t="s">
        <v>367</v>
      </c>
      <c r="F1329" t="s">
        <v>825</v>
      </c>
      <c r="G1329" t="s">
        <v>6458</v>
      </c>
      <c r="H1329" t="s">
        <v>127</v>
      </c>
      <c r="I1329" t="s">
        <v>141</v>
      </c>
      <c r="J1329" t="s">
        <v>1502</v>
      </c>
      <c r="K1329" t="s">
        <v>8333</v>
      </c>
      <c r="L1329" t="s">
        <v>57</v>
      </c>
      <c r="M1329" t="s">
        <v>37</v>
      </c>
      <c r="N1329" t="s">
        <v>8334</v>
      </c>
      <c r="O1329" t="s">
        <v>166</v>
      </c>
      <c r="P1329" t="s">
        <v>8335</v>
      </c>
      <c r="Q1329" t="s">
        <v>8335</v>
      </c>
      <c r="R1329" t="s">
        <v>6458</v>
      </c>
      <c r="S1329" t="s">
        <v>6458</v>
      </c>
      <c r="T1329" t="s">
        <v>50</v>
      </c>
      <c r="U1329" t="s">
        <v>1466</v>
      </c>
      <c r="V1329" t="s">
        <v>87</v>
      </c>
      <c r="W1329" t="s">
        <v>88</v>
      </c>
      <c r="X1329" t="s">
        <v>1087</v>
      </c>
      <c r="Y1329" t="s">
        <v>938</v>
      </c>
      <c r="Z1329" t="s">
        <v>87</v>
      </c>
      <c r="AA1329" t="s">
        <v>87</v>
      </c>
      <c r="AB1329" t="s">
        <v>37</v>
      </c>
      <c r="AC1329" t="s">
        <v>1013</v>
      </c>
      <c r="AD1329" t="s">
        <v>37</v>
      </c>
      <c r="AE1329" t="s">
        <v>1013</v>
      </c>
      <c r="AF1329" t="s">
        <v>90</v>
      </c>
      <c r="AG1329" t="s">
        <v>1270</v>
      </c>
      <c r="AH1329" t="s">
        <v>551</v>
      </c>
      <c r="AI1329" s="4">
        <f ca="1">data[[#This Row],[Expiry Date]]-TODAY()</f>
        <v>40</v>
      </c>
      <c r="AJ1329" s="4">
        <f ca="1">data[[#This Row],[Maturity ( Days)]]/365</f>
        <v>0.1095890410958904</v>
      </c>
      <c r="AK1329" s="4" t="str">
        <f>IF(data[[#This Row],[Option Type]]="put","p","c")</f>
        <v>p</v>
      </c>
      <c r="AL1329" s="4">
        <f>(data[[#This Row],[Bid]]*data[[#This Row],[Bidsize]]+data[[#This Row],[Ask]]*data[[#This Row],[Asksize]])/(data[[#This Row],[Bidsize]]+data[[#This Row],[Asksize]])</f>
        <v>24.828571428571426</v>
      </c>
    </row>
    <row r="1330" spans="1:38" x14ac:dyDescent="0.3">
      <c r="A1330" t="s">
        <v>8336</v>
      </c>
      <c r="B1330" t="s">
        <v>8337</v>
      </c>
      <c r="C1330" t="s">
        <v>30</v>
      </c>
      <c r="D1330" t="s">
        <v>140</v>
      </c>
      <c r="E1330" t="s">
        <v>855</v>
      </c>
      <c r="F1330" t="s">
        <v>545</v>
      </c>
      <c r="G1330" t="s">
        <v>887</v>
      </c>
      <c r="H1330" t="s">
        <v>146</v>
      </c>
      <c r="I1330" t="s">
        <v>149</v>
      </c>
      <c r="J1330" t="s">
        <v>1502</v>
      </c>
      <c r="K1330" t="s">
        <v>8338</v>
      </c>
      <c r="L1330" t="s">
        <v>57</v>
      </c>
      <c r="M1330" t="s">
        <v>37</v>
      </c>
      <c r="N1330" t="s">
        <v>8339</v>
      </c>
      <c r="O1330" t="s">
        <v>125</v>
      </c>
      <c r="P1330" t="s">
        <v>8340</v>
      </c>
      <c r="Q1330" t="s">
        <v>987</v>
      </c>
      <c r="R1330" t="s">
        <v>829</v>
      </c>
      <c r="S1330" t="s">
        <v>887</v>
      </c>
      <c r="T1330" t="s">
        <v>50</v>
      </c>
      <c r="U1330" t="s">
        <v>8341</v>
      </c>
      <c r="V1330" t="s">
        <v>87</v>
      </c>
      <c r="W1330" t="s">
        <v>88</v>
      </c>
      <c r="X1330" t="s">
        <v>1087</v>
      </c>
      <c r="Y1330" t="s">
        <v>8342</v>
      </c>
      <c r="Z1330" t="s">
        <v>87</v>
      </c>
      <c r="AA1330" t="s">
        <v>87</v>
      </c>
      <c r="AB1330" t="s">
        <v>37</v>
      </c>
      <c r="AC1330" t="s">
        <v>1013</v>
      </c>
      <c r="AD1330" t="s">
        <v>37</v>
      </c>
      <c r="AE1330" t="s">
        <v>1013</v>
      </c>
      <c r="AF1330" t="s">
        <v>90</v>
      </c>
      <c r="AG1330" t="s">
        <v>1270</v>
      </c>
      <c r="AH1330" t="s">
        <v>551</v>
      </c>
      <c r="AI1330" s="4">
        <f ca="1">data[[#This Row],[Expiry Date]]-TODAY()</f>
        <v>40</v>
      </c>
      <c r="AJ1330" s="4">
        <f ca="1">data[[#This Row],[Maturity ( Days)]]/365</f>
        <v>0.1095890410958904</v>
      </c>
      <c r="AK1330" s="4" t="str">
        <f>IF(data[[#This Row],[Option Type]]="put","p","c")</f>
        <v>p</v>
      </c>
      <c r="AL1330" s="4">
        <f>(data[[#This Row],[Bid]]*data[[#This Row],[Bidsize]]+data[[#This Row],[Ask]]*data[[#This Row],[Asksize]])/(data[[#This Row],[Bidsize]]+data[[#This Row],[Asksize]])</f>
        <v>26.690697674418605</v>
      </c>
    </row>
    <row r="1331" spans="1:38" x14ac:dyDescent="0.3">
      <c r="A1331" t="s">
        <v>8343</v>
      </c>
      <c r="B1331" t="s">
        <v>8344</v>
      </c>
      <c r="C1331" t="s">
        <v>30</v>
      </c>
      <c r="D1331" t="s">
        <v>4895</v>
      </c>
      <c r="E1331" t="s">
        <v>7492</v>
      </c>
      <c r="F1331" t="s">
        <v>1362</v>
      </c>
      <c r="G1331" t="s">
        <v>1244</v>
      </c>
      <c r="H1331" t="s">
        <v>3370</v>
      </c>
      <c r="I1331" t="s">
        <v>322</v>
      </c>
      <c r="J1331" t="s">
        <v>1502</v>
      </c>
      <c r="K1331" t="s">
        <v>8345</v>
      </c>
      <c r="L1331" t="s">
        <v>57</v>
      </c>
      <c r="M1331" t="s">
        <v>37</v>
      </c>
      <c r="N1331" t="s">
        <v>8346</v>
      </c>
      <c r="O1331" t="s">
        <v>171</v>
      </c>
      <c r="P1331" t="s">
        <v>690</v>
      </c>
      <c r="Q1331" t="s">
        <v>690</v>
      </c>
      <c r="R1331" t="s">
        <v>1244</v>
      </c>
      <c r="S1331" t="s">
        <v>1244</v>
      </c>
      <c r="T1331" t="s">
        <v>50</v>
      </c>
      <c r="U1331" t="s">
        <v>3381</v>
      </c>
      <c r="V1331" t="s">
        <v>87</v>
      </c>
      <c r="W1331" t="s">
        <v>88</v>
      </c>
      <c r="X1331" t="s">
        <v>1087</v>
      </c>
      <c r="Y1331" t="s">
        <v>8309</v>
      </c>
      <c r="Z1331" t="s">
        <v>87</v>
      </c>
      <c r="AA1331" t="s">
        <v>87</v>
      </c>
      <c r="AB1331" t="s">
        <v>37</v>
      </c>
      <c r="AC1331" t="s">
        <v>1013</v>
      </c>
      <c r="AD1331" t="s">
        <v>37</v>
      </c>
      <c r="AE1331" t="s">
        <v>1013</v>
      </c>
      <c r="AF1331" t="s">
        <v>90</v>
      </c>
      <c r="AG1331" t="s">
        <v>1270</v>
      </c>
      <c r="AH1331" t="s">
        <v>50</v>
      </c>
      <c r="AI1331" s="4">
        <f ca="1">data[[#This Row],[Expiry Date]]-TODAY()</f>
        <v>40</v>
      </c>
      <c r="AJ1331" s="4">
        <f ca="1">data[[#This Row],[Maturity ( Days)]]/365</f>
        <v>0.1095890410958904</v>
      </c>
      <c r="AK1331" s="4" t="str">
        <f>IF(data[[#This Row],[Option Type]]="put","p","c")</f>
        <v>p</v>
      </c>
      <c r="AL1331" s="4">
        <f>(data[[#This Row],[Bid]]*data[[#This Row],[Bidsize]]+data[[#This Row],[Ask]]*data[[#This Row],[Asksize]])/(data[[#This Row],[Bidsize]]+data[[#This Row],[Asksize]])</f>
        <v>27.625257731958758</v>
      </c>
    </row>
    <row r="1332" spans="1:38" x14ac:dyDescent="0.3">
      <c r="A1332" t="s">
        <v>8347</v>
      </c>
      <c r="B1332" t="s">
        <v>8348</v>
      </c>
      <c r="C1332" t="s">
        <v>30</v>
      </c>
      <c r="D1332" t="s">
        <v>2614</v>
      </c>
      <c r="E1332" t="s">
        <v>381</v>
      </c>
      <c r="F1332" t="s">
        <v>827</v>
      </c>
      <c r="G1332" t="s">
        <v>6673</v>
      </c>
      <c r="H1332" t="s">
        <v>5704</v>
      </c>
      <c r="I1332" t="s">
        <v>322</v>
      </c>
      <c r="J1332" t="s">
        <v>1502</v>
      </c>
      <c r="K1332" t="s">
        <v>3488</v>
      </c>
      <c r="L1332" t="s">
        <v>57</v>
      </c>
      <c r="M1332" t="s">
        <v>37</v>
      </c>
      <c r="N1332" t="s">
        <v>1206</v>
      </c>
      <c r="O1332" t="s">
        <v>86</v>
      </c>
      <c r="P1332" t="s">
        <v>447</v>
      </c>
      <c r="Q1332" t="s">
        <v>447</v>
      </c>
      <c r="R1332" t="s">
        <v>8349</v>
      </c>
      <c r="S1332" t="s">
        <v>6673</v>
      </c>
      <c r="T1332" t="s">
        <v>50</v>
      </c>
      <c r="U1332" t="s">
        <v>8350</v>
      </c>
      <c r="V1332" t="s">
        <v>87</v>
      </c>
      <c r="W1332" t="s">
        <v>88</v>
      </c>
      <c r="X1332" t="s">
        <v>1087</v>
      </c>
      <c r="Y1332" t="s">
        <v>7367</v>
      </c>
      <c r="Z1332" t="s">
        <v>87</v>
      </c>
      <c r="AA1332" t="s">
        <v>87</v>
      </c>
      <c r="AB1332" t="s">
        <v>37</v>
      </c>
      <c r="AC1332" t="s">
        <v>1013</v>
      </c>
      <c r="AD1332" t="s">
        <v>37</v>
      </c>
      <c r="AE1332" t="s">
        <v>1013</v>
      </c>
      <c r="AF1332" t="s">
        <v>90</v>
      </c>
      <c r="AG1332" t="s">
        <v>1270</v>
      </c>
      <c r="AH1332" t="s">
        <v>50</v>
      </c>
      <c r="AI1332" s="4">
        <f ca="1">data[[#This Row],[Expiry Date]]-TODAY()</f>
        <v>40</v>
      </c>
      <c r="AJ1332" s="4">
        <f ca="1">data[[#This Row],[Maturity ( Days)]]/365</f>
        <v>0.1095890410958904</v>
      </c>
      <c r="AK1332" s="4" t="str">
        <f>IF(data[[#This Row],[Option Type]]="put","p","c")</f>
        <v>p</v>
      </c>
      <c r="AL1332" s="4">
        <f>(data[[#This Row],[Bid]]*data[[#This Row],[Bidsize]]+data[[#This Row],[Ask]]*data[[#This Row],[Asksize]])/(data[[#This Row],[Bidsize]]+data[[#This Row],[Asksize]])</f>
        <v>28.5</v>
      </c>
    </row>
    <row r="1333" spans="1:38" x14ac:dyDescent="0.3">
      <c r="A1333" t="s">
        <v>8351</v>
      </c>
      <c r="B1333" t="s">
        <v>8352</v>
      </c>
      <c r="C1333" t="s">
        <v>30</v>
      </c>
      <c r="D1333" t="s">
        <v>3576</v>
      </c>
      <c r="E1333" t="s">
        <v>689</v>
      </c>
      <c r="F1333" t="s">
        <v>8353</v>
      </c>
      <c r="G1333" t="s">
        <v>7498</v>
      </c>
      <c r="H1333" t="s">
        <v>289</v>
      </c>
      <c r="I1333" t="s">
        <v>289</v>
      </c>
      <c r="J1333" t="s">
        <v>1502</v>
      </c>
      <c r="K1333" t="s">
        <v>760</v>
      </c>
      <c r="L1333" t="s">
        <v>57</v>
      </c>
      <c r="M1333" t="s">
        <v>37</v>
      </c>
      <c r="N1333" t="s">
        <v>8167</v>
      </c>
      <c r="O1333" t="s">
        <v>166</v>
      </c>
      <c r="P1333" t="s">
        <v>1429</v>
      </c>
      <c r="Q1333" t="s">
        <v>1429</v>
      </c>
      <c r="R1333" t="s">
        <v>7498</v>
      </c>
      <c r="S1333" t="s">
        <v>7498</v>
      </c>
      <c r="T1333" t="s">
        <v>50</v>
      </c>
      <c r="U1333" t="s">
        <v>8354</v>
      </c>
      <c r="V1333" t="s">
        <v>87</v>
      </c>
      <c r="W1333" t="s">
        <v>88</v>
      </c>
      <c r="X1333" t="s">
        <v>1087</v>
      </c>
      <c r="Y1333" t="s">
        <v>951</v>
      </c>
      <c r="Z1333" t="s">
        <v>87</v>
      </c>
      <c r="AA1333" t="s">
        <v>87</v>
      </c>
      <c r="AB1333" t="s">
        <v>37</v>
      </c>
      <c r="AC1333" t="s">
        <v>1013</v>
      </c>
      <c r="AD1333" t="s">
        <v>37</v>
      </c>
      <c r="AE1333" t="s">
        <v>1013</v>
      </c>
      <c r="AF1333" t="s">
        <v>90</v>
      </c>
      <c r="AG1333" t="s">
        <v>1270</v>
      </c>
      <c r="AH1333" t="s">
        <v>50</v>
      </c>
      <c r="AI1333" s="4">
        <f ca="1">data[[#This Row],[Expiry Date]]-TODAY()</f>
        <v>40</v>
      </c>
      <c r="AJ1333" s="4">
        <f ca="1">data[[#This Row],[Maturity ( Days)]]/365</f>
        <v>0.1095890410958904</v>
      </c>
      <c r="AK1333" s="4" t="str">
        <f>IF(data[[#This Row],[Option Type]]="put","p","c")</f>
        <v>p</v>
      </c>
      <c r="AL1333" s="4">
        <f>(data[[#This Row],[Bid]]*data[[#This Row],[Bidsize]]+data[[#This Row],[Ask]]*data[[#This Row],[Asksize]])/(data[[#This Row],[Bidsize]]+data[[#This Row],[Asksize]])</f>
        <v>32.299999999999997</v>
      </c>
    </row>
    <row r="1334" spans="1:38" x14ac:dyDescent="0.3">
      <c r="A1334" t="s">
        <v>8355</v>
      </c>
      <c r="B1334" t="s">
        <v>8356</v>
      </c>
      <c r="C1334" t="s">
        <v>30</v>
      </c>
      <c r="D1334" t="s">
        <v>148</v>
      </c>
      <c r="E1334" t="s">
        <v>952</v>
      </c>
      <c r="F1334" t="s">
        <v>8357</v>
      </c>
      <c r="G1334" t="s">
        <v>8358</v>
      </c>
      <c r="H1334" t="s">
        <v>289</v>
      </c>
      <c r="I1334" t="s">
        <v>289</v>
      </c>
      <c r="J1334" t="s">
        <v>1502</v>
      </c>
      <c r="K1334" t="s">
        <v>8359</v>
      </c>
      <c r="L1334" t="s">
        <v>57</v>
      </c>
      <c r="M1334" t="s">
        <v>37</v>
      </c>
      <c r="N1334" t="s">
        <v>8360</v>
      </c>
      <c r="O1334" t="s">
        <v>95</v>
      </c>
      <c r="P1334" t="s">
        <v>8361</v>
      </c>
      <c r="Q1334" t="s">
        <v>8361</v>
      </c>
      <c r="R1334" t="s">
        <v>8358</v>
      </c>
      <c r="S1334" t="s">
        <v>8358</v>
      </c>
      <c r="T1334" t="s">
        <v>50</v>
      </c>
      <c r="U1334" t="s">
        <v>8362</v>
      </c>
      <c r="V1334" t="s">
        <v>87</v>
      </c>
      <c r="W1334" t="s">
        <v>88</v>
      </c>
      <c r="X1334" t="s">
        <v>1087</v>
      </c>
      <c r="Y1334" t="s">
        <v>7328</v>
      </c>
      <c r="Z1334" t="s">
        <v>87</v>
      </c>
      <c r="AA1334" t="s">
        <v>87</v>
      </c>
      <c r="AB1334" t="s">
        <v>37</v>
      </c>
      <c r="AC1334" t="s">
        <v>1013</v>
      </c>
      <c r="AD1334" t="s">
        <v>37</v>
      </c>
      <c r="AE1334" t="s">
        <v>1013</v>
      </c>
      <c r="AF1334" t="s">
        <v>90</v>
      </c>
      <c r="AG1334" t="s">
        <v>1270</v>
      </c>
      <c r="AH1334" t="s">
        <v>50</v>
      </c>
      <c r="AI1334" s="4">
        <f ca="1">data[[#This Row],[Expiry Date]]-TODAY()</f>
        <v>40</v>
      </c>
      <c r="AJ1334" s="4">
        <f ca="1">data[[#This Row],[Maturity ( Days)]]/365</f>
        <v>0.1095890410958904</v>
      </c>
      <c r="AK1334" s="4" t="str">
        <f>IF(data[[#This Row],[Option Type]]="put","p","c")</f>
        <v>p</v>
      </c>
      <c r="AL1334" s="4">
        <f>(data[[#This Row],[Bid]]*data[[#This Row],[Bidsize]]+data[[#This Row],[Ask]]*data[[#This Row],[Asksize]])/(data[[#This Row],[Bidsize]]+data[[#This Row],[Asksize]])</f>
        <v>32.799999999999997</v>
      </c>
    </row>
    <row r="1335" spans="1:38" x14ac:dyDescent="0.3">
      <c r="A1335" t="s">
        <v>8363</v>
      </c>
      <c r="B1335" t="s">
        <v>8364</v>
      </c>
      <c r="C1335" t="s">
        <v>30</v>
      </c>
      <c r="D1335" t="s">
        <v>568</v>
      </c>
      <c r="E1335" t="s">
        <v>365</v>
      </c>
      <c r="F1335" t="s">
        <v>692</v>
      </c>
      <c r="G1335" t="s">
        <v>8365</v>
      </c>
      <c r="H1335" t="s">
        <v>289</v>
      </c>
      <c r="I1335" t="s">
        <v>289</v>
      </c>
      <c r="J1335" t="s">
        <v>1502</v>
      </c>
      <c r="K1335" t="s">
        <v>6061</v>
      </c>
      <c r="L1335" t="s">
        <v>57</v>
      </c>
      <c r="M1335" t="s">
        <v>37</v>
      </c>
      <c r="N1335" t="s">
        <v>6972</v>
      </c>
      <c r="O1335" t="s">
        <v>171</v>
      </c>
      <c r="P1335" t="s">
        <v>8366</v>
      </c>
      <c r="Q1335" t="s">
        <v>8366</v>
      </c>
      <c r="R1335" t="s">
        <v>8367</v>
      </c>
      <c r="S1335" t="s">
        <v>8365</v>
      </c>
      <c r="T1335" t="s">
        <v>50</v>
      </c>
      <c r="U1335" t="s">
        <v>1006</v>
      </c>
      <c r="V1335" t="s">
        <v>87</v>
      </c>
      <c r="W1335" t="s">
        <v>88</v>
      </c>
      <c r="X1335" t="s">
        <v>1087</v>
      </c>
      <c r="Y1335" t="s">
        <v>8368</v>
      </c>
      <c r="Z1335" t="s">
        <v>87</v>
      </c>
      <c r="AA1335" t="s">
        <v>87</v>
      </c>
      <c r="AB1335" t="s">
        <v>37</v>
      </c>
      <c r="AC1335" t="s">
        <v>1013</v>
      </c>
      <c r="AD1335" t="s">
        <v>37</v>
      </c>
      <c r="AE1335" t="s">
        <v>1013</v>
      </c>
      <c r="AF1335" t="s">
        <v>90</v>
      </c>
      <c r="AG1335" t="s">
        <v>1270</v>
      </c>
      <c r="AH1335" t="s">
        <v>50</v>
      </c>
      <c r="AI1335" s="4">
        <f ca="1">data[[#This Row],[Expiry Date]]-TODAY()</f>
        <v>40</v>
      </c>
      <c r="AJ1335" s="4">
        <f ca="1">data[[#This Row],[Maturity ( Days)]]/365</f>
        <v>0.1095890410958904</v>
      </c>
      <c r="AK1335" s="4" t="str">
        <f>IF(data[[#This Row],[Option Type]]="put","p","c")</f>
        <v>p</v>
      </c>
      <c r="AL1335" s="4">
        <f>(data[[#This Row],[Bid]]*data[[#This Row],[Bidsize]]+data[[#This Row],[Ask]]*data[[#This Row],[Asksize]])/(data[[#This Row],[Bidsize]]+data[[#This Row],[Asksize]])</f>
        <v>40</v>
      </c>
    </row>
    <row r="1336" spans="1:38" x14ac:dyDescent="0.3">
      <c r="A1336" t="s">
        <v>8369</v>
      </c>
      <c r="B1336" t="s">
        <v>8370</v>
      </c>
      <c r="C1336" t="s">
        <v>30</v>
      </c>
      <c r="D1336" t="s">
        <v>4982</v>
      </c>
      <c r="E1336" t="s">
        <v>989</v>
      </c>
      <c r="F1336" t="s">
        <v>1101</v>
      </c>
      <c r="G1336" t="s">
        <v>1099</v>
      </c>
      <c r="H1336" t="s">
        <v>196</v>
      </c>
      <c r="I1336" t="s">
        <v>231</v>
      </c>
      <c r="J1336" t="s">
        <v>1502</v>
      </c>
      <c r="K1336" t="s">
        <v>8371</v>
      </c>
      <c r="L1336" t="s">
        <v>57</v>
      </c>
      <c r="M1336" t="s">
        <v>37</v>
      </c>
      <c r="N1336" t="s">
        <v>6929</v>
      </c>
      <c r="O1336" t="s">
        <v>88</v>
      </c>
      <c r="P1336" t="s">
        <v>1099</v>
      </c>
      <c r="Q1336" t="s">
        <v>1099</v>
      </c>
      <c r="R1336" t="s">
        <v>1099</v>
      </c>
      <c r="S1336" t="s">
        <v>1099</v>
      </c>
      <c r="T1336" t="s">
        <v>50</v>
      </c>
      <c r="U1336" t="s">
        <v>8372</v>
      </c>
      <c r="V1336" t="s">
        <v>87</v>
      </c>
      <c r="W1336" t="s">
        <v>88</v>
      </c>
      <c r="X1336" t="s">
        <v>1087</v>
      </c>
      <c r="Y1336" t="s">
        <v>991</v>
      </c>
      <c r="Z1336" t="s">
        <v>87</v>
      </c>
      <c r="AA1336" t="s">
        <v>87</v>
      </c>
      <c r="AB1336" t="s">
        <v>37</v>
      </c>
      <c r="AC1336" t="s">
        <v>1013</v>
      </c>
      <c r="AD1336" t="s">
        <v>37</v>
      </c>
      <c r="AE1336" t="s">
        <v>1013</v>
      </c>
      <c r="AF1336" t="s">
        <v>90</v>
      </c>
      <c r="AG1336" t="s">
        <v>1270</v>
      </c>
      <c r="AH1336" t="s">
        <v>50</v>
      </c>
      <c r="AI1336" s="4">
        <f ca="1">data[[#This Row],[Expiry Date]]-TODAY()</f>
        <v>40</v>
      </c>
      <c r="AJ1336" s="4">
        <f ca="1">data[[#This Row],[Maturity ( Days)]]/365</f>
        <v>0.1095890410958904</v>
      </c>
      <c r="AK1336" s="4" t="str">
        <f>IF(data[[#This Row],[Option Type]]="put","p","c")</f>
        <v>p</v>
      </c>
      <c r="AL1336" s="4">
        <f>(data[[#This Row],[Bid]]*data[[#This Row],[Bidsize]]+data[[#This Row],[Ask]]*data[[#This Row],[Asksize]])/(data[[#This Row],[Bidsize]]+data[[#This Row],[Asksize]])</f>
        <v>50.43333333333333</v>
      </c>
    </row>
    <row r="1337" spans="1:38" x14ac:dyDescent="0.3">
      <c r="A1337" t="s">
        <v>8373</v>
      </c>
      <c r="B1337" t="s">
        <v>8374</v>
      </c>
      <c r="C1337" t="s">
        <v>30</v>
      </c>
      <c r="D1337" t="s">
        <v>572</v>
      </c>
      <c r="E1337" t="s">
        <v>102</v>
      </c>
      <c r="F1337" t="s">
        <v>380</v>
      </c>
      <c r="G1337" t="s">
        <v>8375</v>
      </c>
      <c r="H1337" t="s">
        <v>231</v>
      </c>
      <c r="I1337" t="s">
        <v>231</v>
      </c>
      <c r="J1337" t="s">
        <v>1502</v>
      </c>
      <c r="K1337" t="s">
        <v>8376</v>
      </c>
      <c r="L1337" t="s">
        <v>57</v>
      </c>
      <c r="M1337" t="s">
        <v>37</v>
      </c>
      <c r="N1337" t="s">
        <v>8377</v>
      </c>
      <c r="O1337" t="s">
        <v>424</v>
      </c>
      <c r="P1337" t="s">
        <v>909</v>
      </c>
      <c r="Q1337" t="s">
        <v>909</v>
      </c>
      <c r="R1337" t="s">
        <v>8375</v>
      </c>
      <c r="S1337" t="s">
        <v>8375</v>
      </c>
      <c r="T1337" t="s">
        <v>50</v>
      </c>
      <c r="U1337" t="s">
        <v>8378</v>
      </c>
      <c r="V1337" t="s">
        <v>87</v>
      </c>
      <c r="W1337" t="s">
        <v>88</v>
      </c>
      <c r="X1337" t="s">
        <v>1087</v>
      </c>
      <c r="Y1337" t="s">
        <v>8379</v>
      </c>
      <c r="Z1337" t="s">
        <v>87</v>
      </c>
      <c r="AA1337" t="s">
        <v>87</v>
      </c>
      <c r="AB1337" t="s">
        <v>37</v>
      </c>
      <c r="AC1337" t="s">
        <v>1013</v>
      </c>
      <c r="AD1337" t="s">
        <v>37</v>
      </c>
      <c r="AE1337" t="s">
        <v>1013</v>
      </c>
      <c r="AF1337" t="s">
        <v>90</v>
      </c>
      <c r="AG1337" t="s">
        <v>1270</v>
      </c>
      <c r="AH1337" t="s">
        <v>50</v>
      </c>
      <c r="AI1337" s="4">
        <f ca="1">data[[#This Row],[Expiry Date]]-TODAY()</f>
        <v>40</v>
      </c>
      <c r="AJ1337" s="4">
        <f ca="1">data[[#This Row],[Maturity ( Days)]]/365</f>
        <v>0.1095890410958904</v>
      </c>
      <c r="AK1337" s="4" t="str">
        <f>IF(data[[#This Row],[Option Type]]="put","p","c")</f>
        <v>p</v>
      </c>
      <c r="AL1337" s="4">
        <f>(data[[#This Row],[Bid]]*data[[#This Row],[Bidsize]]+data[[#This Row],[Ask]]*data[[#This Row],[Asksize]])/(data[[#This Row],[Bidsize]]+data[[#This Row],[Asksize]])</f>
        <v>54.9</v>
      </c>
    </row>
    <row r="1338" spans="1:38" x14ac:dyDescent="0.3">
      <c r="A1338" t="s">
        <v>8380</v>
      </c>
      <c r="B1338" t="s">
        <v>8381</v>
      </c>
      <c r="C1338" t="s">
        <v>30</v>
      </c>
      <c r="D1338" t="s">
        <v>574</v>
      </c>
      <c r="E1338" t="s">
        <v>7565</v>
      </c>
      <c r="F1338" t="s">
        <v>784</v>
      </c>
      <c r="G1338" t="s">
        <v>8382</v>
      </c>
      <c r="H1338" t="s">
        <v>86</v>
      </c>
      <c r="I1338" t="s">
        <v>86</v>
      </c>
      <c r="J1338" t="s">
        <v>1502</v>
      </c>
      <c r="K1338" t="s">
        <v>3299</v>
      </c>
      <c r="L1338" t="s">
        <v>57</v>
      </c>
      <c r="M1338" t="s">
        <v>37</v>
      </c>
      <c r="N1338" t="s">
        <v>8303</v>
      </c>
      <c r="O1338" t="s">
        <v>292</v>
      </c>
      <c r="P1338" t="s">
        <v>7780</v>
      </c>
      <c r="Q1338" t="s">
        <v>8383</v>
      </c>
      <c r="R1338" t="s">
        <v>905</v>
      </c>
      <c r="S1338" t="s">
        <v>8382</v>
      </c>
      <c r="T1338" t="s">
        <v>50</v>
      </c>
      <c r="U1338" t="s">
        <v>8384</v>
      </c>
      <c r="V1338" t="s">
        <v>87</v>
      </c>
      <c r="W1338" t="s">
        <v>88</v>
      </c>
      <c r="X1338" t="s">
        <v>1087</v>
      </c>
      <c r="Y1338" t="s">
        <v>8385</v>
      </c>
      <c r="Z1338" t="s">
        <v>87</v>
      </c>
      <c r="AA1338" t="s">
        <v>87</v>
      </c>
      <c r="AB1338" t="s">
        <v>37</v>
      </c>
      <c r="AC1338" t="s">
        <v>1013</v>
      </c>
      <c r="AD1338" t="s">
        <v>37</v>
      </c>
      <c r="AE1338" t="s">
        <v>1013</v>
      </c>
      <c r="AF1338" t="s">
        <v>90</v>
      </c>
      <c r="AG1338" t="s">
        <v>1270</v>
      </c>
      <c r="AH1338" t="s">
        <v>551</v>
      </c>
      <c r="AI1338" s="4">
        <f ca="1">data[[#This Row],[Expiry Date]]-TODAY()</f>
        <v>40</v>
      </c>
      <c r="AJ1338" s="4">
        <f ca="1">data[[#This Row],[Maturity ( Days)]]/365</f>
        <v>0.1095890410958904</v>
      </c>
      <c r="AK1338" s="4" t="str">
        <f>IF(data[[#This Row],[Option Type]]="put","p","c")</f>
        <v>p</v>
      </c>
      <c r="AL1338" s="4">
        <f>(data[[#This Row],[Bid]]*data[[#This Row],[Bidsize]]+data[[#This Row],[Ask]]*data[[#This Row],[Asksize]])/(data[[#This Row],[Bidsize]]+data[[#This Row],[Asksize]])</f>
        <v>61.1</v>
      </c>
    </row>
    <row r="1339" spans="1:38" x14ac:dyDescent="0.3">
      <c r="A1339" t="s">
        <v>8386</v>
      </c>
      <c r="B1339" t="s">
        <v>8387</v>
      </c>
      <c r="C1339" t="s">
        <v>30</v>
      </c>
      <c r="D1339" t="s">
        <v>558</v>
      </c>
      <c r="E1339" t="s">
        <v>8388</v>
      </c>
      <c r="F1339" t="s">
        <v>2713</v>
      </c>
      <c r="G1339" t="s">
        <v>118</v>
      </c>
      <c r="H1339" t="s">
        <v>231</v>
      </c>
      <c r="I1339" t="s">
        <v>231</v>
      </c>
      <c r="J1339" t="s">
        <v>1502</v>
      </c>
      <c r="K1339" t="s">
        <v>2558</v>
      </c>
      <c r="L1339" t="s">
        <v>57</v>
      </c>
      <c r="M1339" t="s">
        <v>37</v>
      </c>
      <c r="N1339" t="s">
        <v>142</v>
      </c>
      <c r="O1339" t="s">
        <v>160</v>
      </c>
      <c r="P1339" t="s">
        <v>8389</v>
      </c>
      <c r="Q1339" t="s">
        <v>8389</v>
      </c>
      <c r="R1339" t="s">
        <v>118</v>
      </c>
      <c r="S1339" t="s">
        <v>118</v>
      </c>
      <c r="T1339" t="s">
        <v>50</v>
      </c>
      <c r="U1339" t="s">
        <v>8390</v>
      </c>
      <c r="V1339" t="s">
        <v>87</v>
      </c>
      <c r="W1339" t="s">
        <v>88</v>
      </c>
      <c r="X1339" t="s">
        <v>1087</v>
      </c>
      <c r="Y1339" t="s">
        <v>121</v>
      </c>
      <c r="Z1339" t="s">
        <v>87</v>
      </c>
      <c r="AA1339" t="s">
        <v>87</v>
      </c>
      <c r="AB1339" t="s">
        <v>37</v>
      </c>
      <c r="AC1339" t="s">
        <v>1013</v>
      </c>
      <c r="AD1339" t="s">
        <v>37</v>
      </c>
      <c r="AE1339" t="s">
        <v>1013</v>
      </c>
      <c r="AF1339" t="s">
        <v>90</v>
      </c>
      <c r="AG1339" t="s">
        <v>1270</v>
      </c>
      <c r="AH1339" t="s">
        <v>50</v>
      </c>
      <c r="AI1339" s="4">
        <f ca="1">data[[#This Row],[Expiry Date]]-TODAY()</f>
        <v>40</v>
      </c>
      <c r="AJ1339" s="4">
        <f ca="1">data[[#This Row],[Maturity ( Days)]]/365</f>
        <v>0.1095890410958904</v>
      </c>
      <c r="AK1339" s="4" t="str">
        <f>IF(data[[#This Row],[Option Type]]="put","p","c")</f>
        <v>p</v>
      </c>
      <c r="AL1339" s="4">
        <f>(data[[#This Row],[Bid]]*data[[#This Row],[Bidsize]]+data[[#This Row],[Ask]]*data[[#This Row],[Asksize]])/(data[[#This Row],[Bidsize]]+data[[#This Row],[Asksize]])</f>
        <v>62.3</v>
      </c>
    </row>
    <row r="1340" spans="1:38" x14ac:dyDescent="0.3">
      <c r="A1340" t="s">
        <v>8391</v>
      </c>
      <c r="B1340" t="s">
        <v>8392</v>
      </c>
      <c r="C1340" t="s">
        <v>30</v>
      </c>
      <c r="D1340" t="s">
        <v>576</v>
      </c>
      <c r="E1340" t="s">
        <v>993</v>
      </c>
      <c r="F1340" t="s">
        <v>3615</v>
      </c>
      <c r="G1340" t="s">
        <v>1106</v>
      </c>
      <c r="H1340" t="s">
        <v>166</v>
      </c>
      <c r="I1340" t="s">
        <v>166</v>
      </c>
      <c r="J1340" t="s">
        <v>1502</v>
      </c>
      <c r="K1340" t="s">
        <v>2534</v>
      </c>
      <c r="L1340" t="s">
        <v>57</v>
      </c>
      <c r="M1340" t="s">
        <v>37</v>
      </c>
      <c r="N1340" t="s">
        <v>8393</v>
      </c>
      <c r="O1340" t="s">
        <v>88</v>
      </c>
      <c r="P1340" t="s">
        <v>1106</v>
      </c>
      <c r="Q1340" t="s">
        <v>1106</v>
      </c>
      <c r="R1340" t="s">
        <v>1106</v>
      </c>
      <c r="S1340" t="s">
        <v>1106</v>
      </c>
      <c r="T1340" t="s">
        <v>50</v>
      </c>
      <c r="U1340" t="s">
        <v>8394</v>
      </c>
      <c r="V1340" t="s">
        <v>87</v>
      </c>
      <c r="W1340" t="s">
        <v>88</v>
      </c>
      <c r="X1340" t="s">
        <v>1087</v>
      </c>
      <c r="Y1340" t="s">
        <v>8395</v>
      </c>
      <c r="Z1340" t="s">
        <v>87</v>
      </c>
      <c r="AA1340" t="s">
        <v>87</v>
      </c>
      <c r="AB1340" t="s">
        <v>37</v>
      </c>
      <c r="AC1340" t="s">
        <v>1013</v>
      </c>
      <c r="AD1340" t="s">
        <v>37</v>
      </c>
      <c r="AE1340" t="s">
        <v>1013</v>
      </c>
      <c r="AF1340" t="s">
        <v>90</v>
      </c>
      <c r="AG1340" t="s">
        <v>1270</v>
      </c>
      <c r="AH1340" t="s">
        <v>551</v>
      </c>
      <c r="AI1340" s="4">
        <f ca="1">data[[#This Row],[Expiry Date]]-TODAY()</f>
        <v>40</v>
      </c>
      <c r="AJ1340" s="4">
        <f ca="1">data[[#This Row],[Maturity ( Days)]]/365</f>
        <v>0.1095890410958904</v>
      </c>
      <c r="AK1340" s="4" t="str">
        <f>IF(data[[#This Row],[Option Type]]="put","p","c")</f>
        <v>p</v>
      </c>
      <c r="AL1340" s="4">
        <f>(data[[#This Row],[Bid]]*data[[#This Row],[Bidsize]]+data[[#This Row],[Ask]]*data[[#This Row],[Asksize]])/(data[[#This Row],[Bidsize]]+data[[#This Row],[Asksize]])</f>
        <v>69.25</v>
      </c>
    </row>
    <row r="1341" spans="1:38" x14ac:dyDescent="0.3">
      <c r="A1341" t="s">
        <v>8396</v>
      </c>
      <c r="B1341" t="s">
        <v>8397</v>
      </c>
      <c r="C1341" t="s">
        <v>30</v>
      </c>
      <c r="D1341" t="s">
        <v>559</v>
      </c>
      <c r="E1341" t="s">
        <v>1475</v>
      </c>
      <c r="F1341" t="s">
        <v>7808</v>
      </c>
      <c r="G1341" t="s">
        <v>7286</v>
      </c>
      <c r="H1341" t="s">
        <v>231</v>
      </c>
      <c r="I1341" t="s">
        <v>231</v>
      </c>
      <c r="J1341" t="s">
        <v>1502</v>
      </c>
      <c r="K1341" t="s">
        <v>8398</v>
      </c>
      <c r="L1341" t="s">
        <v>57</v>
      </c>
      <c r="M1341" t="s">
        <v>37</v>
      </c>
      <c r="N1341" t="s">
        <v>8399</v>
      </c>
      <c r="O1341" t="s">
        <v>128</v>
      </c>
      <c r="P1341" t="s">
        <v>7286</v>
      </c>
      <c r="Q1341" t="s">
        <v>7286</v>
      </c>
      <c r="R1341" t="s">
        <v>7286</v>
      </c>
      <c r="S1341" t="s">
        <v>7286</v>
      </c>
      <c r="T1341" t="s">
        <v>50</v>
      </c>
      <c r="U1341" t="s">
        <v>8400</v>
      </c>
      <c r="V1341" t="s">
        <v>87</v>
      </c>
      <c r="W1341" t="s">
        <v>88</v>
      </c>
      <c r="X1341" t="s">
        <v>1087</v>
      </c>
      <c r="Y1341" t="s">
        <v>8401</v>
      </c>
      <c r="Z1341" t="s">
        <v>87</v>
      </c>
      <c r="AA1341" t="s">
        <v>87</v>
      </c>
      <c r="AB1341" t="s">
        <v>37</v>
      </c>
      <c r="AC1341" t="s">
        <v>1013</v>
      </c>
      <c r="AD1341" t="s">
        <v>37</v>
      </c>
      <c r="AE1341" t="s">
        <v>1013</v>
      </c>
      <c r="AF1341" t="s">
        <v>90</v>
      </c>
      <c r="AG1341" t="s">
        <v>1270</v>
      </c>
      <c r="AH1341" t="s">
        <v>50</v>
      </c>
      <c r="AI1341" s="4">
        <f ca="1">data[[#This Row],[Expiry Date]]-TODAY()</f>
        <v>40</v>
      </c>
      <c r="AJ1341" s="4">
        <f ca="1">data[[#This Row],[Maturity ( Days)]]/365</f>
        <v>0.1095890410958904</v>
      </c>
      <c r="AK1341" s="4" t="str">
        <f>IF(data[[#This Row],[Option Type]]="put","p","c")</f>
        <v>p</v>
      </c>
      <c r="AL1341" s="4">
        <f>(data[[#This Row],[Bid]]*data[[#This Row],[Bidsize]]+data[[#This Row],[Ask]]*data[[#This Row],[Asksize]])/(data[[#This Row],[Bidsize]]+data[[#This Row],[Asksize]])</f>
        <v>70.7</v>
      </c>
    </row>
    <row r="1342" spans="1:38" x14ac:dyDescent="0.3">
      <c r="A1342" t="s">
        <v>8402</v>
      </c>
      <c r="B1342" t="s">
        <v>8403</v>
      </c>
      <c r="C1342" t="s">
        <v>30</v>
      </c>
      <c r="D1342" t="s">
        <v>580</v>
      </c>
      <c r="E1342" t="s">
        <v>790</v>
      </c>
      <c r="F1342" t="s">
        <v>8404</v>
      </c>
      <c r="G1342" t="s">
        <v>8405</v>
      </c>
      <c r="H1342" t="s">
        <v>104</v>
      </c>
      <c r="I1342" t="s">
        <v>104</v>
      </c>
      <c r="J1342" t="s">
        <v>1502</v>
      </c>
      <c r="K1342" t="s">
        <v>8406</v>
      </c>
      <c r="L1342" t="s">
        <v>57</v>
      </c>
      <c r="M1342" t="s">
        <v>37</v>
      </c>
      <c r="N1342" t="s">
        <v>8407</v>
      </c>
      <c r="O1342" t="s">
        <v>88</v>
      </c>
      <c r="P1342" t="s">
        <v>8405</v>
      </c>
      <c r="Q1342" t="s">
        <v>8405</v>
      </c>
      <c r="R1342" t="s">
        <v>8405</v>
      </c>
      <c r="S1342" t="s">
        <v>8405</v>
      </c>
      <c r="T1342" t="s">
        <v>50</v>
      </c>
      <c r="U1342" t="s">
        <v>8110</v>
      </c>
      <c r="V1342" t="s">
        <v>87</v>
      </c>
      <c r="W1342" t="s">
        <v>88</v>
      </c>
      <c r="X1342" t="s">
        <v>1087</v>
      </c>
      <c r="Y1342" t="s">
        <v>8408</v>
      </c>
      <c r="Z1342" t="s">
        <v>87</v>
      </c>
      <c r="AA1342" t="s">
        <v>87</v>
      </c>
      <c r="AB1342" t="s">
        <v>37</v>
      </c>
      <c r="AC1342" t="s">
        <v>1013</v>
      </c>
      <c r="AD1342" t="s">
        <v>37</v>
      </c>
      <c r="AE1342" t="s">
        <v>1013</v>
      </c>
      <c r="AF1342" t="s">
        <v>90</v>
      </c>
      <c r="AG1342" t="s">
        <v>1270</v>
      </c>
      <c r="AH1342" t="s">
        <v>50</v>
      </c>
      <c r="AI1342" s="4">
        <f ca="1">data[[#This Row],[Expiry Date]]-TODAY()</f>
        <v>40</v>
      </c>
      <c r="AJ1342" s="4">
        <f ca="1">data[[#This Row],[Maturity ( Days)]]/365</f>
        <v>0.1095890410958904</v>
      </c>
      <c r="AK1342" s="4" t="str">
        <f>IF(data[[#This Row],[Option Type]]="put","p","c")</f>
        <v>p</v>
      </c>
      <c r="AL1342" s="4">
        <f>(data[[#This Row],[Bid]]*data[[#This Row],[Bidsize]]+data[[#This Row],[Ask]]*data[[#This Row],[Asksize]])/(data[[#This Row],[Bidsize]]+data[[#This Row],[Asksize]])</f>
        <v>78.900000000000006</v>
      </c>
    </row>
    <row r="1343" spans="1:38" x14ac:dyDescent="0.3">
      <c r="A1343" t="s">
        <v>8409</v>
      </c>
      <c r="B1343" t="s">
        <v>8410</v>
      </c>
      <c r="C1343" t="s">
        <v>30</v>
      </c>
      <c r="D1343" t="s">
        <v>581</v>
      </c>
      <c r="E1343" t="s">
        <v>6723</v>
      </c>
      <c r="F1343" t="s">
        <v>478</v>
      </c>
      <c r="G1343" t="s">
        <v>8411</v>
      </c>
      <c r="H1343" t="s">
        <v>104</v>
      </c>
      <c r="I1343" t="s">
        <v>104</v>
      </c>
      <c r="J1343" t="s">
        <v>1502</v>
      </c>
      <c r="K1343" t="s">
        <v>8412</v>
      </c>
      <c r="L1343" t="s">
        <v>57</v>
      </c>
      <c r="M1343" t="s">
        <v>37</v>
      </c>
      <c r="N1343" t="s">
        <v>8413</v>
      </c>
      <c r="O1343" t="s">
        <v>166</v>
      </c>
      <c r="P1343" t="s">
        <v>1232</v>
      </c>
      <c r="Q1343" t="s">
        <v>1365</v>
      </c>
      <c r="R1343" t="s">
        <v>8414</v>
      </c>
      <c r="S1343" t="s">
        <v>8411</v>
      </c>
      <c r="T1343" t="s">
        <v>50</v>
      </c>
      <c r="U1343" t="s">
        <v>8415</v>
      </c>
      <c r="V1343" t="s">
        <v>87</v>
      </c>
      <c r="W1343" t="s">
        <v>88</v>
      </c>
      <c r="X1343" t="s">
        <v>1087</v>
      </c>
      <c r="Y1343" t="s">
        <v>6723</v>
      </c>
      <c r="Z1343" t="s">
        <v>87</v>
      </c>
      <c r="AA1343" t="s">
        <v>87</v>
      </c>
      <c r="AB1343" t="s">
        <v>37</v>
      </c>
      <c r="AC1343" t="s">
        <v>1013</v>
      </c>
      <c r="AD1343" t="s">
        <v>37</v>
      </c>
      <c r="AE1343" t="s">
        <v>1013</v>
      </c>
      <c r="AF1343" t="s">
        <v>90</v>
      </c>
      <c r="AG1343" t="s">
        <v>1270</v>
      </c>
      <c r="AH1343" t="s">
        <v>50</v>
      </c>
      <c r="AI1343" s="4">
        <f ca="1">data[[#This Row],[Expiry Date]]-TODAY()</f>
        <v>40</v>
      </c>
      <c r="AJ1343" s="4">
        <f ca="1">data[[#This Row],[Maturity ( Days)]]/365</f>
        <v>0.1095890410958904</v>
      </c>
      <c r="AK1343" s="4" t="str">
        <f>IF(data[[#This Row],[Option Type]]="put","p","c")</f>
        <v>p</v>
      </c>
      <c r="AL1343" s="4">
        <f>(data[[#This Row],[Bid]]*data[[#This Row],[Bidsize]]+data[[#This Row],[Ask]]*data[[#This Row],[Asksize]])/(data[[#This Row],[Bidsize]]+data[[#This Row],[Asksize]])</f>
        <v>80.150000000000006</v>
      </c>
    </row>
    <row r="1344" spans="1:38" x14ac:dyDescent="0.3">
      <c r="A1344" t="s">
        <v>8416</v>
      </c>
      <c r="B1344" t="s">
        <v>8417</v>
      </c>
      <c r="C1344" t="s">
        <v>30</v>
      </c>
      <c r="D1344" t="s">
        <v>565</v>
      </c>
      <c r="E1344" t="s">
        <v>1365</v>
      </c>
      <c r="F1344" t="s">
        <v>476</v>
      </c>
      <c r="G1344" t="s">
        <v>8418</v>
      </c>
      <c r="H1344" t="s">
        <v>104</v>
      </c>
      <c r="I1344" t="s">
        <v>104</v>
      </c>
      <c r="J1344" t="s">
        <v>1502</v>
      </c>
      <c r="K1344" t="s">
        <v>763</v>
      </c>
      <c r="L1344" t="s">
        <v>57</v>
      </c>
      <c r="M1344" t="s">
        <v>37</v>
      </c>
      <c r="N1344" t="s">
        <v>8419</v>
      </c>
      <c r="O1344" t="s">
        <v>138</v>
      </c>
      <c r="P1344" t="s">
        <v>8420</v>
      </c>
      <c r="Q1344" t="s">
        <v>8420</v>
      </c>
      <c r="R1344" t="s">
        <v>8421</v>
      </c>
      <c r="S1344" t="s">
        <v>8418</v>
      </c>
      <c r="T1344" t="s">
        <v>50</v>
      </c>
      <c r="U1344" t="s">
        <v>8422</v>
      </c>
      <c r="V1344" t="s">
        <v>87</v>
      </c>
      <c r="W1344" t="s">
        <v>88</v>
      </c>
      <c r="X1344" t="s">
        <v>1087</v>
      </c>
      <c r="Y1344" t="s">
        <v>721</v>
      </c>
      <c r="Z1344" t="s">
        <v>87</v>
      </c>
      <c r="AA1344" t="s">
        <v>87</v>
      </c>
      <c r="AB1344" t="s">
        <v>37</v>
      </c>
      <c r="AC1344" t="s">
        <v>1013</v>
      </c>
      <c r="AD1344" t="s">
        <v>37</v>
      </c>
      <c r="AE1344" t="s">
        <v>1013</v>
      </c>
      <c r="AF1344" t="s">
        <v>90</v>
      </c>
      <c r="AG1344" t="s">
        <v>1270</v>
      </c>
      <c r="AH1344" t="s">
        <v>50</v>
      </c>
      <c r="AI1344" s="4">
        <f ca="1">data[[#This Row],[Expiry Date]]-TODAY()</f>
        <v>40</v>
      </c>
      <c r="AJ1344" s="4">
        <f ca="1">data[[#This Row],[Maturity ( Days)]]/365</f>
        <v>0.1095890410958904</v>
      </c>
      <c r="AK1344" s="4" t="str">
        <f>IF(data[[#This Row],[Option Type]]="put","p","c")</f>
        <v>p</v>
      </c>
      <c r="AL1344" s="4">
        <f>(data[[#This Row],[Bid]]*data[[#This Row],[Bidsize]]+data[[#This Row],[Ask]]*data[[#This Row],[Asksize]])/(data[[#This Row],[Bidsize]]+data[[#This Row],[Asksize]])</f>
        <v>92.15</v>
      </c>
    </row>
    <row r="1345" spans="1:38" x14ac:dyDescent="0.3">
      <c r="A1345" t="s">
        <v>8423</v>
      </c>
      <c r="B1345" t="s">
        <v>8424</v>
      </c>
      <c r="C1345" t="s">
        <v>30</v>
      </c>
      <c r="D1345" t="s">
        <v>584</v>
      </c>
      <c r="E1345" t="s">
        <v>1112</v>
      </c>
      <c r="F1345" t="s">
        <v>143</v>
      </c>
      <c r="G1345" t="s">
        <v>8425</v>
      </c>
      <c r="H1345" t="s">
        <v>104</v>
      </c>
      <c r="I1345" t="s">
        <v>104</v>
      </c>
      <c r="J1345" t="s">
        <v>1502</v>
      </c>
      <c r="K1345" t="s">
        <v>8426</v>
      </c>
      <c r="L1345" t="s">
        <v>57</v>
      </c>
      <c r="M1345" t="s">
        <v>37</v>
      </c>
      <c r="N1345" t="s">
        <v>8427</v>
      </c>
      <c r="O1345" t="s">
        <v>180</v>
      </c>
      <c r="P1345" t="s">
        <v>8428</v>
      </c>
      <c r="Q1345" t="s">
        <v>8428</v>
      </c>
      <c r="R1345" t="s">
        <v>8425</v>
      </c>
      <c r="S1345" t="s">
        <v>8425</v>
      </c>
      <c r="T1345" t="s">
        <v>50</v>
      </c>
      <c r="U1345" t="s">
        <v>8429</v>
      </c>
      <c r="V1345" t="s">
        <v>87</v>
      </c>
      <c r="W1345" t="s">
        <v>88</v>
      </c>
      <c r="X1345" t="s">
        <v>1087</v>
      </c>
      <c r="Y1345" t="s">
        <v>8430</v>
      </c>
      <c r="Z1345" t="s">
        <v>87</v>
      </c>
      <c r="AA1345" t="s">
        <v>87</v>
      </c>
      <c r="AB1345" t="s">
        <v>37</v>
      </c>
      <c r="AC1345" t="s">
        <v>1013</v>
      </c>
      <c r="AD1345" t="s">
        <v>37</v>
      </c>
      <c r="AE1345" t="s">
        <v>1013</v>
      </c>
      <c r="AF1345" t="s">
        <v>90</v>
      </c>
      <c r="AG1345" t="s">
        <v>1270</v>
      </c>
      <c r="AH1345" t="s">
        <v>50</v>
      </c>
      <c r="AI1345" s="4">
        <f ca="1">data[[#This Row],[Expiry Date]]-TODAY()</f>
        <v>40</v>
      </c>
      <c r="AJ1345" s="4">
        <f ca="1">data[[#This Row],[Maturity ( Days)]]/365</f>
        <v>0.1095890410958904</v>
      </c>
      <c r="AK1345" s="4" t="str">
        <f>IF(data[[#This Row],[Option Type]]="put","p","c")</f>
        <v>p</v>
      </c>
      <c r="AL1345" s="4">
        <f>(data[[#This Row],[Bid]]*data[[#This Row],[Bidsize]]+data[[#This Row],[Ask]]*data[[#This Row],[Asksize]])/(data[[#This Row],[Bidsize]]+data[[#This Row],[Asksize]])</f>
        <v>93.6</v>
      </c>
    </row>
    <row r="1346" spans="1:38" x14ac:dyDescent="0.3">
      <c r="A1346" t="s">
        <v>8431</v>
      </c>
      <c r="B1346" t="s">
        <v>8432</v>
      </c>
      <c r="C1346" t="s">
        <v>30</v>
      </c>
      <c r="D1346" t="s">
        <v>788</v>
      </c>
      <c r="E1346" t="s">
        <v>1108</v>
      </c>
      <c r="F1346" t="s">
        <v>8433</v>
      </c>
      <c r="G1346" t="s">
        <v>928</v>
      </c>
      <c r="H1346" t="s">
        <v>161</v>
      </c>
      <c r="I1346" t="s">
        <v>161</v>
      </c>
      <c r="J1346" t="s">
        <v>1502</v>
      </c>
      <c r="K1346" t="s">
        <v>4167</v>
      </c>
      <c r="L1346" t="s">
        <v>57</v>
      </c>
      <c r="M1346" t="s">
        <v>37</v>
      </c>
      <c r="N1346" t="s">
        <v>8434</v>
      </c>
      <c r="O1346" t="s">
        <v>166</v>
      </c>
      <c r="P1346" t="s">
        <v>321</v>
      </c>
      <c r="Q1346" t="s">
        <v>638</v>
      </c>
      <c r="R1346" t="s">
        <v>928</v>
      </c>
      <c r="S1346" t="s">
        <v>928</v>
      </c>
      <c r="T1346" t="s">
        <v>50</v>
      </c>
      <c r="U1346" t="s">
        <v>1097</v>
      </c>
      <c r="V1346" t="s">
        <v>87</v>
      </c>
      <c r="W1346" t="s">
        <v>88</v>
      </c>
      <c r="X1346" t="s">
        <v>1087</v>
      </c>
      <c r="Y1346" t="s">
        <v>8435</v>
      </c>
      <c r="Z1346" t="s">
        <v>87</v>
      </c>
      <c r="AA1346" t="s">
        <v>87</v>
      </c>
      <c r="AB1346" t="s">
        <v>37</v>
      </c>
      <c r="AC1346" t="s">
        <v>1013</v>
      </c>
      <c r="AD1346" t="s">
        <v>37</v>
      </c>
      <c r="AE1346" t="s">
        <v>1013</v>
      </c>
      <c r="AF1346" t="s">
        <v>90</v>
      </c>
      <c r="AG1346" t="s">
        <v>1270</v>
      </c>
      <c r="AH1346" t="s">
        <v>50</v>
      </c>
      <c r="AI1346" s="4">
        <f ca="1">data[[#This Row],[Expiry Date]]-TODAY()</f>
        <v>40</v>
      </c>
      <c r="AJ1346" s="4">
        <f ca="1">data[[#This Row],[Maturity ( Days)]]/365</f>
        <v>0.1095890410958904</v>
      </c>
      <c r="AK1346" s="4" t="str">
        <f>IF(data[[#This Row],[Option Type]]="put","p","c")</f>
        <v>p</v>
      </c>
      <c r="AL1346" s="4">
        <f>(data[[#This Row],[Bid]]*data[[#This Row],[Bidsize]]+data[[#This Row],[Ask]]*data[[#This Row],[Asksize]])/(data[[#This Row],[Bidsize]]+data[[#This Row],[Asksize]])</f>
        <v>104.15</v>
      </c>
    </row>
    <row r="1347" spans="1:38" x14ac:dyDescent="0.3">
      <c r="A1347" t="s">
        <v>8436</v>
      </c>
      <c r="B1347" t="s">
        <v>8437</v>
      </c>
      <c r="C1347" t="s">
        <v>30</v>
      </c>
      <c r="D1347" t="s">
        <v>701</v>
      </c>
      <c r="E1347" t="s">
        <v>8438</v>
      </c>
      <c r="F1347" t="s">
        <v>1368</v>
      </c>
      <c r="G1347" t="s">
        <v>8439</v>
      </c>
      <c r="H1347" t="s">
        <v>161</v>
      </c>
      <c r="I1347" t="s">
        <v>161</v>
      </c>
      <c r="J1347" t="s">
        <v>1502</v>
      </c>
      <c r="K1347" t="s">
        <v>8440</v>
      </c>
      <c r="L1347" t="s">
        <v>57</v>
      </c>
      <c r="M1347" t="s">
        <v>37</v>
      </c>
      <c r="N1347" t="s">
        <v>8441</v>
      </c>
      <c r="O1347" t="s">
        <v>8442</v>
      </c>
      <c r="P1347" t="s">
        <v>8443</v>
      </c>
      <c r="Q1347" t="s">
        <v>8443</v>
      </c>
      <c r="R1347" t="s">
        <v>8444</v>
      </c>
      <c r="S1347" t="s">
        <v>8439</v>
      </c>
      <c r="T1347" t="s">
        <v>50</v>
      </c>
      <c r="U1347" t="s">
        <v>3101</v>
      </c>
      <c r="V1347" t="s">
        <v>87</v>
      </c>
      <c r="W1347" t="s">
        <v>88</v>
      </c>
      <c r="X1347" t="s">
        <v>1087</v>
      </c>
      <c r="Y1347" t="s">
        <v>8445</v>
      </c>
      <c r="Z1347" t="s">
        <v>87</v>
      </c>
      <c r="AA1347" t="s">
        <v>87</v>
      </c>
      <c r="AB1347" t="s">
        <v>37</v>
      </c>
      <c r="AC1347" t="s">
        <v>1013</v>
      </c>
      <c r="AD1347" t="s">
        <v>37</v>
      </c>
      <c r="AE1347" t="s">
        <v>1013</v>
      </c>
      <c r="AF1347" t="s">
        <v>90</v>
      </c>
      <c r="AG1347" t="s">
        <v>1270</v>
      </c>
      <c r="AH1347" t="s">
        <v>50</v>
      </c>
      <c r="AI1347" s="4">
        <f ca="1">data[[#This Row],[Expiry Date]]-TODAY()</f>
        <v>40</v>
      </c>
      <c r="AJ1347" s="4">
        <f ca="1">data[[#This Row],[Maturity ( Days)]]/365</f>
        <v>0.1095890410958904</v>
      </c>
      <c r="AK1347" s="4" t="str">
        <f>IF(data[[#This Row],[Option Type]]="put","p","c")</f>
        <v>p</v>
      </c>
      <c r="AL1347" s="4">
        <f>(data[[#This Row],[Bid]]*data[[#This Row],[Bidsize]]+data[[#This Row],[Ask]]*data[[#This Row],[Asksize]])/(data[[#This Row],[Bidsize]]+data[[#This Row],[Asksize]])</f>
        <v>120.95</v>
      </c>
    </row>
    <row r="1348" spans="1:38" x14ac:dyDescent="0.3">
      <c r="A1348" t="s">
        <v>8446</v>
      </c>
      <c r="B1348" t="s">
        <v>8447</v>
      </c>
      <c r="C1348" t="s">
        <v>30</v>
      </c>
      <c r="D1348" t="s">
        <v>313</v>
      </c>
      <c r="E1348" t="s">
        <v>915</v>
      </c>
      <c r="F1348" t="s">
        <v>8448</v>
      </c>
      <c r="G1348" t="s">
        <v>8449</v>
      </c>
      <c r="H1348" t="s">
        <v>161</v>
      </c>
      <c r="I1348" t="s">
        <v>161</v>
      </c>
      <c r="J1348" t="s">
        <v>1502</v>
      </c>
      <c r="K1348" t="s">
        <v>8450</v>
      </c>
      <c r="L1348" t="s">
        <v>57</v>
      </c>
      <c r="M1348" t="s">
        <v>37</v>
      </c>
      <c r="N1348" t="s">
        <v>827</v>
      </c>
      <c r="O1348" t="s">
        <v>1660</v>
      </c>
      <c r="P1348" t="s">
        <v>1259</v>
      </c>
      <c r="Q1348" t="s">
        <v>8451</v>
      </c>
      <c r="R1348" t="s">
        <v>322</v>
      </c>
      <c r="S1348" t="s">
        <v>8449</v>
      </c>
      <c r="T1348" t="s">
        <v>50</v>
      </c>
      <c r="U1348" t="s">
        <v>8285</v>
      </c>
      <c r="V1348" t="s">
        <v>87</v>
      </c>
      <c r="W1348" t="s">
        <v>88</v>
      </c>
      <c r="X1348" t="s">
        <v>1087</v>
      </c>
      <c r="Y1348" t="s">
        <v>3485</v>
      </c>
      <c r="Z1348" t="s">
        <v>87</v>
      </c>
      <c r="AA1348" t="s">
        <v>87</v>
      </c>
      <c r="AB1348" t="s">
        <v>37</v>
      </c>
      <c r="AC1348" t="s">
        <v>1013</v>
      </c>
      <c r="AD1348" t="s">
        <v>37</v>
      </c>
      <c r="AE1348" t="s">
        <v>1013</v>
      </c>
      <c r="AF1348" t="s">
        <v>90</v>
      </c>
      <c r="AG1348" t="s">
        <v>1270</v>
      </c>
      <c r="AH1348" t="s">
        <v>50</v>
      </c>
      <c r="AI1348" s="4">
        <f ca="1">data[[#This Row],[Expiry Date]]-TODAY()</f>
        <v>40</v>
      </c>
      <c r="AJ1348" s="4">
        <f ca="1">data[[#This Row],[Maturity ( Days)]]/365</f>
        <v>0.1095890410958904</v>
      </c>
      <c r="AK1348" s="4" t="str">
        <f>IF(data[[#This Row],[Option Type]]="put","p","c")</f>
        <v>p</v>
      </c>
      <c r="AL1348" s="4">
        <f>(data[[#This Row],[Bid]]*data[[#This Row],[Bidsize]]+data[[#This Row],[Ask]]*data[[#This Row],[Asksize]])/(data[[#This Row],[Bidsize]]+data[[#This Row],[Asksize]])</f>
        <v>163.95</v>
      </c>
    </row>
    <row r="1349" spans="1:38" x14ac:dyDescent="0.3">
      <c r="A1349" t="s">
        <v>8452</v>
      </c>
      <c r="B1349" t="s">
        <v>8453</v>
      </c>
      <c r="C1349" t="s">
        <v>30</v>
      </c>
      <c r="D1349" t="s">
        <v>844</v>
      </c>
      <c r="E1349" t="s">
        <v>1409</v>
      </c>
      <c r="F1349" t="s">
        <v>8454</v>
      </c>
      <c r="G1349" t="s">
        <v>8455</v>
      </c>
      <c r="H1349" t="s">
        <v>125</v>
      </c>
      <c r="I1349" t="s">
        <v>125</v>
      </c>
      <c r="J1349" t="s">
        <v>1502</v>
      </c>
      <c r="K1349" t="s">
        <v>8456</v>
      </c>
      <c r="L1349" t="s">
        <v>57</v>
      </c>
      <c r="M1349" t="s">
        <v>37</v>
      </c>
      <c r="N1349" t="s">
        <v>8457</v>
      </c>
      <c r="O1349" t="s">
        <v>155</v>
      </c>
      <c r="P1349" t="s">
        <v>7229</v>
      </c>
      <c r="Q1349" t="s">
        <v>8458</v>
      </c>
      <c r="R1349" t="s">
        <v>7229</v>
      </c>
      <c r="S1349" t="s">
        <v>8455</v>
      </c>
      <c r="T1349" t="s">
        <v>50</v>
      </c>
      <c r="U1349" t="s">
        <v>8459</v>
      </c>
      <c r="V1349" t="s">
        <v>87</v>
      </c>
      <c r="W1349" t="s">
        <v>88</v>
      </c>
      <c r="X1349" t="s">
        <v>1087</v>
      </c>
      <c r="Y1349" t="s">
        <v>8460</v>
      </c>
      <c r="Z1349" t="s">
        <v>87</v>
      </c>
      <c r="AA1349" t="s">
        <v>87</v>
      </c>
      <c r="AB1349" t="s">
        <v>37</v>
      </c>
      <c r="AC1349" t="s">
        <v>1013</v>
      </c>
      <c r="AD1349" t="s">
        <v>37</v>
      </c>
      <c r="AE1349" t="s">
        <v>1013</v>
      </c>
      <c r="AF1349" t="s">
        <v>90</v>
      </c>
      <c r="AG1349" t="s">
        <v>1270</v>
      </c>
      <c r="AH1349" t="s">
        <v>50</v>
      </c>
      <c r="AI1349" s="4">
        <f ca="1">data[[#This Row],[Expiry Date]]-TODAY()</f>
        <v>40</v>
      </c>
      <c r="AJ1349" s="4">
        <f ca="1">data[[#This Row],[Maturity ( Days)]]/365</f>
        <v>0.1095890410958904</v>
      </c>
      <c r="AK1349" s="4" t="str">
        <f>IF(data[[#This Row],[Option Type]]="put","p","c")</f>
        <v>p</v>
      </c>
      <c r="AL1349" s="4">
        <f>(data[[#This Row],[Bid]]*data[[#This Row],[Bidsize]]+data[[#This Row],[Ask]]*data[[#This Row],[Asksize]])/(data[[#This Row],[Bidsize]]+data[[#This Row],[Asksize]])</f>
        <v>166.25</v>
      </c>
    </row>
    <row r="1350" spans="1:38" x14ac:dyDescent="0.3">
      <c r="A1350" t="s">
        <v>8461</v>
      </c>
      <c r="B1350" t="s">
        <v>8462</v>
      </c>
      <c r="C1350" t="s">
        <v>30</v>
      </c>
      <c r="D1350" t="s">
        <v>795</v>
      </c>
      <c r="E1350" t="s">
        <v>8463</v>
      </c>
      <c r="F1350" t="s">
        <v>944</v>
      </c>
      <c r="G1350" t="s">
        <v>8464</v>
      </c>
      <c r="H1350" t="s">
        <v>137</v>
      </c>
      <c r="I1350" t="s">
        <v>137</v>
      </c>
      <c r="J1350" t="s">
        <v>1502</v>
      </c>
      <c r="K1350" t="s">
        <v>2646</v>
      </c>
      <c r="L1350" t="s">
        <v>57</v>
      </c>
      <c r="M1350" t="s">
        <v>37</v>
      </c>
      <c r="N1350" t="s">
        <v>8465</v>
      </c>
      <c r="O1350" t="s">
        <v>149</v>
      </c>
      <c r="P1350" t="s">
        <v>8466</v>
      </c>
      <c r="Q1350" t="s">
        <v>8466</v>
      </c>
      <c r="R1350" t="s">
        <v>8467</v>
      </c>
      <c r="S1350" t="s">
        <v>8464</v>
      </c>
      <c r="T1350" t="s">
        <v>50</v>
      </c>
      <c r="U1350" t="s">
        <v>8468</v>
      </c>
      <c r="V1350" t="s">
        <v>87</v>
      </c>
      <c r="W1350" t="s">
        <v>88</v>
      </c>
      <c r="X1350" t="s">
        <v>1087</v>
      </c>
      <c r="Y1350" t="s">
        <v>8469</v>
      </c>
      <c r="Z1350" t="s">
        <v>87</v>
      </c>
      <c r="AA1350" t="s">
        <v>87</v>
      </c>
      <c r="AB1350" t="s">
        <v>37</v>
      </c>
      <c r="AC1350" t="s">
        <v>1013</v>
      </c>
      <c r="AD1350" t="s">
        <v>37</v>
      </c>
      <c r="AE1350" t="s">
        <v>1013</v>
      </c>
      <c r="AF1350" t="s">
        <v>90</v>
      </c>
      <c r="AG1350" t="s">
        <v>1270</v>
      </c>
      <c r="AH1350" t="s">
        <v>551</v>
      </c>
      <c r="AI1350" s="4">
        <f ca="1">data[[#This Row],[Expiry Date]]-TODAY()</f>
        <v>40</v>
      </c>
      <c r="AJ1350" s="4">
        <f ca="1">data[[#This Row],[Maturity ( Days)]]/365</f>
        <v>0.1095890410958904</v>
      </c>
      <c r="AK1350" s="4" t="str">
        <f>IF(data[[#This Row],[Option Type]]="put","p","c")</f>
        <v>p</v>
      </c>
      <c r="AL1350" s="4">
        <f>(data[[#This Row],[Bid]]*data[[#This Row],[Bidsize]]+data[[#This Row],[Ask]]*data[[#This Row],[Asksize]])/(data[[#This Row],[Bidsize]]+data[[#This Row],[Asksize]])</f>
        <v>170.04999999999998</v>
      </c>
    </row>
    <row r="1351" spans="1:38" x14ac:dyDescent="0.3">
      <c r="A1351" t="s">
        <v>8470</v>
      </c>
      <c r="B1351" t="s">
        <v>8471</v>
      </c>
      <c r="C1351" t="s">
        <v>30</v>
      </c>
      <c r="D1351" t="s">
        <v>846</v>
      </c>
      <c r="E1351" t="s">
        <v>8472</v>
      </c>
      <c r="F1351" t="s">
        <v>8473</v>
      </c>
      <c r="G1351" t="s">
        <v>8474</v>
      </c>
      <c r="H1351" t="s">
        <v>161</v>
      </c>
      <c r="I1351" t="s">
        <v>161</v>
      </c>
      <c r="J1351" t="s">
        <v>1502</v>
      </c>
      <c r="K1351" t="s">
        <v>282</v>
      </c>
      <c r="L1351" t="s">
        <v>57</v>
      </c>
      <c r="M1351" t="s">
        <v>37</v>
      </c>
      <c r="N1351" t="s">
        <v>8475</v>
      </c>
      <c r="O1351" t="s">
        <v>137</v>
      </c>
      <c r="P1351" t="s">
        <v>8476</v>
      </c>
      <c r="Q1351" t="s">
        <v>8477</v>
      </c>
      <c r="R1351" t="s">
        <v>8474</v>
      </c>
      <c r="S1351" t="s">
        <v>8474</v>
      </c>
      <c r="T1351" t="s">
        <v>50</v>
      </c>
      <c r="U1351" t="s">
        <v>8478</v>
      </c>
      <c r="V1351" t="s">
        <v>87</v>
      </c>
      <c r="W1351" t="s">
        <v>88</v>
      </c>
      <c r="X1351" t="s">
        <v>1087</v>
      </c>
      <c r="Y1351" t="s">
        <v>8479</v>
      </c>
      <c r="Z1351" t="s">
        <v>87</v>
      </c>
      <c r="AA1351" t="s">
        <v>87</v>
      </c>
      <c r="AB1351" t="s">
        <v>37</v>
      </c>
      <c r="AC1351" t="s">
        <v>1013</v>
      </c>
      <c r="AD1351" t="s">
        <v>37</v>
      </c>
      <c r="AE1351" t="s">
        <v>1013</v>
      </c>
      <c r="AF1351" t="s">
        <v>90</v>
      </c>
      <c r="AG1351" t="s">
        <v>1270</v>
      </c>
      <c r="AH1351" t="s">
        <v>50</v>
      </c>
      <c r="AI1351" s="4">
        <f ca="1">data[[#This Row],[Expiry Date]]-TODAY()</f>
        <v>40</v>
      </c>
      <c r="AJ1351" s="4">
        <f ca="1">data[[#This Row],[Maturity ( Days)]]/365</f>
        <v>0.1095890410958904</v>
      </c>
      <c r="AK1351" s="4" t="str">
        <f>IF(data[[#This Row],[Option Type]]="put","p","c")</f>
        <v>p</v>
      </c>
      <c r="AL1351" s="4">
        <f>(data[[#This Row],[Bid]]*data[[#This Row],[Bidsize]]+data[[#This Row],[Ask]]*data[[#This Row],[Asksize]])/(data[[#This Row],[Bidsize]]+data[[#This Row],[Asksize]])</f>
        <v>171</v>
      </c>
    </row>
    <row r="1352" spans="1:38" x14ac:dyDescent="0.3">
      <c r="A1352" t="s">
        <v>8480</v>
      </c>
      <c r="B1352" t="s">
        <v>8481</v>
      </c>
      <c r="C1352" t="s">
        <v>30</v>
      </c>
      <c r="D1352" t="s">
        <v>280</v>
      </c>
      <c r="E1352" t="s">
        <v>8482</v>
      </c>
      <c r="F1352" t="s">
        <v>806</v>
      </c>
      <c r="G1352" t="s">
        <v>462</v>
      </c>
      <c r="H1352" t="s">
        <v>161</v>
      </c>
      <c r="I1352" t="s">
        <v>161</v>
      </c>
      <c r="J1352" t="s">
        <v>1502</v>
      </c>
      <c r="K1352" t="s">
        <v>8483</v>
      </c>
      <c r="L1352" t="s">
        <v>57</v>
      </c>
      <c r="M1352" t="s">
        <v>37</v>
      </c>
      <c r="N1352" t="s">
        <v>5702</v>
      </c>
      <c r="O1352" t="s">
        <v>146</v>
      </c>
      <c r="P1352" t="s">
        <v>6142</v>
      </c>
      <c r="Q1352" t="s">
        <v>8484</v>
      </c>
      <c r="R1352" t="s">
        <v>1107</v>
      </c>
      <c r="S1352" t="s">
        <v>462</v>
      </c>
      <c r="T1352" t="s">
        <v>50</v>
      </c>
      <c r="U1352" t="s">
        <v>8485</v>
      </c>
      <c r="V1352" t="s">
        <v>87</v>
      </c>
      <c r="W1352" t="s">
        <v>88</v>
      </c>
      <c r="X1352" t="s">
        <v>1087</v>
      </c>
      <c r="Y1352" t="s">
        <v>8486</v>
      </c>
      <c r="Z1352" t="s">
        <v>87</v>
      </c>
      <c r="AA1352" t="s">
        <v>87</v>
      </c>
      <c r="AB1352" t="s">
        <v>37</v>
      </c>
      <c r="AC1352" t="s">
        <v>1013</v>
      </c>
      <c r="AD1352" t="s">
        <v>37</v>
      </c>
      <c r="AE1352" t="s">
        <v>1013</v>
      </c>
      <c r="AF1352" t="s">
        <v>90</v>
      </c>
      <c r="AG1352" t="s">
        <v>1270</v>
      </c>
      <c r="AH1352" t="s">
        <v>50</v>
      </c>
      <c r="AI1352" s="4">
        <f ca="1">data[[#This Row],[Expiry Date]]-TODAY()</f>
        <v>40</v>
      </c>
      <c r="AJ1352" s="4">
        <f ca="1">data[[#This Row],[Maturity ( Days)]]/365</f>
        <v>0.1095890410958904</v>
      </c>
      <c r="AK1352" s="4" t="str">
        <f>IF(data[[#This Row],[Option Type]]="put","p","c")</f>
        <v>p</v>
      </c>
      <c r="AL1352" s="4">
        <f>(data[[#This Row],[Bid]]*data[[#This Row],[Bidsize]]+data[[#This Row],[Ask]]*data[[#This Row],[Asksize]])/(data[[#This Row],[Bidsize]]+data[[#This Row],[Asksize]])</f>
        <v>175.85</v>
      </c>
    </row>
    <row r="1353" spans="1:38" x14ac:dyDescent="0.3">
      <c r="A1353" t="s">
        <v>8487</v>
      </c>
      <c r="B1353" t="s">
        <v>8488</v>
      </c>
      <c r="C1353" t="s">
        <v>30</v>
      </c>
      <c r="D1353" t="s">
        <v>796</v>
      </c>
      <c r="E1353" t="s">
        <v>8489</v>
      </c>
      <c r="F1353" t="s">
        <v>8490</v>
      </c>
      <c r="G1353" t="s">
        <v>415</v>
      </c>
      <c r="H1353" t="s">
        <v>137</v>
      </c>
      <c r="I1353" t="s">
        <v>137</v>
      </c>
      <c r="J1353" t="s">
        <v>1502</v>
      </c>
      <c r="K1353" t="s">
        <v>3652</v>
      </c>
      <c r="L1353" t="s">
        <v>57</v>
      </c>
      <c r="M1353" t="s">
        <v>37</v>
      </c>
      <c r="N1353" t="s">
        <v>1195</v>
      </c>
      <c r="O1353" t="s">
        <v>423</v>
      </c>
      <c r="P1353" t="s">
        <v>8491</v>
      </c>
      <c r="Q1353" t="s">
        <v>8491</v>
      </c>
      <c r="R1353" t="s">
        <v>415</v>
      </c>
      <c r="S1353" t="s">
        <v>415</v>
      </c>
      <c r="T1353" t="s">
        <v>50</v>
      </c>
      <c r="U1353" t="s">
        <v>8492</v>
      </c>
      <c r="V1353" t="s">
        <v>87</v>
      </c>
      <c r="W1353" t="s">
        <v>88</v>
      </c>
      <c r="X1353" t="s">
        <v>1087</v>
      </c>
      <c r="Y1353" t="s">
        <v>8493</v>
      </c>
      <c r="Z1353" t="s">
        <v>87</v>
      </c>
      <c r="AA1353" t="s">
        <v>87</v>
      </c>
      <c r="AB1353" t="s">
        <v>37</v>
      </c>
      <c r="AC1353" t="s">
        <v>1013</v>
      </c>
      <c r="AD1353" t="s">
        <v>37</v>
      </c>
      <c r="AE1353" t="s">
        <v>1013</v>
      </c>
      <c r="AF1353" t="s">
        <v>90</v>
      </c>
      <c r="AG1353" t="s">
        <v>1270</v>
      </c>
      <c r="AH1353" t="s">
        <v>551</v>
      </c>
      <c r="AI1353" s="4">
        <f ca="1">data[[#This Row],[Expiry Date]]-TODAY()</f>
        <v>40</v>
      </c>
      <c r="AJ1353" s="4">
        <f ca="1">data[[#This Row],[Maturity ( Days)]]/365</f>
        <v>0.1095890410958904</v>
      </c>
      <c r="AK1353" s="4" t="str">
        <f>IF(data[[#This Row],[Option Type]]="put","p","c")</f>
        <v>p</v>
      </c>
      <c r="AL1353" s="4">
        <f>(data[[#This Row],[Bid]]*data[[#This Row],[Bidsize]]+data[[#This Row],[Ask]]*data[[#This Row],[Asksize]])/(data[[#This Row],[Bidsize]]+data[[#This Row],[Asksize]])</f>
        <v>182.25</v>
      </c>
    </row>
    <row r="1354" spans="1:38" x14ac:dyDescent="0.3">
      <c r="A1354" t="s">
        <v>8494</v>
      </c>
      <c r="B1354" t="s">
        <v>8495</v>
      </c>
      <c r="C1354" t="s">
        <v>30</v>
      </c>
      <c r="D1354" t="s">
        <v>642</v>
      </c>
      <c r="E1354" t="s">
        <v>979</v>
      </c>
      <c r="F1354" t="s">
        <v>7699</v>
      </c>
      <c r="G1354" t="s">
        <v>605</v>
      </c>
      <c r="H1354" t="s">
        <v>161</v>
      </c>
      <c r="I1354" t="s">
        <v>161</v>
      </c>
      <c r="J1354" t="s">
        <v>1502</v>
      </c>
      <c r="K1354" t="s">
        <v>8496</v>
      </c>
      <c r="L1354" t="s">
        <v>57</v>
      </c>
      <c r="M1354" t="s">
        <v>37</v>
      </c>
      <c r="N1354" t="s">
        <v>489</v>
      </c>
      <c r="O1354" t="s">
        <v>180</v>
      </c>
      <c r="P1354" t="s">
        <v>351</v>
      </c>
      <c r="Q1354" t="s">
        <v>605</v>
      </c>
      <c r="R1354" t="s">
        <v>8497</v>
      </c>
      <c r="S1354" t="s">
        <v>605</v>
      </c>
      <c r="T1354" t="s">
        <v>50</v>
      </c>
      <c r="U1354" t="s">
        <v>243</v>
      </c>
      <c r="V1354" t="s">
        <v>87</v>
      </c>
      <c r="W1354" t="s">
        <v>88</v>
      </c>
      <c r="X1354" t="s">
        <v>1087</v>
      </c>
      <c r="Y1354" t="s">
        <v>8498</v>
      </c>
      <c r="Z1354" t="s">
        <v>87</v>
      </c>
      <c r="AA1354" t="s">
        <v>87</v>
      </c>
      <c r="AB1354" t="s">
        <v>37</v>
      </c>
      <c r="AC1354" t="s">
        <v>1013</v>
      </c>
      <c r="AD1354" t="s">
        <v>37</v>
      </c>
      <c r="AE1354" t="s">
        <v>1013</v>
      </c>
      <c r="AF1354" t="s">
        <v>90</v>
      </c>
      <c r="AG1354" t="s">
        <v>1270</v>
      </c>
      <c r="AH1354" t="s">
        <v>50</v>
      </c>
      <c r="AI1354" s="4">
        <f ca="1">data[[#This Row],[Expiry Date]]-TODAY()</f>
        <v>40</v>
      </c>
      <c r="AJ1354" s="4">
        <f ca="1">data[[#This Row],[Maturity ( Days)]]/365</f>
        <v>0.1095890410958904</v>
      </c>
      <c r="AK1354" s="4" t="str">
        <f>IF(data[[#This Row],[Option Type]]="put","p","c")</f>
        <v>p</v>
      </c>
      <c r="AL1354" s="4">
        <f>(data[[#This Row],[Bid]]*data[[#This Row],[Bidsize]]+data[[#This Row],[Ask]]*data[[#This Row],[Asksize]])/(data[[#This Row],[Bidsize]]+data[[#This Row],[Asksize]])</f>
        <v>183.35</v>
      </c>
    </row>
    <row r="1355" spans="1:38" x14ac:dyDescent="0.3">
      <c r="A1355" t="s">
        <v>8499</v>
      </c>
      <c r="B1355" t="s">
        <v>8500</v>
      </c>
      <c r="C1355" t="s">
        <v>30</v>
      </c>
      <c r="D1355" t="s">
        <v>799</v>
      </c>
      <c r="E1355" t="s">
        <v>512</v>
      </c>
      <c r="F1355" t="s">
        <v>5864</v>
      </c>
      <c r="G1355" t="s">
        <v>8501</v>
      </c>
      <c r="H1355" t="s">
        <v>137</v>
      </c>
      <c r="I1355" t="s">
        <v>137</v>
      </c>
      <c r="J1355" t="s">
        <v>1502</v>
      </c>
      <c r="K1355" t="s">
        <v>533</v>
      </c>
      <c r="L1355" t="s">
        <v>57</v>
      </c>
      <c r="M1355" t="s">
        <v>37</v>
      </c>
      <c r="N1355" t="s">
        <v>8502</v>
      </c>
      <c r="O1355" t="s">
        <v>146</v>
      </c>
      <c r="P1355" t="s">
        <v>265</v>
      </c>
      <c r="Q1355" t="s">
        <v>265</v>
      </c>
      <c r="R1355" t="s">
        <v>7734</v>
      </c>
      <c r="S1355" t="s">
        <v>8501</v>
      </c>
      <c r="T1355" t="s">
        <v>50</v>
      </c>
      <c r="U1355" t="s">
        <v>8503</v>
      </c>
      <c r="V1355" t="s">
        <v>87</v>
      </c>
      <c r="W1355" t="s">
        <v>88</v>
      </c>
      <c r="X1355" t="s">
        <v>1087</v>
      </c>
      <c r="Y1355" t="s">
        <v>8504</v>
      </c>
      <c r="Z1355" t="s">
        <v>87</v>
      </c>
      <c r="AA1355" t="s">
        <v>87</v>
      </c>
      <c r="AB1355" t="s">
        <v>37</v>
      </c>
      <c r="AC1355" t="s">
        <v>1013</v>
      </c>
      <c r="AD1355" t="s">
        <v>37</v>
      </c>
      <c r="AE1355" t="s">
        <v>1013</v>
      </c>
      <c r="AF1355" t="s">
        <v>90</v>
      </c>
      <c r="AG1355" t="s">
        <v>1270</v>
      </c>
      <c r="AH1355" t="s">
        <v>551</v>
      </c>
      <c r="AI1355" s="4">
        <f ca="1">data[[#This Row],[Expiry Date]]-TODAY()</f>
        <v>40</v>
      </c>
      <c r="AJ1355" s="4">
        <f ca="1">data[[#This Row],[Maturity ( Days)]]/365</f>
        <v>0.1095890410958904</v>
      </c>
      <c r="AK1355" s="4" t="str">
        <f>IF(data[[#This Row],[Option Type]]="put","p","c")</f>
        <v>p</v>
      </c>
      <c r="AL1355" s="4">
        <f>(data[[#This Row],[Bid]]*data[[#This Row],[Bidsize]]+data[[#This Row],[Ask]]*data[[#This Row],[Asksize]])/(data[[#This Row],[Bidsize]]+data[[#This Row],[Asksize]])</f>
        <v>195.15</v>
      </c>
    </row>
    <row r="1356" spans="1:38" x14ac:dyDescent="0.3">
      <c r="A1356" t="s">
        <v>8505</v>
      </c>
      <c r="B1356" t="s">
        <v>8506</v>
      </c>
      <c r="C1356" t="s">
        <v>30</v>
      </c>
      <c r="D1356" t="s">
        <v>722</v>
      </c>
      <c r="E1356" t="s">
        <v>8507</v>
      </c>
      <c r="F1356" t="s">
        <v>244</v>
      </c>
      <c r="G1356" t="s">
        <v>8508</v>
      </c>
      <c r="H1356" t="s">
        <v>161</v>
      </c>
      <c r="I1356" t="s">
        <v>161</v>
      </c>
      <c r="J1356" t="s">
        <v>1502</v>
      </c>
      <c r="K1356" t="s">
        <v>8509</v>
      </c>
      <c r="L1356" t="s">
        <v>57</v>
      </c>
      <c r="M1356" t="s">
        <v>37</v>
      </c>
      <c r="N1356" t="s">
        <v>8510</v>
      </c>
      <c r="O1356" t="s">
        <v>128</v>
      </c>
      <c r="P1356" t="s">
        <v>8511</v>
      </c>
      <c r="Q1356" t="s">
        <v>8511</v>
      </c>
      <c r="R1356" t="s">
        <v>8508</v>
      </c>
      <c r="S1356" t="s">
        <v>8508</v>
      </c>
      <c r="T1356" t="s">
        <v>50</v>
      </c>
      <c r="U1356" t="s">
        <v>770</v>
      </c>
      <c r="V1356" t="s">
        <v>87</v>
      </c>
      <c r="W1356" t="s">
        <v>88</v>
      </c>
      <c r="X1356" t="s">
        <v>1087</v>
      </c>
      <c r="Y1356" t="s">
        <v>8512</v>
      </c>
      <c r="Z1356" t="s">
        <v>87</v>
      </c>
      <c r="AA1356" t="s">
        <v>87</v>
      </c>
      <c r="AB1356" t="s">
        <v>37</v>
      </c>
      <c r="AC1356" t="s">
        <v>1013</v>
      </c>
      <c r="AD1356" t="s">
        <v>37</v>
      </c>
      <c r="AE1356" t="s">
        <v>1013</v>
      </c>
      <c r="AF1356" t="s">
        <v>90</v>
      </c>
      <c r="AG1356" t="s">
        <v>1270</v>
      </c>
      <c r="AH1356" t="s">
        <v>50</v>
      </c>
      <c r="AI1356" s="4">
        <f ca="1">data[[#This Row],[Expiry Date]]-TODAY()</f>
        <v>40</v>
      </c>
      <c r="AJ1356" s="4">
        <f ca="1">data[[#This Row],[Maturity ( Days)]]/365</f>
        <v>0.1095890410958904</v>
      </c>
      <c r="AK1356" s="4" t="str">
        <f>IF(data[[#This Row],[Option Type]]="put","p","c")</f>
        <v>p</v>
      </c>
      <c r="AL1356" s="4">
        <f>(data[[#This Row],[Bid]]*data[[#This Row],[Bidsize]]+data[[#This Row],[Ask]]*data[[#This Row],[Asksize]])/(data[[#This Row],[Bidsize]]+data[[#This Row],[Asksize]])</f>
        <v>196.4</v>
      </c>
    </row>
    <row r="1357" spans="1:38" x14ac:dyDescent="0.3">
      <c r="A1357" t="s">
        <v>8513</v>
      </c>
      <c r="B1357" t="s">
        <v>8514</v>
      </c>
      <c r="C1357" t="s">
        <v>30</v>
      </c>
      <c r="D1357" t="s">
        <v>174</v>
      </c>
      <c r="E1357" t="s">
        <v>1040</v>
      </c>
      <c r="F1357" t="s">
        <v>8515</v>
      </c>
      <c r="G1357" t="s">
        <v>8516</v>
      </c>
      <c r="H1357" t="s">
        <v>161</v>
      </c>
      <c r="I1357" t="s">
        <v>161</v>
      </c>
      <c r="J1357" t="s">
        <v>1502</v>
      </c>
      <c r="K1357" t="s">
        <v>8517</v>
      </c>
      <c r="L1357" t="s">
        <v>57</v>
      </c>
      <c r="M1357" t="s">
        <v>37</v>
      </c>
      <c r="N1357" t="s">
        <v>954</v>
      </c>
      <c r="O1357" t="s">
        <v>151</v>
      </c>
      <c r="P1357" t="s">
        <v>8518</v>
      </c>
      <c r="Q1357" t="s">
        <v>8519</v>
      </c>
      <c r="R1357" t="s">
        <v>8520</v>
      </c>
      <c r="S1357" t="s">
        <v>8516</v>
      </c>
      <c r="T1357" t="s">
        <v>50</v>
      </c>
      <c r="U1357" t="s">
        <v>875</v>
      </c>
      <c r="V1357" t="s">
        <v>87</v>
      </c>
      <c r="W1357" t="s">
        <v>88</v>
      </c>
      <c r="X1357" t="s">
        <v>1087</v>
      </c>
      <c r="Y1357" t="s">
        <v>2927</v>
      </c>
      <c r="Z1357" t="s">
        <v>87</v>
      </c>
      <c r="AA1357" t="s">
        <v>87</v>
      </c>
      <c r="AB1357" t="s">
        <v>37</v>
      </c>
      <c r="AC1357" t="s">
        <v>1013</v>
      </c>
      <c r="AD1357" t="s">
        <v>37</v>
      </c>
      <c r="AE1357" t="s">
        <v>1013</v>
      </c>
      <c r="AF1357" t="s">
        <v>90</v>
      </c>
      <c r="AG1357" t="s">
        <v>1270</v>
      </c>
      <c r="AH1357" t="s">
        <v>50</v>
      </c>
      <c r="AI1357" s="4">
        <f ca="1">data[[#This Row],[Expiry Date]]-TODAY()</f>
        <v>40</v>
      </c>
      <c r="AJ1357" s="4">
        <f ca="1">data[[#This Row],[Maturity ( Days)]]/365</f>
        <v>0.1095890410958904</v>
      </c>
      <c r="AK1357" s="4" t="str">
        <f>IF(data[[#This Row],[Option Type]]="put","p","c")</f>
        <v>p</v>
      </c>
      <c r="AL1357" s="4">
        <f>(data[[#This Row],[Bid]]*data[[#This Row],[Bidsize]]+data[[#This Row],[Ask]]*data[[#This Row],[Asksize]])/(data[[#This Row],[Bidsize]]+data[[#This Row],[Asksize]])</f>
        <v>201.8</v>
      </c>
    </row>
    <row r="1358" spans="1:38" x14ac:dyDescent="0.3">
      <c r="A1358" t="s">
        <v>8521</v>
      </c>
      <c r="B1358" t="s">
        <v>8522</v>
      </c>
      <c r="C1358" t="s">
        <v>30</v>
      </c>
      <c r="D1358" t="s">
        <v>174</v>
      </c>
      <c r="E1358" t="s">
        <v>8096</v>
      </c>
      <c r="F1358" t="s">
        <v>8523</v>
      </c>
      <c r="G1358" t="s">
        <v>8524</v>
      </c>
      <c r="H1358" t="s">
        <v>137</v>
      </c>
      <c r="I1358" t="s">
        <v>137</v>
      </c>
      <c r="J1358" t="s">
        <v>1502</v>
      </c>
      <c r="K1358" t="s">
        <v>203</v>
      </c>
      <c r="L1358" t="s">
        <v>57</v>
      </c>
      <c r="M1358" t="s">
        <v>37</v>
      </c>
      <c r="N1358" t="s">
        <v>771</v>
      </c>
      <c r="O1358" t="s">
        <v>141</v>
      </c>
      <c r="P1358" t="s">
        <v>7002</v>
      </c>
      <c r="Q1358" t="s">
        <v>7002</v>
      </c>
      <c r="R1358" t="s">
        <v>1129</v>
      </c>
      <c r="S1358" t="s">
        <v>8524</v>
      </c>
      <c r="T1358" t="s">
        <v>50</v>
      </c>
      <c r="U1358" t="s">
        <v>8525</v>
      </c>
      <c r="V1358" t="s">
        <v>87</v>
      </c>
      <c r="W1358" t="s">
        <v>88</v>
      </c>
      <c r="X1358" t="s">
        <v>1087</v>
      </c>
      <c r="Y1358" t="s">
        <v>8526</v>
      </c>
      <c r="Z1358" t="s">
        <v>87</v>
      </c>
      <c r="AA1358" t="s">
        <v>87</v>
      </c>
      <c r="AB1358" t="s">
        <v>37</v>
      </c>
      <c r="AC1358" t="s">
        <v>1013</v>
      </c>
      <c r="AD1358" t="s">
        <v>37</v>
      </c>
      <c r="AE1358" t="s">
        <v>1013</v>
      </c>
      <c r="AF1358" t="s">
        <v>90</v>
      </c>
      <c r="AG1358" t="s">
        <v>1270</v>
      </c>
      <c r="AH1358" t="s">
        <v>551</v>
      </c>
      <c r="AI1358" s="4">
        <f ca="1">data[[#This Row],[Expiry Date]]-TODAY()</f>
        <v>40</v>
      </c>
      <c r="AJ1358" s="4">
        <f ca="1">data[[#This Row],[Maturity ( Days)]]/365</f>
        <v>0.1095890410958904</v>
      </c>
      <c r="AK1358" s="4" t="str">
        <f>IF(data[[#This Row],[Option Type]]="put","p","c")</f>
        <v>p</v>
      </c>
      <c r="AL1358" s="4">
        <f>(data[[#This Row],[Bid]]*data[[#This Row],[Bidsize]]+data[[#This Row],[Ask]]*data[[#This Row],[Asksize]])/(data[[#This Row],[Bidsize]]+data[[#This Row],[Asksize]])</f>
        <v>203.20000000000002</v>
      </c>
    </row>
    <row r="1359" spans="1:38" x14ac:dyDescent="0.3">
      <c r="A1359" t="s">
        <v>8527</v>
      </c>
      <c r="B1359" t="s">
        <v>8528</v>
      </c>
      <c r="C1359" t="s">
        <v>30</v>
      </c>
      <c r="D1359" t="s">
        <v>723</v>
      </c>
      <c r="E1359" t="s">
        <v>8529</v>
      </c>
      <c r="F1359" t="s">
        <v>892</v>
      </c>
      <c r="G1359" t="s">
        <v>8530</v>
      </c>
      <c r="H1359" t="s">
        <v>137</v>
      </c>
      <c r="I1359" t="s">
        <v>137</v>
      </c>
      <c r="J1359" t="s">
        <v>1502</v>
      </c>
      <c r="K1359" t="s">
        <v>6897</v>
      </c>
      <c r="L1359" t="s">
        <v>57</v>
      </c>
      <c r="M1359" t="s">
        <v>37</v>
      </c>
      <c r="N1359" t="s">
        <v>356</v>
      </c>
      <c r="O1359" t="s">
        <v>423</v>
      </c>
      <c r="P1359" t="s">
        <v>1321</v>
      </c>
      <c r="Q1359" t="s">
        <v>1321</v>
      </c>
      <c r="R1359" t="s">
        <v>1462</v>
      </c>
      <c r="S1359" t="s">
        <v>8530</v>
      </c>
      <c r="T1359" t="s">
        <v>50</v>
      </c>
      <c r="U1359" t="s">
        <v>8531</v>
      </c>
      <c r="V1359" t="s">
        <v>87</v>
      </c>
      <c r="W1359" t="s">
        <v>88</v>
      </c>
      <c r="X1359" t="s">
        <v>1087</v>
      </c>
      <c r="Y1359" t="s">
        <v>7006</v>
      </c>
      <c r="Z1359" t="s">
        <v>87</v>
      </c>
      <c r="AA1359" t="s">
        <v>87</v>
      </c>
      <c r="AB1359" t="s">
        <v>37</v>
      </c>
      <c r="AC1359" t="s">
        <v>1013</v>
      </c>
      <c r="AD1359" t="s">
        <v>37</v>
      </c>
      <c r="AE1359" t="s">
        <v>1013</v>
      </c>
      <c r="AF1359" t="s">
        <v>90</v>
      </c>
      <c r="AG1359" t="s">
        <v>1270</v>
      </c>
      <c r="AH1359" t="s">
        <v>551</v>
      </c>
      <c r="AI1359" s="4">
        <f ca="1">data[[#This Row],[Expiry Date]]-TODAY()</f>
        <v>40</v>
      </c>
      <c r="AJ1359" s="4">
        <f ca="1">data[[#This Row],[Maturity ( Days)]]/365</f>
        <v>0.1095890410958904</v>
      </c>
      <c r="AK1359" s="4" t="str">
        <f>IF(data[[#This Row],[Option Type]]="put","p","c")</f>
        <v>p</v>
      </c>
      <c r="AL1359" s="4">
        <f>(data[[#This Row],[Bid]]*data[[#This Row],[Bidsize]]+data[[#This Row],[Ask]]*data[[#This Row],[Asksize]])/(data[[#This Row],[Bidsize]]+data[[#This Row],[Asksize]])</f>
        <v>206</v>
      </c>
    </row>
    <row r="1360" spans="1:38" x14ac:dyDescent="0.3">
      <c r="A1360" t="s">
        <v>8532</v>
      </c>
      <c r="B1360" t="s">
        <v>8533</v>
      </c>
      <c r="C1360" t="s">
        <v>30</v>
      </c>
      <c r="D1360" t="s">
        <v>177</v>
      </c>
      <c r="E1360" t="s">
        <v>518</v>
      </c>
      <c r="F1360" t="s">
        <v>8534</v>
      </c>
      <c r="G1360" t="s">
        <v>8535</v>
      </c>
      <c r="H1360" t="s">
        <v>137</v>
      </c>
      <c r="I1360" t="s">
        <v>137</v>
      </c>
      <c r="J1360" t="s">
        <v>1502</v>
      </c>
      <c r="K1360" t="s">
        <v>8536</v>
      </c>
      <c r="L1360" t="s">
        <v>57</v>
      </c>
      <c r="M1360" t="s">
        <v>37</v>
      </c>
      <c r="N1360" t="s">
        <v>8537</v>
      </c>
      <c r="O1360" t="s">
        <v>180</v>
      </c>
      <c r="P1360" t="s">
        <v>8538</v>
      </c>
      <c r="Q1360" t="s">
        <v>8538</v>
      </c>
      <c r="R1360" t="s">
        <v>605</v>
      </c>
      <c r="S1360" t="s">
        <v>8535</v>
      </c>
      <c r="T1360" t="s">
        <v>50</v>
      </c>
      <c r="U1360" t="s">
        <v>8539</v>
      </c>
      <c r="V1360" t="s">
        <v>87</v>
      </c>
      <c r="W1360" t="s">
        <v>88</v>
      </c>
      <c r="X1360" t="s">
        <v>1087</v>
      </c>
      <c r="Y1360" t="s">
        <v>8540</v>
      </c>
      <c r="Z1360" t="s">
        <v>87</v>
      </c>
      <c r="AA1360" t="s">
        <v>87</v>
      </c>
      <c r="AB1360" t="s">
        <v>37</v>
      </c>
      <c r="AC1360" t="s">
        <v>1013</v>
      </c>
      <c r="AD1360" t="s">
        <v>37</v>
      </c>
      <c r="AE1360" t="s">
        <v>1013</v>
      </c>
      <c r="AF1360" t="s">
        <v>90</v>
      </c>
      <c r="AG1360" t="s">
        <v>1270</v>
      </c>
      <c r="AH1360" t="s">
        <v>551</v>
      </c>
      <c r="AI1360" s="4">
        <f ca="1">data[[#This Row],[Expiry Date]]-TODAY()</f>
        <v>40</v>
      </c>
      <c r="AJ1360" s="4">
        <f ca="1">data[[#This Row],[Maturity ( Days)]]/365</f>
        <v>0.1095890410958904</v>
      </c>
      <c r="AK1360" s="4" t="str">
        <f>IF(data[[#This Row],[Option Type]]="put","p","c")</f>
        <v>p</v>
      </c>
      <c r="AL1360" s="4">
        <f>(data[[#This Row],[Bid]]*data[[#This Row],[Bidsize]]+data[[#This Row],[Ask]]*data[[#This Row],[Asksize]])/(data[[#This Row],[Bidsize]]+data[[#This Row],[Asksize]])</f>
        <v>217.29999999999998</v>
      </c>
    </row>
    <row r="1361" spans="1:38" x14ac:dyDescent="0.3">
      <c r="A1361" t="s">
        <v>8541</v>
      </c>
      <c r="B1361" t="s">
        <v>8542</v>
      </c>
      <c r="C1361" t="s">
        <v>30</v>
      </c>
      <c r="D1361" t="s">
        <v>729</v>
      </c>
      <c r="E1361" t="s">
        <v>8543</v>
      </c>
      <c r="F1361" t="s">
        <v>471</v>
      </c>
      <c r="G1361" t="s">
        <v>8544</v>
      </c>
      <c r="H1361" t="s">
        <v>137</v>
      </c>
      <c r="I1361" t="s">
        <v>137</v>
      </c>
      <c r="J1361" t="s">
        <v>1502</v>
      </c>
      <c r="K1361" t="s">
        <v>743</v>
      </c>
      <c r="L1361" t="s">
        <v>57</v>
      </c>
      <c r="M1361" t="s">
        <v>37</v>
      </c>
      <c r="N1361" t="s">
        <v>8545</v>
      </c>
      <c r="O1361" t="s">
        <v>137</v>
      </c>
      <c r="P1361" t="s">
        <v>389</v>
      </c>
      <c r="Q1361" t="s">
        <v>389</v>
      </c>
      <c r="R1361" t="s">
        <v>5518</v>
      </c>
      <c r="S1361" t="s">
        <v>8544</v>
      </c>
      <c r="T1361" t="s">
        <v>50</v>
      </c>
      <c r="U1361" t="s">
        <v>8546</v>
      </c>
      <c r="V1361" t="s">
        <v>87</v>
      </c>
      <c r="W1361" t="s">
        <v>88</v>
      </c>
      <c r="X1361" t="s">
        <v>1087</v>
      </c>
      <c r="Y1361" t="s">
        <v>7759</v>
      </c>
      <c r="Z1361" t="s">
        <v>87</v>
      </c>
      <c r="AA1361" t="s">
        <v>87</v>
      </c>
      <c r="AB1361" t="s">
        <v>37</v>
      </c>
      <c r="AC1361" t="s">
        <v>1013</v>
      </c>
      <c r="AD1361" t="s">
        <v>37</v>
      </c>
      <c r="AE1361" t="s">
        <v>1013</v>
      </c>
      <c r="AF1361" t="s">
        <v>90</v>
      </c>
      <c r="AG1361" t="s">
        <v>1270</v>
      </c>
      <c r="AH1361" t="s">
        <v>551</v>
      </c>
      <c r="AI1361" s="4">
        <f ca="1">data[[#This Row],[Expiry Date]]-TODAY()</f>
        <v>40</v>
      </c>
      <c r="AJ1361" s="4">
        <f ca="1">data[[#This Row],[Maturity ( Days)]]/365</f>
        <v>0.1095890410958904</v>
      </c>
      <c r="AK1361" s="4" t="str">
        <f>IF(data[[#This Row],[Option Type]]="put","p","c")</f>
        <v>p</v>
      </c>
      <c r="AL1361" s="4">
        <f>(data[[#This Row],[Bid]]*data[[#This Row],[Bidsize]]+data[[#This Row],[Ask]]*data[[#This Row],[Asksize]])/(data[[#This Row],[Bidsize]]+data[[#This Row],[Asksize]])</f>
        <v>229.14999999999998</v>
      </c>
    </row>
    <row r="1362" spans="1:38" x14ac:dyDescent="0.3">
      <c r="A1362" t="s">
        <v>8547</v>
      </c>
      <c r="B1362" t="s">
        <v>8548</v>
      </c>
      <c r="C1362" t="s">
        <v>30</v>
      </c>
      <c r="D1362" t="s">
        <v>221</v>
      </c>
      <c r="E1362" t="s">
        <v>5510</v>
      </c>
      <c r="F1362" t="s">
        <v>7004</v>
      </c>
      <c r="G1362" t="s">
        <v>8549</v>
      </c>
      <c r="H1362" t="s">
        <v>137</v>
      </c>
      <c r="I1362" t="s">
        <v>137</v>
      </c>
      <c r="J1362" t="s">
        <v>1502</v>
      </c>
      <c r="K1362" t="s">
        <v>8550</v>
      </c>
      <c r="L1362" t="s">
        <v>57</v>
      </c>
      <c r="M1362" t="s">
        <v>37</v>
      </c>
      <c r="N1362" t="s">
        <v>1362</v>
      </c>
      <c r="O1362" t="s">
        <v>171</v>
      </c>
      <c r="P1362" t="s">
        <v>8551</v>
      </c>
      <c r="Q1362" t="s">
        <v>8549</v>
      </c>
      <c r="R1362" t="s">
        <v>8552</v>
      </c>
      <c r="S1362" t="s">
        <v>8549</v>
      </c>
      <c r="T1362" t="s">
        <v>50</v>
      </c>
      <c r="U1362" t="s">
        <v>8553</v>
      </c>
      <c r="V1362" t="s">
        <v>87</v>
      </c>
      <c r="W1362" t="s">
        <v>88</v>
      </c>
      <c r="X1362" t="s">
        <v>1087</v>
      </c>
      <c r="Y1362" t="s">
        <v>8554</v>
      </c>
      <c r="Z1362" t="s">
        <v>87</v>
      </c>
      <c r="AA1362" t="s">
        <v>87</v>
      </c>
      <c r="AB1362" t="s">
        <v>37</v>
      </c>
      <c r="AC1362" t="s">
        <v>1013</v>
      </c>
      <c r="AD1362" t="s">
        <v>37</v>
      </c>
      <c r="AE1362" t="s">
        <v>1013</v>
      </c>
      <c r="AF1362" t="s">
        <v>90</v>
      </c>
      <c r="AG1362" t="s">
        <v>1270</v>
      </c>
      <c r="AH1362" t="s">
        <v>551</v>
      </c>
      <c r="AI1362" s="4">
        <f ca="1">data[[#This Row],[Expiry Date]]-TODAY()</f>
        <v>40</v>
      </c>
      <c r="AJ1362" s="4">
        <f ca="1">data[[#This Row],[Maturity ( Days)]]/365</f>
        <v>0.1095890410958904</v>
      </c>
      <c r="AK1362" s="4" t="str">
        <f>IF(data[[#This Row],[Option Type]]="put","p","c")</f>
        <v>p</v>
      </c>
      <c r="AL1362" s="4">
        <f>(data[[#This Row],[Bid]]*data[[#This Row],[Bidsize]]+data[[#This Row],[Ask]]*data[[#This Row],[Asksize]])/(data[[#This Row],[Bidsize]]+data[[#This Row],[Asksize]])</f>
        <v>232.19999999999996</v>
      </c>
    </row>
    <row r="1363" spans="1:38" x14ac:dyDescent="0.3">
      <c r="A1363" t="s">
        <v>8555</v>
      </c>
      <c r="B1363" t="s">
        <v>8556</v>
      </c>
      <c r="C1363" t="s">
        <v>30</v>
      </c>
      <c r="D1363" t="s">
        <v>644</v>
      </c>
      <c r="E1363" t="s">
        <v>8557</v>
      </c>
      <c r="F1363" t="s">
        <v>8558</v>
      </c>
      <c r="G1363" t="s">
        <v>8559</v>
      </c>
      <c r="H1363" t="s">
        <v>137</v>
      </c>
      <c r="I1363" t="s">
        <v>137</v>
      </c>
      <c r="J1363" t="s">
        <v>1502</v>
      </c>
      <c r="K1363" t="s">
        <v>524</v>
      </c>
      <c r="L1363" t="s">
        <v>57</v>
      </c>
      <c r="M1363" t="s">
        <v>37</v>
      </c>
      <c r="N1363" t="s">
        <v>8560</v>
      </c>
      <c r="O1363" t="s">
        <v>88</v>
      </c>
      <c r="P1363" t="s">
        <v>8559</v>
      </c>
      <c r="Q1363" t="s">
        <v>8559</v>
      </c>
      <c r="R1363" t="s">
        <v>8559</v>
      </c>
      <c r="S1363" t="s">
        <v>8559</v>
      </c>
      <c r="T1363" t="s">
        <v>50</v>
      </c>
      <c r="U1363" t="s">
        <v>8561</v>
      </c>
      <c r="V1363" t="s">
        <v>87</v>
      </c>
      <c r="W1363" t="s">
        <v>88</v>
      </c>
      <c r="X1363" t="s">
        <v>1087</v>
      </c>
      <c r="Y1363" t="s">
        <v>8562</v>
      </c>
      <c r="Z1363" t="s">
        <v>87</v>
      </c>
      <c r="AA1363" t="s">
        <v>87</v>
      </c>
      <c r="AB1363" t="s">
        <v>37</v>
      </c>
      <c r="AC1363" t="s">
        <v>1013</v>
      </c>
      <c r="AD1363" t="s">
        <v>37</v>
      </c>
      <c r="AE1363" t="s">
        <v>1013</v>
      </c>
      <c r="AF1363" t="s">
        <v>90</v>
      </c>
      <c r="AG1363" t="s">
        <v>1270</v>
      </c>
      <c r="AH1363" t="s">
        <v>551</v>
      </c>
      <c r="AI1363" s="4">
        <f ca="1">data[[#This Row],[Expiry Date]]-TODAY()</f>
        <v>40</v>
      </c>
      <c r="AJ1363" s="4">
        <f ca="1">data[[#This Row],[Maturity ( Days)]]/365</f>
        <v>0.1095890410958904</v>
      </c>
      <c r="AK1363" s="4" t="str">
        <f>IF(data[[#This Row],[Option Type]]="put","p","c")</f>
        <v>p</v>
      </c>
      <c r="AL1363" s="4">
        <f>(data[[#This Row],[Bid]]*data[[#This Row],[Bidsize]]+data[[#This Row],[Ask]]*data[[#This Row],[Asksize]])/(data[[#This Row],[Bidsize]]+data[[#This Row],[Asksize]])</f>
        <v>251</v>
      </c>
    </row>
    <row r="1364" spans="1:38" x14ac:dyDescent="0.3">
      <c r="A1364" t="s">
        <v>8563</v>
      </c>
      <c r="B1364" t="s">
        <v>8564</v>
      </c>
      <c r="C1364" t="s">
        <v>30</v>
      </c>
      <c r="D1364" t="s">
        <v>593</v>
      </c>
      <c r="E1364" t="s">
        <v>8565</v>
      </c>
      <c r="F1364" t="s">
        <v>7057</v>
      </c>
      <c r="G1364" t="s">
        <v>8566</v>
      </c>
      <c r="H1364" t="s">
        <v>137</v>
      </c>
      <c r="I1364" t="s">
        <v>137</v>
      </c>
      <c r="J1364" t="s">
        <v>1502</v>
      </c>
      <c r="K1364" t="s">
        <v>524</v>
      </c>
      <c r="L1364" t="s">
        <v>57</v>
      </c>
      <c r="M1364" t="s">
        <v>37</v>
      </c>
      <c r="N1364" t="s">
        <v>6729</v>
      </c>
      <c r="O1364" t="s">
        <v>163</v>
      </c>
      <c r="P1364" t="s">
        <v>1933</v>
      </c>
      <c r="Q1364" t="s">
        <v>5465</v>
      </c>
      <c r="R1364" t="s">
        <v>8567</v>
      </c>
      <c r="S1364" t="s">
        <v>8566</v>
      </c>
      <c r="T1364" t="s">
        <v>50</v>
      </c>
      <c r="U1364" t="s">
        <v>8568</v>
      </c>
      <c r="V1364" t="s">
        <v>87</v>
      </c>
      <c r="W1364" t="s">
        <v>88</v>
      </c>
      <c r="X1364" t="s">
        <v>1087</v>
      </c>
      <c r="Y1364" t="s">
        <v>8569</v>
      </c>
      <c r="Z1364" t="s">
        <v>87</v>
      </c>
      <c r="AA1364" t="s">
        <v>87</v>
      </c>
      <c r="AB1364" t="s">
        <v>37</v>
      </c>
      <c r="AC1364" t="s">
        <v>1013</v>
      </c>
      <c r="AD1364" t="s">
        <v>37</v>
      </c>
      <c r="AE1364" t="s">
        <v>1013</v>
      </c>
      <c r="AF1364" t="s">
        <v>90</v>
      </c>
      <c r="AG1364" t="s">
        <v>1270</v>
      </c>
      <c r="AH1364" t="s">
        <v>551</v>
      </c>
      <c r="AI1364" s="4">
        <f ca="1">data[[#This Row],[Expiry Date]]-TODAY()</f>
        <v>40</v>
      </c>
      <c r="AJ1364" s="4">
        <f ca="1">data[[#This Row],[Maturity ( Days)]]/365</f>
        <v>0.1095890410958904</v>
      </c>
      <c r="AK1364" s="4" t="str">
        <f>IF(data[[#This Row],[Option Type]]="put","p","c")</f>
        <v>p</v>
      </c>
      <c r="AL1364" s="4">
        <f>(data[[#This Row],[Bid]]*data[[#This Row],[Bidsize]]+data[[#This Row],[Ask]]*data[[#This Row],[Asksize]])/(data[[#This Row],[Bidsize]]+data[[#This Row],[Asksize]])</f>
        <v>288.64999999999998</v>
      </c>
    </row>
    <row r="1365" spans="1:38" x14ac:dyDescent="0.3">
      <c r="A1365" t="s">
        <v>8570</v>
      </c>
      <c r="B1365" t="s">
        <v>8571</v>
      </c>
      <c r="C1365" t="s">
        <v>30</v>
      </c>
      <c r="D1365" t="s">
        <v>597</v>
      </c>
      <c r="E1365" t="s">
        <v>1390</v>
      </c>
      <c r="F1365" t="s">
        <v>1045</v>
      </c>
      <c r="G1365" t="s">
        <v>8572</v>
      </c>
      <c r="H1365" t="s">
        <v>137</v>
      </c>
      <c r="I1365" t="s">
        <v>137</v>
      </c>
      <c r="J1365" t="s">
        <v>1502</v>
      </c>
      <c r="K1365" t="s">
        <v>1501</v>
      </c>
      <c r="L1365" t="s">
        <v>57</v>
      </c>
      <c r="M1365" t="s">
        <v>37</v>
      </c>
      <c r="N1365" t="s">
        <v>298</v>
      </c>
      <c r="O1365" t="s">
        <v>166</v>
      </c>
      <c r="P1365" t="s">
        <v>8573</v>
      </c>
      <c r="Q1365" t="s">
        <v>8573</v>
      </c>
      <c r="R1365" t="s">
        <v>8574</v>
      </c>
      <c r="S1365" t="s">
        <v>8572</v>
      </c>
      <c r="T1365" t="s">
        <v>50</v>
      </c>
      <c r="U1365" t="s">
        <v>494</v>
      </c>
      <c r="V1365" t="s">
        <v>87</v>
      </c>
      <c r="W1365" t="s">
        <v>88</v>
      </c>
      <c r="X1365" t="s">
        <v>1087</v>
      </c>
      <c r="Y1365" t="s">
        <v>1325</v>
      </c>
      <c r="Z1365" t="s">
        <v>87</v>
      </c>
      <c r="AA1365" t="s">
        <v>87</v>
      </c>
      <c r="AB1365" t="s">
        <v>37</v>
      </c>
      <c r="AC1365" t="s">
        <v>1013</v>
      </c>
      <c r="AD1365" t="s">
        <v>37</v>
      </c>
      <c r="AE1365" t="s">
        <v>1013</v>
      </c>
      <c r="AF1365" t="s">
        <v>90</v>
      </c>
      <c r="AG1365" t="s">
        <v>1270</v>
      </c>
      <c r="AH1365" t="s">
        <v>551</v>
      </c>
      <c r="AI1365" s="4">
        <f ca="1">data[[#This Row],[Expiry Date]]-TODAY()</f>
        <v>40</v>
      </c>
      <c r="AJ1365" s="4">
        <f ca="1">data[[#This Row],[Maturity ( Days)]]/365</f>
        <v>0.1095890410958904</v>
      </c>
      <c r="AK1365" s="4" t="str">
        <f>IF(data[[#This Row],[Option Type]]="put","p","c")</f>
        <v>p</v>
      </c>
      <c r="AL1365" s="4">
        <f>(data[[#This Row],[Bid]]*data[[#This Row],[Bidsize]]+data[[#This Row],[Ask]]*data[[#This Row],[Asksize]])/(data[[#This Row],[Bidsize]]+data[[#This Row],[Asksize]])</f>
        <v>303.34999999999997</v>
      </c>
    </row>
    <row r="1366" spans="1:38" x14ac:dyDescent="0.3">
      <c r="A1366" t="s">
        <v>8575</v>
      </c>
      <c r="B1366" t="s">
        <v>8576</v>
      </c>
      <c r="C1366" t="s">
        <v>30</v>
      </c>
      <c r="D1366" t="s">
        <v>285</v>
      </c>
      <c r="E1366" t="s">
        <v>2718</v>
      </c>
      <c r="F1366" t="s">
        <v>8577</v>
      </c>
      <c r="G1366" t="s">
        <v>8578</v>
      </c>
      <c r="H1366" t="s">
        <v>161</v>
      </c>
      <c r="I1366" t="s">
        <v>161</v>
      </c>
      <c r="J1366" t="s">
        <v>1502</v>
      </c>
      <c r="K1366" t="s">
        <v>8579</v>
      </c>
      <c r="L1366" t="s">
        <v>57</v>
      </c>
      <c r="M1366" t="s">
        <v>37</v>
      </c>
      <c r="N1366" t="s">
        <v>8580</v>
      </c>
      <c r="O1366" t="s">
        <v>128</v>
      </c>
      <c r="P1366" t="s">
        <v>8578</v>
      </c>
      <c r="Q1366" t="s">
        <v>8578</v>
      </c>
      <c r="R1366" t="s">
        <v>8578</v>
      </c>
      <c r="S1366" t="s">
        <v>8578</v>
      </c>
      <c r="T1366" t="s">
        <v>50</v>
      </c>
      <c r="U1366" t="s">
        <v>8581</v>
      </c>
      <c r="V1366" t="s">
        <v>87</v>
      </c>
      <c r="W1366" t="s">
        <v>88</v>
      </c>
      <c r="X1366" t="s">
        <v>1087</v>
      </c>
      <c r="Y1366" t="s">
        <v>8582</v>
      </c>
      <c r="Z1366" t="s">
        <v>87</v>
      </c>
      <c r="AA1366" t="s">
        <v>87</v>
      </c>
      <c r="AB1366" t="s">
        <v>37</v>
      </c>
      <c r="AC1366" t="s">
        <v>1013</v>
      </c>
      <c r="AD1366" t="s">
        <v>37</v>
      </c>
      <c r="AE1366" t="s">
        <v>1013</v>
      </c>
      <c r="AF1366" t="s">
        <v>90</v>
      </c>
      <c r="AG1366" t="s">
        <v>1270</v>
      </c>
      <c r="AH1366" t="s">
        <v>50</v>
      </c>
      <c r="AI1366" s="4">
        <f ca="1">data[[#This Row],[Expiry Date]]-TODAY()</f>
        <v>40</v>
      </c>
      <c r="AJ1366" s="4">
        <f ca="1">data[[#This Row],[Maturity ( Days)]]/365</f>
        <v>0.1095890410958904</v>
      </c>
      <c r="AK1366" s="4" t="str">
        <f>IF(data[[#This Row],[Option Type]]="put","p","c")</f>
        <v>p</v>
      </c>
      <c r="AL1366" s="4">
        <f>(data[[#This Row],[Bid]]*data[[#This Row],[Bidsize]]+data[[#This Row],[Ask]]*data[[#This Row],[Asksize]])/(data[[#This Row],[Bidsize]]+data[[#This Row],[Asksize]])</f>
        <v>337.35</v>
      </c>
    </row>
    <row r="1367" spans="1:38" x14ac:dyDescent="0.3">
      <c r="A1367" t="s">
        <v>8583</v>
      </c>
      <c r="B1367" t="s">
        <v>8584</v>
      </c>
      <c r="C1367" t="s">
        <v>30</v>
      </c>
      <c r="D1367" t="s">
        <v>617</v>
      </c>
      <c r="E1367" t="s">
        <v>8585</v>
      </c>
      <c r="F1367" t="s">
        <v>2873</v>
      </c>
      <c r="G1367" t="s">
        <v>8586</v>
      </c>
      <c r="H1367" t="s">
        <v>161</v>
      </c>
      <c r="I1367" t="s">
        <v>161</v>
      </c>
      <c r="J1367" t="s">
        <v>1502</v>
      </c>
      <c r="K1367" t="s">
        <v>8587</v>
      </c>
      <c r="L1367" t="s">
        <v>57</v>
      </c>
      <c r="M1367" t="s">
        <v>37</v>
      </c>
      <c r="N1367" t="s">
        <v>8588</v>
      </c>
      <c r="O1367" t="s">
        <v>88</v>
      </c>
      <c r="P1367" t="s">
        <v>8586</v>
      </c>
      <c r="Q1367" t="s">
        <v>8586</v>
      </c>
      <c r="R1367" t="s">
        <v>8586</v>
      </c>
      <c r="S1367" t="s">
        <v>8586</v>
      </c>
      <c r="T1367" t="s">
        <v>50</v>
      </c>
      <c r="U1367" t="s">
        <v>1209</v>
      </c>
      <c r="V1367" t="s">
        <v>87</v>
      </c>
      <c r="W1367" t="s">
        <v>88</v>
      </c>
      <c r="X1367" t="s">
        <v>1087</v>
      </c>
      <c r="Y1367" t="s">
        <v>8589</v>
      </c>
      <c r="Z1367" t="s">
        <v>87</v>
      </c>
      <c r="AA1367" t="s">
        <v>87</v>
      </c>
      <c r="AB1367" t="s">
        <v>37</v>
      </c>
      <c r="AC1367" t="s">
        <v>1013</v>
      </c>
      <c r="AD1367" t="s">
        <v>37</v>
      </c>
      <c r="AE1367" t="s">
        <v>1013</v>
      </c>
      <c r="AF1367" t="s">
        <v>90</v>
      </c>
      <c r="AG1367" t="s">
        <v>1270</v>
      </c>
      <c r="AH1367" t="s">
        <v>50</v>
      </c>
      <c r="AI1367" s="4">
        <f ca="1">data[[#This Row],[Expiry Date]]-TODAY()</f>
        <v>40</v>
      </c>
      <c r="AJ1367" s="4">
        <f ca="1">data[[#This Row],[Maturity ( Days)]]/365</f>
        <v>0.1095890410958904</v>
      </c>
      <c r="AK1367" s="4" t="str">
        <f>IF(data[[#This Row],[Option Type]]="put","p","c")</f>
        <v>p</v>
      </c>
      <c r="AL1367" s="4">
        <f>(data[[#This Row],[Bid]]*data[[#This Row],[Bidsize]]+data[[#This Row],[Ask]]*data[[#This Row],[Asksize]])/(data[[#This Row],[Bidsize]]+data[[#This Row],[Asksize]])</f>
        <v>396.65</v>
      </c>
    </row>
    <row r="1368" spans="1:38" x14ac:dyDescent="0.3">
      <c r="A1368" t="s">
        <v>8590</v>
      </c>
      <c r="B1368" t="s">
        <v>8591</v>
      </c>
      <c r="C1368" t="s">
        <v>30</v>
      </c>
      <c r="D1368" t="s">
        <v>625</v>
      </c>
      <c r="E1368" t="s">
        <v>8592</v>
      </c>
      <c r="F1368" t="s">
        <v>8593</v>
      </c>
      <c r="G1368" t="s">
        <v>957</v>
      </c>
      <c r="H1368" t="s">
        <v>161</v>
      </c>
      <c r="I1368" t="s">
        <v>161</v>
      </c>
      <c r="J1368" t="s">
        <v>1502</v>
      </c>
      <c r="K1368" t="s">
        <v>570</v>
      </c>
      <c r="L1368" t="s">
        <v>57</v>
      </c>
      <c r="M1368" t="s">
        <v>37</v>
      </c>
      <c r="N1368" t="s">
        <v>8594</v>
      </c>
      <c r="O1368" t="s">
        <v>88</v>
      </c>
      <c r="P1368" t="s">
        <v>957</v>
      </c>
      <c r="Q1368" t="s">
        <v>957</v>
      </c>
      <c r="R1368" t="s">
        <v>957</v>
      </c>
      <c r="S1368" t="s">
        <v>957</v>
      </c>
      <c r="T1368" t="s">
        <v>50</v>
      </c>
      <c r="U1368" t="s">
        <v>8595</v>
      </c>
      <c r="V1368" t="s">
        <v>87</v>
      </c>
      <c r="W1368" t="s">
        <v>88</v>
      </c>
      <c r="X1368" t="s">
        <v>1087</v>
      </c>
      <c r="Y1368" t="s">
        <v>8596</v>
      </c>
      <c r="Z1368" t="s">
        <v>87</v>
      </c>
      <c r="AA1368" t="s">
        <v>87</v>
      </c>
      <c r="AB1368" t="s">
        <v>37</v>
      </c>
      <c r="AC1368" t="s">
        <v>1013</v>
      </c>
      <c r="AD1368" t="s">
        <v>37</v>
      </c>
      <c r="AE1368" t="s">
        <v>1013</v>
      </c>
      <c r="AF1368" t="s">
        <v>90</v>
      </c>
      <c r="AG1368" t="s">
        <v>1270</v>
      </c>
      <c r="AH1368" t="s">
        <v>50</v>
      </c>
      <c r="AI1368" s="4">
        <f ca="1">data[[#This Row],[Expiry Date]]-TODAY()</f>
        <v>40</v>
      </c>
      <c r="AJ1368" s="4">
        <f ca="1">data[[#This Row],[Maturity ( Days)]]/365</f>
        <v>0.1095890410958904</v>
      </c>
      <c r="AK1368" s="4" t="str">
        <f>IF(data[[#This Row],[Option Type]]="put","p","c")</f>
        <v>p</v>
      </c>
      <c r="AL1368" s="4">
        <f>(data[[#This Row],[Bid]]*data[[#This Row],[Bidsize]]+data[[#This Row],[Ask]]*data[[#This Row],[Asksize]])/(data[[#This Row],[Bidsize]]+data[[#This Row],[Asksize]])</f>
        <v>455.85</v>
      </c>
    </row>
    <row r="1369" spans="1:38" x14ac:dyDescent="0.3">
      <c r="A1369" t="s">
        <v>8597</v>
      </c>
      <c r="B1369" t="s">
        <v>8598</v>
      </c>
      <c r="C1369" t="s">
        <v>30</v>
      </c>
      <c r="D1369" t="s">
        <v>190</v>
      </c>
      <c r="E1369" t="s">
        <v>8599</v>
      </c>
      <c r="F1369" t="s">
        <v>8600</v>
      </c>
      <c r="G1369" t="s">
        <v>8601</v>
      </c>
      <c r="H1369" t="s">
        <v>137</v>
      </c>
      <c r="I1369" t="s">
        <v>137</v>
      </c>
      <c r="J1369" t="s">
        <v>1502</v>
      </c>
      <c r="K1369" t="s">
        <v>469</v>
      </c>
      <c r="L1369" t="s">
        <v>57</v>
      </c>
      <c r="M1369" t="s">
        <v>37</v>
      </c>
      <c r="N1369" t="s">
        <v>235</v>
      </c>
      <c r="O1369" t="s">
        <v>86</v>
      </c>
      <c r="P1369" t="s">
        <v>8602</v>
      </c>
      <c r="Q1369" t="s">
        <v>8602</v>
      </c>
      <c r="R1369" t="s">
        <v>1018</v>
      </c>
      <c r="S1369" t="s">
        <v>8601</v>
      </c>
      <c r="T1369" t="s">
        <v>50</v>
      </c>
      <c r="U1369" t="s">
        <v>8603</v>
      </c>
      <c r="V1369" t="s">
        <v>87</v>
      </c>
      <c r="W1369" t="s">
        <v>88</v>
      </c>
      <c r="X1369" t="s">
        <v>1087</v>
      </c>
      <c r="Y1369" t="s">
        <v>8604</v>
      </c>
      <c r="Z1369" t="s">
        <v>87</v>
      </c>
      <c r="AA1369" t="s">
        <v>87</v>
      </c>
      <c r="AB1369" t="s">
        <v>37</v>
      </c>
      <c r="AC1369" t="s">
        <v>1013</v>
      </c>
      <c r="AD1369" t="s">
        <v>37</v>
      </c>
      <c r="AE1369" t="s">
        <v>1013</v>
      </c>
      <c r="AF1369" t="s">
        <v>90</v>
      </c>
      <c r="AG1369" t="s">
        <v>1270</v>
      </c>
      <c r="AH1369" t="s">
        <v>551</v>
      </c>
      <c r="AI1369" s="4">
        <f ca="1">data[[#This Row],[Expiry Date]]-TODAY()</f>
        <v>40</v>
      </c>
      <c r="AJ1369" s="4">
        <f ca="1">data[[#This Row],[Maturity ( Days)]]/365</f>
        <v>0.1095890410958904</v>
      </c>
      <c r="AK1369" s="4" t="str">
        <f>IF(data[[#This Row],[Option Type]]="put","p","c")</f>
        <v>p</v>
      </c>
      <c r="AL1369" s="4">
        <f>(data[[#This Row],[Bid]]*data[[#This Row],[Bidsize]]+data[[#This Row],[Ask]]*data[[#This Row],[Asksize]])/(data[[#This Row],[Bidsize]]+data[[#This Row],[Asksize]])</f>
        <v>469.95000000000005</v>
      </c>
    </row>
    <row r="1370" spans="1:38" x14ac:dyDescent="0.3">
      <c r="A1370" t="s">
        <v>8605</v>
      </c>
      <c r="B1370" t="s">
        <v>8606</v>
      </c>
      <c r="C1370" t="s">
        <v>30</v>
      </c>
      <c r="D1370" t="s">
        <v>224</v>
      </c>
      <c r="E1370" t="s">
        <v>8607</v>
      </c>
      <c r="F1370" t="s">
        <v>8608</v>
      </c>
      <c r="G1370" t="s">
        <v>8609</v>
      </c>
      <c r="H1370" t="s">
        <v>161</v>
      </c>
      <c r="I1370" t="s">
        <v>161</v>
      </c>
      <c r="J1370" t="s">
        <v>1502</v>
      </c>
      <c r="K1370" t="s">
        <v>8610</v>
      </c>
      <c r="L1370" t="s">
        <v>57</v>
      </c>
      <c r="M1370" t="s">
        <v>37</v>
      </c>
      <c r="N1370" t="s">
        <v>335</v>
      </c>
      <c r="O1370" t="s">
        <v>137</v>
      </c>
      <c r="P1370" t="s">
        <v>8611</v>
      </c>
      <c r="Q1370" t="s">
        <v>8611</v>
      </c>
      <c r="R1370" t="s">
        <v>8612</v>
      </c>
      <c r="S1370" t="s">
        <v>8609</v>
      </c>
      <c r="T1370" t="s">
        <v>50</v>
      </c>
      <c r="U1370" t="s">
        <v>8613</v>
      </c>
      <c r="V1370" t="s">
        <v>87</v>
      </c>
      <c r="W1370" t="s">
        <v>88</v>
      </c>
      <c r="X1370" t="s">
        <v>1087</v>
      </c>
      <c r="Y1370" t="s">
        <v>8614</v>
      </c>
      <c r="Z1370" t="s">
        <v>87</v>
      </c>
      <c r="AA1370" t="s">
        <v>87</v>
      </c>
      <c r="AB1370" t="s">
        <v>37</v>
      </c>
      <c r="AC1370" t="s">
        <v>1013</v>
      </c>
      <c r="AD1370" t="s">
        <v>37</v>
      </c>
      <c r="AE1370" t="s">
        <v>1013</v>
      </c>
      <c r="AF1370" t="s">
        <v>90</v>
      </c>
      <c r="AG1370" t="s">
        <v>1270</v>
      </c>
      <c r="AH1370" t="s">
        <v>50</v>
      </c>
      <c r="AI1370" s="4">
        <f ca="1">data[[#This Row],[Expiry Date]]-TODAY()</f>
        <v>40</v>
      </c>
      <c r="AJ1370" s="4">
        <f ca="1">data[[#This Row],[Maturity ( Days)]]/365</f>
        <v>0.1095890410958904</v>
      </c>
      <c r="AK1370" s="4" t="str">
        <f>IF(data[[#This Row],[Option Type]]="put","p","c")</f>
        <v>p</v>
      </c>
      <c r="AL1370" s="4">
        <f>(data[[#This Row],[Bid]]*data[[#This Row],[Bidsize]]+data[[#This Row],[Ask]]*data[[#This Row],[Asksize]])/(data[[#This Row],[Bidsize]]+data[[#This Row],[Asksize]])</f>
        <v>493.15</v>
      </c>
    </row>
    <row r="1371" spans="1:38" x14ac:dyDescent="0.3">
      <c r="A1371" t="s">
        <v>8615</v>
      </c>
      <c r="B1371" t="s">
        <v>8616</v>
      </c>
      <c r="C1371" t="s">
        <v>30</v>
      </c>
      <c r="D1371" t="s">
        <v>193</v>
      </c>
      <c r="E1371" t="s">
        <v>8617</v>
      </c>
      <c r="F1371" t="s">
        <v>8618</v>
      </c>
      <c r="G1371" t="s">
        <v>8619</v>
      </c>
      <c r="H1371" t="s">
        <v>161</v>
      </c>
      <c r="I1371" t="s">
        <v>161</v>
      </c>
      <c r="J1371" t="s">
        <v>1502</v>
      </c>
      <c r="K1371" t="s">
        <v>8620</v>
      </c>
      <c r="L1371" t="s">
        <v>57</v>
      </c>
      <c r="M1371" t="s">
        <v>37</v>
      </c>
      <c r="N1371" t="s">
        <v>8621</v>
      </c>
      <c r="O1371" t="s">
        <v>128</v>
      </c>
      <c r="P1371" t="s">
        <v>8619</v>
      </c>
      <c r="Q1371" t="s">
        <v>8619</v>
      </c>
      <c r="R1371" t="s">
        <v>8619</v>
      </c>
      <c r="S1371" t="s">
        <v>8619</v>
      </c>
      <c r="T1371" t="s">
        <v>50</v>
      </c>
      <c r="U1371" t="s">
        <v>8622</v>
      </c>
      <c r="V1371" t="s">
        <v>87</v>
      </c>
      <c r="W1371" t="s">
        <v>88</v>
      </c>
      <c r="X1371" t="s">
        <v>1087</v>
      </c>
      <c r="Y1371" t="s">
        <v>8623</v>
      </c>
      <c r="Z1371" t="s">
        <v>87</v>
      </c>
      <c r="AA1371" t="s">
        <v>87</v>
      </c>
      <c r="AB1371" t="s">
        <v>37</v>
      </c>
      <c r="AC1371" t="s">
        <v>1013</v>
      </c>
      <c r="AD1371" t="s">
        <v>37</v>
      </c>
      <c r="AE1371" t="s">
        <v>1013</v>
      </c>
      <c r="AF1371" t="s">
        <v>90</v>
      </c>
      <c r="AG1371" t="s">
        <v>1270</v>
      </c>
      <c r="AH1371" t="s">
        <v>50</v>
      </c>
      <c r="AI1371" s="4">
        <f ca="1">data[[#This Row],[Expiry Date]]-TODAY()</f>
        <v>40</v>
      </c>
      <c r="AJ1371" s="4">
        <f ca="1">data[[#This Row],[Maturity ( Days)]]/365</f>
        <v>0.1095890410958904</v>
      </c>
      <c r="AK1371" s="4" t="str">
        <f>IF(data[[#This Row],[Option Type]]="put","p","c")</f>
        <v>p</v>
      </c>
      <c r="AL1371" s="4">
        <f>(data[[#This Row],[Bid]]*data[[#This Row],[Bidsize]]+data[[#This Row],[Ask]]*data[[#This Row],[Asksize]])/(data[[#This Row],[Bidsize]]+data[[#This Row],[Asksize]])</f>
        <v>541.4</v>
      </c>
    </row>
    <row r="1372" spans="1:38" x14ac:dyDescent="0.3">
      <c r="A1372" t="s">
        <v>8624</v>
      </c>
      <c r="B1372" t="s">
        <v>8625</v>
      </c>
      <c r="C1372" t="s">
        <v>30</v>
      </c>
      <c r="D1372" t="s">
        <v>2491</v>
      </c>
      <c r="E1372" t="s">
        <v>418</v>
      </c>
      <c r="F1372" t="s">
        <v>751</v>
      </c>
      <c r="G1372" t="s">
        <v>255</v>
      </c>
      <c r="H1372" t="s">
        <v>131</v>
      </c>
      <c r="I1372" t="s">
        <v>754</v>
      </c>
      <c r="J1372" t="s">
        <v>1502</v>
      </c>
      <c r="K1372" t="s">
        <v>8626</v>
      </c>
      <c r="L1372" t="s">
        <v>57</v>
      </c>
      <c r="M1372" t="s">
        <v>37</v>
      </c>
      <c r="N1372" t="s">
        <v>651</v>
      </c>
      <c r="O1372" t="s">
        <v>88</v>
      </c>
      <c r="P1372" t="s">
        <v>255</v>
      </c>
      <c r="Q1372" t="s">
        <v>255</v>
      </c>
      <c r="R1372" t="s">
        <v>255</v>
      </c>
      <c r="S1372" t="s">
        <v>255</v>
      </c>
      <c r="T1372" t="s">
        <v>50</v>
      </c>
      <c r="U1372" t="s">
        <v>8627</v>
      </c>
      <c r="V1372" t="s">
        <v>87</v>
      </c>
      <c r="W1372" t="s">
        <v>88</v>
      </c>
      <c r="X1372" t="s">
        <v>1055</v>
      </c>
      <c r="Y1372" t="s">
        <v>428</v>
      </c>
      <c r="Z1372" t="s">
        <v>87</v>
      </c>
      <c r="AA1372" t="s">
        <v>87</v>
      </c>
      <c r="AB1372" t="s">
        <v>37</v>
      </c>
      <c r="AC1372" t="s">
        <v>1013</v>
      </c>
      <c r="AD1372" t="s">
        <v>37</v>
      </c>
      <c r="AE1372" t="s">
        <v>1013</v>
      </c>
      <c r="AF1372" t="s">
        <v>90</v>
      </c>
      <c r="AG1372" t="s">
        <v>1270</v>
      </c>
      <c r="AH1372" t="s">
        <v>551</v>
      </c>
      <c r="AI1372" s="4">
        <f ca="1">data[[#This Row],[Expiry Date]]-TODAY()</f>
        <v>40</v>
      </c>
      <c r="AJ1372" s="4">
        <f ca="1">data[[#This Row],[Maturity ( Days)]]/365</f>
        <v>0.1095890410958904</v>
      </c>
      <c r="AK1372" s="4" t="str">
        <f>IF(data[[#This Row],[Option Type]]="put","p","c")</f>
        <v>p</v>
      </c>
      <c r="AL1372" s="4">
        <f>(data[[#This Row],[Bid]]*data[[#This Row],[Bidsize]]+data[[#This Row],[Ask]]*data[[#This Row],[Asksize]])/(data[[#This Row],[Bidsize]]+data[[#This Row],[Asksize]])</f>
        <v>0.83218390804597686</v>
      </c>
    </row>
    <row r="1373" spans="1:38" x14ac:dyDescent="0.3">
      <c r="A1373" t="s">
        <v>8628</v>
      </c>
      <c r="B1373" t="s">
        <v>8629</v>
      </c>
      <c r="C1373" t="s">
        <v>30</v>
      </c>
      <c r="D1373" t="s">
        <v>206</v>
      </c>
      <c r="E1373" t="s">
        <v>88</v>
      </c>
      <c r="F1373" t="s">
        <v>335</v>
      </c>
      <c r="G1373" t="s">
        <v>429</v>
      </c>
      <c r="H1373" t="s">
        <v>118</v>
      </c>
      <c r="I1373" t="s">
        <v>245</v>
      </c>
      <c r="J1373" t="s">
        <v>1502</v>
      </c>
      <c r="K1373" t="s">
        <v>8630</v>
      </c>
      <c r="L1373" t="s">
        <v>57</v>
      </c>
      <c r="M1373" t="s">
        <v>37</v>
      </c>
      <c r="N1373" t="s">
        <v>766</v>
      </c>
      <c r="O1373" t="s">
        <v>128</v>
      </c>
      <c r="P1373" t="s">
        <v>657</v>
      </c>
      <c r="Q1373" t="s">
        <v>429</v>
      </c>
      <c r="R1373" t="s">
        <v>657</v>
      </c>
      <c r="S1373" t="s">
        <v>429</v>
      </c>
      <c r="T1373" t="s">
        <v>50</v>
      </c>
      <c r="U1373" t="s">
        <v>8631</v>
      </c>
      <c r="V1373" t="s">
        <v>87</v>
      </c>
      <c r="W1373" t="s">
        <v>88</v>
      </c>
      <c r="X1373" t="s">
        <v>1060</v>
      </c>
      <c r="Y1373" t="s">
        <v>397</v>
      </c>
      <c r="Z1373" t="s">
        <v>87</v>
      </c>
      <c r="AA1373" t="s">
        <v>87</v>
      </c>
      <c r="AB1373" t="s">
        <v>37</v>
      </c>
      <c r="AC1373" t="s">
        <v>1013</v>
      </c>
      <c r="AD1373" t="s">
        <v>37</v>
      </c>
      <c r="AE1373" t="s">
        <v>1013</v>
      </c>
      <c r="AF1373" t="s">
        <v>90</v>
      </c>
      <c r="AG1373" t="s">
        <v>1270</v>
      </c>
      <c r="AH1373" t="s">
        <v>551</v>
      </c>
      <c r="AI1373" s="4">
        <f ca="1">data[[#This Row],[Expiry Date]]-TODAY()</f>
        <v>40</v>
      </c>
      <c r="AJ1373" s="4">
        <f ca="1">data[[#This Row],[Maturity ( Days)]]/365</f>
        <v>0.1095890410958904</v>
      </c>
      <c r="AK1373" s="4" t="str">
        <f>IF(data[[#This Row],[Option Type]]="put","p","c")</f>
        <v>p</v>
      </c>
      <c r="AL1373" s="4">
        <f>(data[[#This Row],[Bid]]*data[[#This Row],[Bidsize]]+data[[#This Row],[Ask]]*data[[#This Row],[Asksize]])/(data[[#This Row],[Bidsize]]+data[[#This Row],[Asksize]])</f>
        <v>1.1363636363636365</v>
      </c>
    </row>
    <row r="1374" spans="1:38" x14ac:dyDescent="0.3">
      <c r="A1374" t="s">
        <v>8632</v>
      </c>
      <c r="B1374" t="s">
        <v>8633</v>
      </c>
      <c r="C1374" t="s">
        <v>30</v>
      </c>
      <c r="D1374" t="s">
        <v>3518</v>
      </c>
      <c r="E1374" t="s">
        <v>334</v>
      </c>
      <c r="F1374" t="s">
        <v>749</v>
      </c>
      <c r="G1374" t="s">
        <v>935</v>
      </c>
      <c r="H1374" t="s">
        <v>90</v>
      </c>
      <c r="I1374" t="s">
        <v>883</v>
      </c>
      <c r="J1374" t="s">
        <v>1502</v>
      </c>
      <c r="K1374" t="s">
        <v>8634</v>
      </c>
      <c r="L1374" t="s">
        <v>57</v>
      </c>
      <c r="M1374" t="s">
        <v>37</v>
      </c>
      <c r="N1374" t="s">
        <v>751</v>
      </c>
      <c r="O1374" t="s">
        <v>88</v>
      </c>
      <c r="P1374" t="s">
        <v>935</v>
      </c>
      <c r="Q1374" t="s">
        <v>935</v>
      </c>
      <c r="R1374" t="s">
        <v>935</v>
      </c>
      <c r="S1374" t="s">
        <v>935</v>
      </c>
      <c r="T1374" t="s">
        <v>50</v>
      </c>
      <c r="U1374" t="s">
        <v>6380</v>
      </c>
      <c r="V1374" t="s">
        <v>87</v>
      </c>
      <c r="W1374" t="s">
        <v>88</v>
      </c>
      <c r="X1374" t="s">
        <v>1055</v>
      </c>
      <c r="Y1374" t="s">
        <v>749</v>
      </c>
      <c r="Z1374" t="s">
        <v>87</v>
      </c>
      <c r="AA1374" t="s">
        <v>87</v>
      </c>
      <c r="AB1374" t="s">
        <v>37</v>
      </c>
      <c r="AC1374" t="s">
        <v>1013</v>
      </c>
      <c r="AD1374" t="s">
        <v>37</v>
      </c>
      <c r="AE1374" t="s">
        <v>1013</v>
      </c>
      <c r="AF1374" t="s">
        <v>90</v>
      </c>
      <c r="AG1374" t="s">
        <v>1270</v>
      </c>
      <c r="AH1374" t="s">
        <v>50</v>
      </c>
      <c r="AI1374" s="4">
        <f ca="1">data[[#This Row],[Expiry Date]]-TODAY()</f>
        <v>40</v>
      </c>
      <c r="AJ1374" s="4">
        <f ca="1">data[[#This Row],[Maturity ( Days)]]/365</f>
        <v>0.1095890410958904</v>
      </c>
      <c r="AK1374" s="4" t="str">
        <f>IF(data[[#This Row],[Option Type]]="put","p","c")</f>
        <v>p</v>
      </c>
      <c r="AL1374" s="4">
        <f>(data[[#This Row],[Bid]]*data[[#This Row],[Bidsize]]+data[[#This Row],[Ask]]*data[[#This Row],[Asksize]])/(data[[#This Row],[Bidsize]]+data[[#This Row],[Asksize]])</f>
        <v>1.4817307692307691</v>
      </c>
    </row>
    <row r="1375" spans="1:38" x14ac:dyDescent="0.3">
      <c r="A1375" t="s">
        <v>8635</v>
      </c>
      <c r="B1375" t="s">
        <v>8636</v>
      </c>
      <c r="C1375" t="s">
        <v>30</v>
      </c>
      <c r="D1375" t="s">
        <v>1571</v>
      </c>
      <c r="E1375" t="s">
        <v>369</v>
      </c>
      <c r="F1375" t="s">
        <v>747</v>
      </c>
      <c r="G1375" t="s">
        <v>935</v>
      </c>
      <c r="H1375" t="s">
        <v>118</v>
      </c>
      <c r="I1375" t="s">
        <v>101</v>
      </c>
      <c r="J1375" t="s">
        <v>1502</v>
      </c>
      <c r="K1375" t="s">
        <v>1403</v>
      </c>
      <c r="L1375" t="s">
        <v>57</v>
      </c>
      <c r="M1375" t="s">
        <v>37</v>
      </c>
      <c r="N1375" t="s">
        <v>653</v>
      </c>
      <c r="O1375" t="s">
        <v>6179</v>
      </c>
      <c r="P1375" t="s">
        <v>8637</v>
      </c>
      <c r="Q1375" t="s">
        <v>8637</v>
      </c>
      <c r="R1375" t="s">
        <v>935</v>
      </c>
      <c r="S1375" t="s">
        <v>935</v>
      </c>
      <c r="T1375" t="s">
        <v>50</v>
      </c>
      <c r="U1375" t="s">
        <v>8638</v>
      </c>
      <c r="V1375" t="s">
        <v>87</v>
      </c>
      <c r="W1375" t="s">
        <v>88</v>
      </c>
      <c r="X1375" t="s">
        <v>1055</v>
      </c>
      <c r="Y1375" t="s">
        <v>491</v>
      </c>
      <c r="Z1375" t="s">
        <v>87</v>
      </c>
      <c r="AA1375" t="s">
        <v>87</v>
      </c>
      <c r="AB1375" t="s">
        <v>37</v>
      </c>
      <c r="AC1375" t="s">
        <v>1013</v>
      </c>
      <c r="AD1375" t="s">
        <v>37</v>
      </c>
      <c r="AE1375" t="s">
        <v>1013</v>
      </c>
      <c r="AF1375" t="s">
        <v>90</v>
      </c>
      <c r="AG1375" t="s">
        <v>1270</v>
      </c>
      <c r="AH1375" t="s">
        <v>551</v>
      </c>
      <c r="AI1375" s="4">
        <f ca="1">data[[#This Row],[Expiry Date]]-TODAY()</f>
        <v>40</v>
      </c>
      <c r="AJ1375" s="4">
        <f ca="1">data[[#This Row],[Maturity ( Days)]]/365</f>
        <v>0.1095890410958904</v>
      </c>
      <c r="AK1375" s="4" t="str">
        <f>IF(data[[#This Row],[Option Type]]="put","p","c")</f>
        <v>p</v>
      </c>
      <c r="AL1375" s="4">
        <f>(data[[#This Row],[Bid]]*data[[#This Row],[Bidsize]]+data[[#This Row],[Ask]]*data[[#This Row],[Asksize]])/(data[[#This Row],[Bidsize]]+data[[#This Row],[Asksize]])</f>
        <v>2.197826086956522</v>
      </c>
    </row>
    <row r="1376" spans="1:38" x14ac:dyDescent="0.3">
      <c r="A1376" t="s">
        <v>8639</v>
      </c>
      <c r="B1376" t="s">
        <v>8640</v>
      </c>
      <c r="C1376" t="s">
        <v>30</v>
      </c>
      <c r="D1376" t="s">
        <v>1582</v>
      </c>
      <c r="E1376" t="s">
        <v>1358</v>
      </c>
      <c r="F1376" t="s">
        <v>1356</v>
      </c>
      <c r="G1376" t="s">
        <v>660</v>
      </c>
      <c r="H1376" t="s">
        <v>90</v>
      </c>
      <c r="I1376" t="s">
        <v>810</v>
      </c>
      <c r="J1376" t="s">
        <v>1502</v>
      </c>
      <c r="K1376" t="s">
        <v>8641</v>
      </c>
      <c r="L1376" t="s">
        <v>57</v>
      </c>
      <c r="M1376" t="s">
        <v>37</v>
      </c>
      <c r="N1376" t="s">
        <v>8642</v>
      </c>
      <c r="O1376" t="s">
        <v>121</v>
      </c>
      <c r="P1376" t="s">
        <v>247</v>
      </c>
      <c r="Q1376" t="s">
        <v>8643</v>
      </c>
      <c r="R1376" t="s">
        <v>247</v>
      </c>
      <c r="S1376" t="s">
        <v>660</v>
      </c>
      <c r="T1376" t="s">
        <v>50</v>
      </c>
      <c r="U1376" t="s">
        <v>8365</v>
      </c>
      <c r="V1376" t="s">
        <v>87</v>
      </c>
      <c r="W1376" t="s">
        <v>88</v>
      </c>
      <c r="X1376" t="s">
        <v>1055</v>
      </c>
      <c r="Y1376" t="s">
        <v>6943</v>
      </c>
      <c r="Z1376" t="s">
        <v>87</v>
      </c>
      <c r="AA1376" t="s">
        <v>87</v>
      </c>
      <c r="AB1376" t="s">
        <v>37</v>
      </c>
      <c r="AC1376" t="s">
        <v>1013</v>
      </c>
      <c r="AD1376" t="s">
        <v>37</v>
      </c>
      <c r="AE1376" t="s">
        <v>1013</v>
      </c>
      <c r="AF1376" t="s">
        <v>90</v>
      </c>
      <c r="AG1376" t="s">
        <v>1270</v>
      </c>
      <c r="AH1376" t="s">
        <v>50</v>
      </c>
      <c r="AI1376" s="4">
        <f ca="1">data[[#This Row],[Expiry Date]]-TODAY()</f>
        <v>40</v>
      </c>
      <c r="AJ1376" s="4">
        <f ca="1">data[[#This Row],[Maturity ( Days)]]/365</f>
        <v>0.1095890410958904</v>
      </c>
      <c r="AK1376" s="4" t="str">
        <f>IF(data[[#This Row],[Option Type]]="put","p","c")</f>
        <v>p</v>
      </c>
      <c r="AL1376" s="4">
        <f>(data[[#This Row],[Bid]]*data[[#This Row],[Bidsize]]+data[[#This Row],[Ask]]*data[[#This Row],[Asksize]])/(data[[#This Row],[Bidsize]]+data[[#This Row],[Asksize]])</f>
        <v>2.6165137614678899</v>
      </c>
    </row>
    <row r="1377" spans="1:38" x14ac:dyDescent="0.3">
      <c r="A1377" t="s">
        <v>8644</v>
      </c>
      <c r="B1377" t="s">
        <v>8645</v>
      </c>
      <c r="C1377" t="s">
        <v>30</v>
      </c>
      <c r="D1377" t="s">
        <v>4037</v>
      </c>
      <c r="E1377" t="s">
        <v>1465</v>
      </c>
      <c r="F1377" t="s">
        <v>744</v>
      </c>
      <c r="G1377" t="s">
        <v>488</v>
      </c>
      <c r="H1377" t="s">
        <v>2937</v>
      </c>
      <c r="I1377" t="s">
        <v>1501</v>
      </c>
      <c r="J1377" t="s">
        <v>1502</v>
      </c>
      <c r="K1377" t="s">
        <v>8646</v>
      </c>
      <c r="L1377" t="s">
        <v>57</v>
      </c>
      <c r="M1377" t="s">
        <v>37</v>
      </c>
      <c r="N1377" t="s">
        <v>254</v>
      </c>
      <c r="O1377" t="s">
        <v>88</v>
      </c>
      <c r="P1377" t="s">
        <v>488</v>
      </c>
      <c r="Q1377" t="s">
        <v>488</v>
      </c>
      <c r="R1377" t="s">
        <v>488</v>
      </c>
      <c r="S1377" t="s">
        <v>488</v>
      </c>
      <c r="T1377" t="s">
        <v>50</v>
      </c>
      <c r="U1377" t="s">
        <v>8647</v>
      </c>
      <c r="V1377" t="s">
        <v>87</v>
      </c>
      <c r="W1377" t="s">
        <v>88</v>
      </c>
      <c r="X1377" t="s">
        <v>1055</v>
      </c>
      <c r="Y1377" t="s">
        <v>158</v>
      </c>
      <c r="Z1377" t="s">
        <v>87</v>
      </c>
      <c r="AA1377" t="s">
        <v>87</v>
      </c>
      <c r="AB1377" t="s">
        <v>37</v>
      </c>
      <c r="AC1377" t="s">
        <v>1013</v>
      </c>
      <c r="AD1377" t="s">
        <v>37</v>
      </c>
      <c r="AE1377" t="s">
        <v>1013</v>
      </c>
      <c r="AF1377" t="s">
        <v>90</v>
      </c>
      <c r="AG1377" t="s">
        <v>1270</v>
      </c>
      <c r="AH1377" t="s">
        <v>50</v>
      </c>
      <c r="AI1377" s="4">
        <f ca="1">data[[#This Row],[Expiry Date]]-TODAY()</f>
        <v>40</v>
      </c>
      <c r="AJ1377" s="4">
        <f ca="1">data[[#This Row],[Maturity ( Days)]]/365</f>
        <v>0.1095890410958904</v>
      </c>
      <c r="AK1377" s="4" t="str">
        <f>IF(data[[#This Row],[Option Type]]="put","p","c")</f>
        <v>p</v>
      </c>
      <c r="AL1377" s="4">
        <f>(data[[#This Row],[Bid]]*data[[#This Row],[Bidsize]]+data[[#This Row],[Ask]]*data[[#This Row],[Asksize]])/(data[[#This Row],[Bidsize]]+data[[#This Row],[Asksize]])</f>
        <v>2.697489539748954</v>
      </c>
    </row>
    <row r="1378" spans="1:38" x14ac:dyDescent="0.3">
      <c r="A1378" t="s">
        <v>8648</v>
      </c>
      <c r="B1378" t="s">
        <v>8649</v>
      </c>
      <c r="C1378" t="s">
        <v>30</v>
      </c>
      <c r="D1378" t="s">
        <v>4037</v>
      </c>
      <c r="E1378" t="s">
        <v>327</v>
      </c>
      <c r="F1378" t="s">
        <v>744</v>
      </c>
      <c r="G1378" t="s">
        <v>432</v>
      </c>
      <c r="H1378" t="s">
        <v>235</v>
      </c>
      <c r="I1378" t="s">
        <v>127</v>
      </c>
      <c r="J1378" t="s">
        <v>1502</v>
      </c>
      <c r="K1378" t="s">
        <v>8593</v>
      </c>
      <c r="L1378" t="s">
        <v>57</v>
      </c>
      <c r="M1378" t="s">
        <v>37</v>
      </c>
      <c r="N1378" t="s">
        <v>87</v>
      </c>
      <c r="O1378" t="s">
        <v>163</v>
      </c>
      <c r="P1378" t="s">
        <v>343</v>
      </c>
      <c r="Q1378" t="s">
        <v>8650</v>
      </c>
      <c r="R1378" t="s">
        <v>432</v>
      </c>
      <c r="S1378" t="s">
        <v>432</v>
      </c>
      <c r="T1378" t="s">
        <v>50</v>
      </c>
      <c r="U1378" t="s">
        <v>87</v>
      </c>
      <c r="V1378" t="s">
        <v>87</v>
      </c>
      <c r="W1378" t="s">
        <v>88</v>
      </c>
      <c r="X1378" t="s">
        <v>1055</v>
      </c>
      <c r="Y1378" t="s">
        <v>432</v>
      </c>
      <c r="Z1378" t="s">
        <v>87</v>
      </c>
      <c r="AA1378" t="s">
        <v>87</v>
      </c>
      <c r="AB1378" t="s">
        <v>37</v>
      </c>
      <c r="AC1378" t="s">
        <v>1013</v>
      </c>
      <c r="AD1378" t="s">
        <v>37</v>
      </c>
      <c r="AE1378" t="s">
        <v>1013</v>
      </c>
      <c r="AF1378" t="s">
        <v>90</v>
      </c>
      <c r="AG1378" t="s">
        <v>1270</v>
      </c>
      <c r="AH1378" t="s">
        <v>551</v>
      </c>
      <c r="AI1378" s="4">
        <f ca="1">data[[#This Row],[Expiry Date]]-TODAY()</f>
        <v>40</v>
      </c>
      <c r="AJ1378" s="4">
        <f ca="1">data[[#This Row],[Maturity ( Days)]]/365</f>
        <v>0.1095890410958904</v>
      </c>
      <c r="AK1378" s="4" t="str">
        <f>IF(data[[#This Row],[Option Type]]="put","p","c")</f>
        <v>p</v>
      </c>
      <c r="AL1378" s="4">
        <f>(data[[#This Row],[Bid]]*data[[#This Row],[Bidsize]]+data[[#This Row],[Ask]]*data[[#This Row],[Asksize]])/(data[[#This Row],[Bidsize]]+data[[#This Row],[Asksize]])</f>
        <v>2.739041095890411</v>
      </c>
    </row>
    <row r="1379" spans="1:38" x14ac:dyDescent="0.3">
      <c r="A1379" t="s">
        <v>8651</v>
      </c>
      <c r="B1379" t="s">
        <v>8652</v>
      </c>
      <c r="C1379" t="s">
        <v>30</v>
      </c>
      <c r="D1379" t="s">
        <v>1280</v>
      </c>
      <c r="E1379" t="s">
        <v>744</v>
      </c>
      <c r="F1379" t="s">
        <v>432</v>
      </c>
      <c r="G1379" t="s">
        <v>902</v>
      </c>
      <c r="H1379" t="s">
        <v>90</v>
      </c>
      <c r="I1379" t="s">
        <v>90</v>
      </c>
      <c r="J1379" t="s">
        <v>1502</v>
      </c>
      <c r="K1379" t="s">
        <v>8653</v>
      </c>
      <c r="L1379" t="s">
        <v>57</v>
      </c>
      <c r="M1379" t="s">
        <v>37</v>
      </c>
      <c r="N1379" t="s">
        <v>432</v>
      </c>
      <c r="O1379" t="s">
        <v>88</v>
      </c>
      <c r="P1379" t="s">
        <v>902</v>
      </c>
      <c r="Q1379" t="s">
        <v>902</v>
      </c>
      <c r="R1379" t="s">
        <v>902</v>
      </c>
      <c r="S1379" t="s">
        <v>902</v>
      </c>
      <c r="T1379" t="s">
        <v>50</v>
      </c>
      <c r="U1379" t="s">
        <v>8654</v>
      </c>
      <c r="V1379" t="s">
        <v>87</v>
      </c>
      <c r="W1379" t="s">
        <v>88</v>
      </c>
      <c r="X1379" t="s">
        <v>1055</v>
      </c>
      <c r="Y1379" t="s">
        <v>429</v>
      </c>
      <c r="Z1379" t="s">
        <v>87</v>
      </c>
      <c r="AA1379" t="s">
        <v>87</v>
      </c>
      <c r="AB1379" t="s">
        <v>37</v>
      </c>
      <c r="AC1379" t="s">
        <v>1013</v>
      </c>
      <c r="AD1379" t="s">
        <v>37</v>
      </c>
      <c r="AE1379" t="s">
        <v>1013</v>
      </c>
      <c r="AF1379" t="s">
        <v>90</v>
      </c>
      <c r="AG1379" t="s">
        <v>1270</v>
      </c>
      <c r="AH1379" t="s">
        <v>50</v>
      </c>
      <c r="AI1379" s="4">
        <f ca="1">data[[#This Row],[Expiry Date]]-TODAY()</f>
        <v>40</v>
      </c>
      <c r="AJ1379" s="4">
        <f ca="1">data[[#This Row],[Maturity ( Days)]]/365</f>
        <v>0.1095890410958904</v>
      </c>
      <c r="AK1379" s="4" t="str">
        <f>IF(data[[#This Row],[Option Type]]="put","p","c")</f>
        <v>p</v>
      </c>
      <c r="AL1379" s="4">
        <f>(data[[#This Row],[Bid]]*data[[#This Row],[Bidsize]]+data[[#This Row],[Ask]]*data[[#This Row],[Asksize]])/(data[[#This Row],[Bidsize]]+data[[#This Row],[Asksize]])</f>
        <v>3.1</v>
      </c>
    </row>
    <row r="1380" spans="1:38" x14ac:dyDescent="0.3">
      <c r="A1380" t="s">
        <v>8655</v>
      </c>
      <c r="B1380" t="s">
        <v>8656</v>
      </c>
      <c r="C1380" t="s">
        <v>30</v>
      </c>
      <c r="D1380" t="s">
        <v>207</v>
      </c>
      <c r="E1380" t="s">
        <v>432</v>
      </c>
      <c r="F1380" t="s">
        <v>770</v>
      </c>
      <c r="G1380" t="s">
        <v>1190</v>
      </c>
      <c r="H1380" t="s">
        <v>225</v>
      </c>
      <c r="I1380" t="s">
        <v>116</v>
      </c>
      <c r="J1380" t="s">
        <v>1502</v>
      </c>
      <c r="K1380" t="s">
        <v>8657</v>
      </c>
      <c r="L1380" t="s">
        <v>57</v>
      </c>
      <c r="M1380" t="s">
        <v>37</v>
      </c>
      <c r="N1380" t="s">
        <v>8658</v>
      </c>
      <c r="O1380" t="s">
        <v>137</v>
      </c>
      <c r="P1380" t="s">
        <v>8659</v>
      </c>
      <c r="Q1380" t="s">
        <v>8659</v>
      </c>
      <c r="R1380" t="s">
        <v>1190</v>
      </c>
      <c r="S1380" t="s">
        <v>1190</v>
      </c>
      <c r="T1380" t="s">
        <v>50</v>
      </c>
      <c r="U1380" t="s">
        <v>8660</v>
      </c>
      <c r="V1380" t="s">
        <v>87</v>
      </c>
      <c r="W1380" t="s">
        <v>88</v>
      </c>
      <c r="X1380" t="s">
        <v>1060</v>
      </c>
      <c r="Y1380" t="s">
        <v>491</v>
      </c>
      <c r="Z1380" t="s">
        <v>87</v>
      </c>
      <c r="AA1380" t="s">
        <v>87</v>
      </c>
      <c r="AB1380" t="s">
        <v>37</v>
      </c>
      <c r="AC1380" t="s">
        <v>1013</v>
      </c>
      <c r="AD1380" t="s">
        <v>37</v>
      </c>
      <c r="AE1380" t="s">
        <v>1013</v>
      </c>
      <c r="AF1380" t="s">
        <v>90</v>
      </c>
      <c r="AG1380" t="s">
        <v>1270</v>
      </c>
      <c r="AH1380" t="s">
        <v>551</v>
      </c>
      <c r="AI1380" s="4">
        <f ca="1">data[[#This Row],[Expiry Date]]-TODAY()</f>
        <v>40</v>
      </c>
      <c r="AJ1380" s="4">
        <f ca="1">data[[#This Row],[Maturity ( Days)]]/365</f>
        <v>0.1095890410958904</v>
      </c>
      <c r="AK1380" s="4" t="str">
        <f>IF(data[[#This Row],[Option Type]]="put","p","c")</f>
        <v>p</v>
      </c>
      <c r="AL1380" s="4">
        <f>(data[[#This Row],[Bid]]*data[[#This Row],[Bidsize]]+data[[#This Row],[Ask]]*data[[#This Row],[Asksize]])/(data[[#This Row],[Bidsize]]+data[[#This Row],[Asksize]])</f>
        <v>3.4264705882352939</v>
      </c>
    </row>
    <row r="1381" spans="1:38" x14ac:dyDescent="0.3">
      <c r="A1381" t="s">
        <v>8661</v>
      </c>
      <c r="B1381" t="s">
        <v>8662</v>
      </c>
      <c r="C1381" t="s">
        <v>30</v>
      </c>
      <c r="D1381" t="s">
        <v>302</v>
      </c>
      <c r="E1381" t="s">
        <v>1500</v>
      </c>
      <c r="F1381" t="s">
        <v>499</v>
      </c>
      <c r="G1381" t="s">
        <v>8663</v>
      </c>
      <c r="H1381" t="s">
        <v>112</v>
      </c>
      <c r="I1381" t="s">
        <v>112</v>
      </c>
      <c r="J1381" t="s">
        <v>1502</v>
      </c>
      <c r="K1381" t="s">
        <v>8664</v>
      </c>
      <c r="L1381" t="s">
        <v>57</v>
      </c>
      <c r="M1381" t="s">
        <v>37</v>
      </c>
      <c r="N1381" t="s">
        <v>8665</v>
      </c>
      <c r="O1381" t="s">
        <v>88</v>
      </c>
      <c r="P1381" t="s">
        <v>8663</v>
      </c>
      <c r="Q1381" t="s">
        <v>8663</v>
      </c>
      <c r="R1381" t="s">
        <v>8663</v>
      </c>
      <c r="S1381" t="s">
        <v>8663</v>
      </c>
      <c r="T1381" t="s">
        <v>50</v>
      </c>
      <c r="U1381" t="s">
        <v>8666</v>
      </c>
      <c r="V1381" t="s">
        <v>87</v>
      </c>
      <c r="W1381" t="s">
        <v>88</v>
      </c>
      <c r="X1381" t="s">
        <v>1055</v>
      </c>
      <c r="Y1381" t="s">
        <v>8667</v>
      </c>
      <c r="Z1381" t="s">
        <v>87</v>
      </c>
      <c r="AA1381" t="s">
        <v>87</v>
      </c>
      <c r="AB1381" t="s">
        <v>37</v>
      </c>
      <c r="AC1381" t="s">
        <v>1013</v>
      </c>
      <c r="AD1381" t="s">
        <v>37</v>
      </c>
      <c r="AE1381" t="s">
        <v>1013</v>
      </c>
      <c r="AF1381" t="s">
        <v>90</v>
      </c>
      <c r="AG1381" t="s">
        <v>1270</v>
      </c>
      <c r="AH1381" t="s">
        <v>551</v>
      </c>
      <c r="AI1381" s="4">
        <f ca="1">data[[#This Row],[Expiry Date]]-TODAY()</f>
        <v>40</v>
      </c>
      <c r="AJ1381" s="4">
        <f ca="1">data[[#This Row],[Maturity ( Days)]]/365</f>
        <v>0.1095890410958904</v>
      </c>
      <c r="AK1381" s="4" t="str">
        <f>IF(data[[#This Row],[Option Type]]="put","p","c")</f>
        <v>p</v>
      </c>
      <c r="AL1381" s="4">
        <f>(data[[#This Row],[Bid]]*data[[#This Row],[Bidsize]]+data[[#This Row],[Ask]]*data[[#This Row],[Asksize]])/(data[[#This Row],[Bidsize]]+data[[#This Row],[Asksize]])</f>
        <v>5.9</v>
      </c>
    </row>
    <row r="1382" spans="1:38" x14ac:dyDescent="0.3">
      <c r="A1382" t="s">
        <v>8668</v>
      </c>
      <c r="B1382" t="s">
        <v>8669</v>
      </c>
      <c r="C1382" t="s">
        <v>30</v>
      </c>
      <c r="D1382" t="s">
        <v>303</v>
      </c>
      <c r="E1382" t="s">
        <v>973</v>
      </c>
      <c r="F1382" t="s">
        <v>1076</v>
      </c>
      <c r="G1382" t="s">
        <v>8670</v>
      </c>
      <c r="H1382" t="s">
        <v>123</v>
      </c>
      <c r="I1382" t="s">
        <v>105</v>
      </c>
      <c r="J1382" t="s">
        <v>1502</v>
      </c>
      <c r="K1382" t="s">
        <v>8671</v>
      </c>
      <c r="L1382" t="s">
        <v>57</v>
      </c>
      <c r="M1382" t="s">
        <v>37</v>
      </c>
      <c r="N1382" t="s">
        <v>8181</v>
      </c>
      <c r="O1382" t="s">
        <v>3894</v>
      </c>
      <c r="P1382" t="s">
        <v>8672</v>
      </c>
      <c r="Q1382" t="s">
        <v>739</v>
      </c>
      <c r="R1382" t="s">
        <v>8670</v>
      </c>
      <c r="S1382" t="s">
        <v>8670</v>
      </c>
      <c r="T1382" t="s">
        <v>50</v>
      </c>
      <c r="U1382" t="s">
        <v>8673</v>
      </c>
      <c r="V1382" t="s">
        <v>87</v>
      </c>
      <c r="W1382" t="s">
        <v>88</v>
      </c>
      <c r="X1382" t="s">
        <v>1055</v>
      </c>
      <c r="Y1382" t="s">
        <v>6003</v>
      </c>
      <c r="Z1382" t="s">
        <v>87</v>
      </c>
      <c r="AA1382" t="s">
        <v>87</v>
      </c>
      <c r="AB1382" t="s">
        <v>37</v>
      </c>
      <c r="AC1382" t="s">
        <v>1013</v>
      </c>
      <c r="AD1382" t="s">
        <v>37</v>
      </c>
      <c r="AE1382" t="s">
        <v>1013</v>
      </c>
      <c r="AF1382" t="s">
        <v>90</v>
      </c>
      <c r="AG1382" t="s">
        <v>1270</v>
      </c>
      <c r="AH1382" t="s">
        <v>551</v>
      </c>
      <c r="AI1382" s="4">
        <f ca="1">data[[#This Row],[Expiry Date]]-TODAY()</f>
        <v>40</v>
      </c>
      <c r="AJ1382" s="4">
        <f ca="1">data[[#This Row],[Maturity ( Days)]]/365</f>
        <v>0.1095890410958904</v>
      </c>
      <c r="AK1382" s="4" t="str">
        <f>IF(data[[#This Row],[Option Type]]="put","p","c")</f>
        <v>p</v>
      </c>
      <c r="AL1382" s="4">
        <f>(data[[#This Row],[Bid]]*data[[#This Row],[Bidsize]]+data[[#This Row],[Ask]]*data[[#This Row],[Asksize]])/(data[[#This Row],[Bidsize]]+data[[#This Row],[Asksize]])</f>
        <v>6.5434782608695654</v>
      </c>
    </row>
    <row r="1383" spans="1:38" x14ac:dyDescent="0.3">
      <c r="A1383" t="s">
        <v>8674</v>
      </c>
      <c r="B1383" t="s">
        <v>8675</v>
      </c>
      <c r="C1383" t="s">
        <v>30</v>
      </c>
      <c r="D1383" t="s">
        <v>306</v>
      </c>
      <c r="E1383" t="s">
        <v>1189</v>
      </c>
      <c r="F1383" t="s">
        <v>667</v>
      </c>
      <c r="G1383" t="s">
        <v>3360</v>
      </c>
      <c r="H1383" t="s">
        <v>3418</v>
      </c>
      <c r="I1383" t="s">
        <v>331</v>
      </c>
      <c r="J1383" t="s">
        <v>1502</v>
      </c>
      <c r="K1383" t="s">
        <v>8676</v>
      </c>
      <c r="L1383" t="s">
        <v>57</v>
      </c>
      <c r="M1383" t="s">
        <v>37</v>
      </c>
      <c r="N1383" t="s">
        <v>432</v>
      </c>
      <c r="O1383" t="s">
        <v>144</v>
      </c>
      <c r="P1383" t="s">
        <v>3360</v>
      </c>
      <c r="Q1383" t="s">
        <v>3360</v>
      </c>
      <c r="R1383" t="s">
        <v>3360</v>
      </c>
      <c r="S1383" t="s">
        <v>3360</v>
      </c>
      <c r="T1383" t="s">
        <v>50</v>
      </c>
      <c r="U1383" t="s">
        <v>8677</v>
      </c>
      <c r="V1383" t="s">
        <v>87</v>
      </c>
      <c r="W1383" t="s">
        <v>88</v>
      </c>
      <c r="X1383" t="s">
        <v>1055</v>
      </c>
      <c r="Y1383" t="s">
        <v>819</v>
      </c>
      <c r="Z1383" t="s">
        <v>87</v>
      </c>
      <c r="AA1383" t="s">
        <v>87</v>
      </c>
      <c r="AB1383" t="s">
        <v>37</v>
      </c>
      <c r="AC1383" t="s">
        <v>1013</v>
      </c>
      <c r="AD1383" t="s">
        <v>37</v>
      </c>
      <c r="AE1383" t="s">
        <v>1013</v>
      </c>
      <c r="AF1383" t="s">
        <v>90</v>
      </c>
      <c r="AG1383" t="s">
        <v>1270</v>
      </c>
      <c r="AH1383" t="s">
        <v>50</v>
      </c>
      <c r="AI1383" s="4">
        <f ca="1">data[[#This Row],[Expiry Date]]-TODAY()</f>
        <v>40</v>
      </c>
      <c r="AJ1383" s="4">
        <f ca="1">data[[#This Row],[Maturity ( Days)]]/365</f>
        <v>0.1095890410958904</v>
      </c>
      <c r="AK1383" s="4" t="str">
        <f>IF(data[[#This Row],[Option Type]]="put","p","c")</f>
        <v>p</v>
      </c>
      <c r="AL1383" s="4">
        <f>(data[[#This Row],[Bid]]*data[[#This Row],[Bidsize]]+data[[#This Row],[Ask]]*data[[#This Row],[Asksize]])/(data[[#This Row],[Bidsize]]+data[[#This Row],[Asksize]])</f>
        <v>9.4267699115044241</v>
      </c>
    </row>
    <row r="1384" spans="1:38" x14ac:dyDescent="0.3">
      <c r="A1384" t="s">
        <v>8678</v>
      </c>
      <c r="B1384" t="s">
        <v>8679</v>
      </c>
      <c r="C1384" t="s">
        <v>30</v>
      </c>
      <c r="D1384" t="s">
        <v>275</v>
      </c>
      <c r="E1384" t="s">
        <v>919</v>
      </c>
      <c r="F1384" t="s">
        <v>680</v>
      </c>
      <c r="G1384" t="s">
        <v>542</v>
      </c>
      <c r="H1384" t="s">
        <v>179</v>
      </c>
      <c r="I1384" t="s">
        <v>86</v>
      </c>
      <c r="J1384" t="s">
        <v>1502</v>
      </c>
      <c r="K1384" t="s">
        <v>8680</v>
      </c>
      <c r="L1384" t="s">
        <v>57</v>
      </c>
      <c r="M1384" t="s">
        <v>37</v>
      </c>
      <c r="N1384" t="s">
        <v>741</v>
      </c>
      <c r="O1384" t="s">
        <v>128</v>
      </c>
      <c r="P1384" t="s">
        <v>1091</v>
      </c>
      <c r="Q1384" t="s">
        <v>542</v>
      </c>
      <c r="R1384" t="s">
        <v>1091</v>
      </c>
      <c r="S1384" t="s">
        <v>542</v>
      </c>
      <c r="T1384" t="s">
        <v>50</v>
      </c>
      <c r="U1384" t="s">
        <v>8043</v>
      </c>
      <c r="V1384" t="s">
        <v>87</v>
      </c>
      <c r="W1384" t="s">
        <v>88</v>
      </c>
      <c r="X1384" t="s">
        <v>1055</v>
      </c>
      <c r="Y1384" t="s">
        <v>8681</v>
      </c>
      <c r="Z1384" t="s">
        <v>87</v>
      </c>
      <c r="AA1384" t="s">
        <v>87</v>
      </c>
      <c r="AB1384" t="s">
        <v>37</v>
      </c>
      <c r="AC1384" t="s">
        <v>1013</v>
      </c>
      <c r="AD1384" t="s">
        <v>37</v>
      </c>
      <c r="AE1384" t="s">
        <v>1013</v>
      </c>
      <c r="AF1384" t="s">
        <v>90</v>
      </c>
      <c r="AG1384" t="s">
        <v>1270</v>
      </c>
      <c r="AH1384" t="s">
        <v>551</v>
      </c>
      <c r="AI1384" s="4">
        <f ca="1">data[[#This Row],[Expiry Date]]-TODAY()</f>
        <v>40</v>
      </c>
      <c r="AJ1384" s="4">
        <f ca="1">data[[#This Row],[Maturity ( Days)]]/365</f>
        <v>0.1095890410958904</v>
      </c>
      <c r="AK1384" s="4" t="str">
        <f>IF(data[[#This Row],[Option Type]]="put","p","c")</f>
        <v>p</v>
      </c>
      <c r="AL1384" s="4">
        <f>(data[[#This Row],[Bid]]*data[[#This Row],[Bidsize]]+data[[#This Row],[Ask]]*data[[#This Row],[Asksize]])/(data[[#This Row],[Bidsize]]+data[[#This Row],[Asksize]])</f>
        <v>19.979999999999997</v>
      </c>
    </row>
    <row r="1385" spans="1:38" x14ac:dyDescent="0.3">
      <c r="A1385" t="s">
        <v>8682</v>
      </c>
      <c r="B1385" t="s">
        <v>8683</v>
      </c>
      <c r="C1385" t="s">
        <v>58</v>
      </c>
      <c r="D1385" t="s">
        <v>209</v>
      </c>
      <c r="E1385" t="s">
        <v>8684</v>
      </c>
      <c r="F1385" t="s">
        <v>8685</v>
      </c>
      <c r="G1385" t="s">
        <v>8686</v>
      </c>
      <c r="H1385" t="s">
        <v>137</v>
      </c>
      <c r="I1385" t="s">
        <v>137</v>
      </c>
      <c r="J1385" t="s">
        <v>1502</v>
      </c>
      <c r="K1385" t="s">
        <v>480</v>
      </c>
      <c r="L1385" t="s">
        <v>57</v>
      </c>
      <c r="M1385" t="s">
        <v>37</v>
      </c>
      <c r="N1385" t="s">
        <v>8687</v>
      </c>
      <c r="O1385" t="s">
        <v>88</v>
      </c>
      <c r="P1385" t="s">
        <v>8686</v>
      </c>
      <c r="Q1385" t="s">
        <v>8686</v>
      </c>
      <c r="R1385" t="s">
        <v>8686</v>
      </c>
      <c r="S1385" t="s">
        <v>8686</v>
      </c>
      <c r="T1385" t="s">
        <v>50</v>
      </c>
      <c r="U1385" t="s">
        <v>5775</v>
      </c>
      <c r="V1385" t="s">
        <v>87</v>
      </c>
      <c r="W1385" t="s">
        <v>88</v>
      </c>
      <c r="X1385" t="s">
        <v>1055</v>
      </c>
      <c r="Y1385" t="s">
        <v>8688</v>
      </c>
      <c r="Z1385" t="s">
        <v>87</v>
      </c>
      <c r="AA1385" t="s">
        <v>87</v>
      </c>
      <c r="AB1385" t="s">
        <v>37</v>
      </c>
      <c r="AC1385" t="s">
        <v>1013</v>
      </c>
      <c r="AD1385" t="s">
        <v>37</v>
      </c>
      <c r="AE1385" t="s">
        <v>1013</v>
      </c>
      <c r="AF1385" t="s">
        <v>90</v>
      </c>
      <c r="AG1385" t="s">
        <v>1270</v>
      </c>
      <c r="AH1385" t="s">
        <v>551</v>
      </c>
      <c r="AI1385" s="4">
        <f ca="1">data[[#This Row],[Expiry Date]]-TODAY()</f>
        <v>40</v>
      </c>
      <c r="AJ1385" s="4">
        <f ca="1">data[[#This Row],[Maturity ( Days)]]/365</f>
        <v>0.1095890410958904</v>
      </c>
      <c r="AK1385" s="4" t="str">
        <f>IF(data[[#This Row],[Option Type]]="put","p","c")</f>
        <v>c</v>
      </c>
      <c r="AL1385" s="4">
        <f>(data[[#This Row],[Bid]]*data[[#This Row],[Bidsize]]+data[[#This Row],[Ask]]*data[[#This Row],[Asksize]])/(data[[#This Row],[Bidsize]]+data[[#This Row],[Asksize]])</f>
        <v>633.40000000000009</v>
      </c>
    </row>
    <row r="1386" spans="1:38" x14ac:dyDescent="0.3">
      <c r="A1386" t="s">
        <v>8689</v>
      </c>
      <c r="B1386" t="s">
        <v>8690</v>
      </c>
      <c r="C1386" t="s">
        <v>30</v>
      </c>
      <c r="D1386" t="s">
        <v>4875</v>
      </c>
      <c r="E1386" t="s">
        <v>822</v>
      </c>
      <c r="F1386" t="s">
        <v>7364</v>
      </c>
      <c r="G1386" t="s">
        <v>8691</v>
      </c>
      <c r="H1386" t="s">
        <v>136</v>
      </c>
      <c r="I1386" t="s">
        <v>151</v>
      </c>
      <c r="J1386" t="s">
        <v>1502</v>
      </c>
      <c r="K1386" t="s">
        <v>1377</v>
      </c>
      <c r="L1386" t="s">
        <v>57</v>
      </c>
      <c r="M1386" t="s">
        <v>37</v>
      </c>
      <c r="N1386" t="s">
        <v>1116</v>
      </c>
      <c r="O1386" t="s">
        <v>137</v>
      </c>
      <c r="P1386" t="s">
        <v>8692</v>
      </c>
      <c r="Q1386" t="s">
        <v>8692</v>
      </c>
      <c r="R1386" t="s">
        <v>8691</v>
      </c>
      <c r="S1386" t="s">
        <v>8691</v>
      </c>
      <c r="T1386" t="s">
        <v>50</v>
      </c>
      <c r="U1386" t="s">
        <v>8693</v>
      </c>
      <c r="V1386" t="s">
        <v>87</v>
      </c>
      <c r="W1386" t="s">
        <v>88</v>
      </c>
      <c r="X1386" t="s">
        <v>1055</v>
      </c>
      <c r="Y1386" t="s">
        <v>1469</v>
      </c>
      <c r="Z1386" t="s">
        <v>87</v>
      </c>
      <c r="AA1386" t="s">
        <v>87</v>
      </c>
      <c r="AB1386" t="s">
        <v>37</v>
      </c>
      <c r="AC1386" t="s">
        <v>1013</v>
      </c>
      <c r="AD1386" t="s">
        <v>37</v>
      </c>
      <c r="AE1386" t="s">
        <v>1013</v>
      </c>
      <c r="AF1386" t="s">
        <v>90</v>
      </c>
      <c r="AG1386" t="s">
        <v>1270</v>
      </c>
      <c r="AH1386" t="s">
        <v>551</v>
      </c>
      <c r="AI1386" s="4">
        <f ca="1">data[[#This Row],[Expiry Date]]-TODAY()</f>
        <v>40</v>
      </c>
      <c r="AJ1386" s="4">
        <f ca="1">data[[#This Row],[Maturity ( Days)]]/365</f>
        <v>0.1095890410958904</v>
      </c>
      <c r="AK1386" s="4" t="str">
        <f>IF(data[[#This Row],[Option Type]]="put","p","c")</f>
        <v>p</v>
      </c>
      <c r="AL1386" s="4">
        <f>(data[[#This Row],[Bid]]*data[[#This Row],[Bidsize]]+data[[#This Row],[Ask]]*data[[#This Row],[Asksize]])/(data[[#This Row],[Bidsize]]+data[[#This Row],[Asksize]])</f>
        <v>24.385714285714286</v>
      </c>
    </row>
    <row r="1387" spans="1:38" x14ac:dyDescent="0.3">
      <c r="A1387" t="s">
        <v>8694</v>
      </c>
      <c r="B1387" t="s">
        <v>8695</v>
      </c>
      <c r="C1387" t="s">
        <v>30</v>
      </c>
      <c r="D1387" t="s">
        <v>145</v>
      </c>
      <c r="E1387" t="s">
        <v>8696</v>
      </c>
      <c r="F1387" t="s">
        <v>827</v>
      </c>
      <c r="G1387" t="s">
        <v>951</v>
      </c>
      <c r="H1387" t="s">
        <v>129</v>
      </c>
      <c r="I1387" t="s">
        <v>153</v>
      </c>
      <c r="J1387" t="s">
        <v>1502</v>
      </c>
      <c r="K1387" t="s">
        <v>3501</v>
      </c>
      <c r="L1387" t="s">
        <v>57</v>
      </c>
      <c r="M1387" t="s">
        <v>37</v>
      </c>
      <c r="N1387" t="s">
        <v>3530</v>
      </c>
      <c r="O1387" t="s">
        <v>163</v>
      </c>
      <c r="P1387" t="s">
        <v>951</v>
      </c>
      <c r="Q1387" t="s">
        <v>951</v>
      </c>
      <c r="R1387" t="s">
        <v>951</v>
      </c>
      <c r="S1387" t="s">
        <v>951</v>
      </c>
      <c r="T1387" t="s">
        <v>50</v>
      </c>
      <c r="U1387" t="s">
        <v>8697</v>
      </c>
      <c r="V1387" t="s">
        <v>87</v>
      </c>
      <c r="W1387" t="s">
        <v>88</v>
      </c>
      <c r="X1387" t="s">
        <v>1060</v>
      </c>
      <c r="Y1387" t="s">
        <v>8698</v>
      </c>
      <c r="Z1387" t="s">
        <v>87</v>
      </c>
      <c r="AA1387" t="s">
        <v>87</v>
      </c>
      <c r="AB1387" t="s">
        <v>37</v>
      </c>
      <c r="AC1387" t="s">
        <v>1013</v>
      </c>
      <c r="AD1387" t="s">
        <v>37</v>
      </c>
      <c r="AE1387" t="s">
        <v>1013</v>
      </c>
      <c r="AF1387" t="s">
        <v>90</v>
      </c>
      <c r="AG1387" t="s">
        <v>1270</v>
      </c>
      <c r="AH1387" t="s">
        <v>551</v>
      </c>
      <c r="AI1387" s="4">
        <f ca="1">data[[#This Row],[Expiry Date]]-TODAY()</f>
        <v>40</v>
      </c>
      <c r="AJ1387" s="4">
        <f ca="1">data[[#This Row],[Maturity ( Days)]]/365</f>
        <v>0.1095890410958904</v>
      </c>
      <c r="AK1387" s="4" t="str">
        <f>IF(data[[#This Row],[Option Type]]="put","p","c")</f>
        <v>p</v>
      </c>
      <c r="AL1387" s="4">
        <f>(data[[#This Row],[Bid]]*data[[#This Row],[Bidsize]]+data[[#This Row],[Ask]]*data[[#This Row],[Asksize]])/(data[[#This Row],[Bidsize]]+data[[#This Row],[Asksize]])</f>
        <v>28.702272727272728</v>
      </c>
    </row>
    <row r="1388" spans="1:38" x14ac:dyDescent="0.3">
      <c r="A1388" t="s">
        <v>8699</v>
      </c>
      <c r="B1388" t="s">
        <v>8700</v>
      </c>
      <c r="C1388" t="s">
        <v>30</v>
      </c>
      <c r="D1388" t="s">
        <v>4908</v>
      </c>
      <c r="E1388" t="s">
        <v>1363</v>
      </c>
      <c r="F1388" t="s">
        <v>366</v>
      </c>
      <c r="G1388" t="s">
        <v>8701</v>
      </c>
      <c r="H1388" t="s">
        <v>289</v>
      </c>
      <c r="I1388" t="s">
        <v>289</v>
      </c>
      <c r="J1388" t="s">
        <v>1502</v>
      </c>
      <c r="K1388" t="s">
        <v>1384</v>
      </c>
      <c r="L1388" t="s">
        <v>57</v>
      </c>
      <c r="M1388" t="s">
        <v>37</v>
      </c>
      <c r="N1388" t="s">
        <v>748</v>
      </c>
      <c r="O1388" t="s">
        <v>134</v>
      </c>
      <c r="P1388" t="s">
        <v>930</v>
      </c>
      <c r="Q1388" t="s">
        <v>930</v>
      </c>
      <c r="R1388" t="s">
        <v>8701</v>
      </c>
      <c r="S1388" t="s">
        <v>8701</v>
      </c>
      <c r="T1388" t="s">
        <v>50</v>
      </c>
      <c r="U1388" t="s">
        <v>8702</v>
      </c>
      <c r="V1388" t="s">
        <v>87</v>
      </c>
      <c r="W1388" t="s">
        <v>88</v>
      </c>
      <c r="X1388" t="s">
        <v>1055</v>
      </c>
      <c r="Y1388" t="s">
        <v>8703</v>
      </c>
      <c r="Z1388" t="s">
        <v>87</v>
      </c>
      <c r="AA1388" t="s">
        <v>87</v>
      </c>
      <c r="AB1388" t="s">
        <v>37</v>
      </c>
      <c r="AC1388" t="s">
        <v>1013</v>
      </c>
      <c r="AD1388" t="s">
        <v>37</v>
      </c>
      <c r="AE1388" t="s">
        <v>1013</v>
      </c>
      <c r="AF1388" t="s">
        <v>90</v>
      </c>
      <c r="AG1388" t="s">
        <v>1270</v>
      </c>
      <c r="AH1388" t="s">
        <v>50</v>
      </c>
      <c r="AI1388" s="4">
        <f ca="1">data[[#This Row],[Expiry Date]]-TODAY()</f>
        <v>40</v>
      </c>
      <c r="AJ1388" s="4">
        <f ca="1">data[[#This Row],[Maturity ( Days)]]/365</f>
        <v>0.1095890410958904</v>
      </c>
      <c r="AK1388" s="4" t="str">
        <f>IF(data[[#This Row],[Option Type]]="put","p","c")</f>
        <v>p</v>
      </c>
      <c r="AL1388" s="4">
        <f>(data[[#This Row],[Bid]]*data[[#This Row],[Bidsize]]+data[[#This Row],[Ask]]*data[[#This Row],[Asksize]])/(data[[#This Row],[Bidsize]]+data[[#This Row],[Asksize]])</f>
        <v>31.3</v>
      </c>
    </row>
    <row r="1389" spans="1:38" x14ac:dyDescent="0.3">
      <c r="A1389" t="s">
        <v>8704</v>
      </c>
      <c r="B1389" t="s">
        <v>8705</v>
      </c>
      <c r="C1389" t="s">
        <v>30</v>
      </c>
      <c r="D1389" t="s">
        <v>4930</v>
      </c>
      <c r="E1389" t="s">
        <v>8043</v>
      </c>
      <c r="F1389" t="s">
        <v>1213</v>
      </c>
      <c r="G1389" t="s">
        <v>8706</v>
      </c>
      <c r="H1389" t="s">
        <v>322</v>
      </c>
      <c r="I1389" t="s">
        <v>322</v>
      </c>
      <c r="J1389" t="s">
        <v>1502</v>
      </c>
      <c r="K1389" t="s">
        <v>137</v>
      </c>
      <c r="L1389" t="s">
        <v>57</v>
      </c>
      <c r="M1389" t="s">
        <v>37</v>
      </c>
      <c r="N1389" t="s">
        <v>8707</v>
      </c>
      <c r="O1389" t="s">
        <v>112</v>
      </c>
      <c r="P1389" t="s">
        <v>1472</v>
      </c>
      <c r="Q1389" t="s">
        <v>1472</v>
      </c>
      <c r="R1389" t="s">
        <v>8706</v>
      </c>
      <c r="S1389" t="s">
        <v>8706</v>
      </c>
      <c r="T1389" t="s">
        <v>50</v>
      </c>
      <c r="U1389" t="s">
        <v>8708</v>
      </c>
      <c r="V1389" t="s">
        <v>87</v>
      </c>
      <c r="W1389" t="s">
        <v>88</v>
      </c>
      <c r="X1389" t="s">
        <v>1055</v>
      </c>
      <c r="Y1389" t="s">
        <v>8709</v>
      </c>
      <c r="Z1389" t="s">
        <v>87</v>
      </c>
      <c r="AA1389" t="s">
        <v>87</v>
      </c>
      <c r="AB1389" t="s">
        <v>37</v>
      </c>
      <c r="AC1389" t="s">
        <v>1013</v>
      </c>
      <c r="AD1389" t="s">
        <v>37</v>
      </c>
      <c r="AE1389" t="s">
        <v>1013</v>
      </c>
      <c r="AF1389" t="s">
        <v>90</v>
      </c>
      <c r="AG1389" t="s">
        <v>1270</v>
      </c>
      <c r="AH1389" t="s">
        <v>50</v>
      </c>
      <c r="AI1389" s="4">
        <f ca="1">data[[#This Row],[Expiry Date]]-TODAY()</f>
        <v>40</v>
      </c>
      <c r="AJ1389" s="4">
        <f ca="1">data[[#This Row],[Maturity ( Days)]]/365</f>
        <v>0.1095890410958904</v>
      </c>
      <c r="AK1389" s="4" t="str">
        <f>IF(data[[#This Row],[Option Type]]="put","p","c")</f>
        <v>p</v>
      </c>
      <c r="AL1389" s="4">
        <f>(data[[#This Row],[Bid]]*data[[#This Row],[Bidsize]]+data[[#This Row],[Ask]]*data[[#This Row],[Asksize]])/(data[[#This Row],[Bidsize]]+data[[#This Row],[Asksize]])</f>
        <v>35.950000000000003</v>
      </c>
    </row>
    <row r="1390" spans="1:38" x14ac:dyDescent="0.3">
      <c r="A1390" t="s">
        <v>8710</v>
      </c>
      <c r="B1390" t="s">
        <v>8711</v>
      </c>
      <c r="C1390" t="s">
        <v>30</v>
      </c>
      <c r="D1390" t="s">
        <v>3581</v>
      </c>
      <c r="E1390" t="s">
        <v>940</v>
      </c>
      <c r="F1390" t="s">
        <v>8712</v>
      </c>
      <c r="G1390" t="s">
        <v>1237</v>
      </c>
      <c r="H1390" t="s">
        <v>289</v>
      </c>
      <c r="I1390" t="s">
        <v>289</v>
      </c>
      <c r="J1390" t="s">
        <v>1502</v>
      </c>
      <c r="K1390" t="s">
        <v>119</v>
      </c>
      <c r="L1390" t="s">
        <v>57</v>
      </c>
      <c r="M1390" t="s">
        <v>37</v>
      </c>
      <c r="N1390" t="s">
        <v>8713</v>
      </c>
      <c r="O1390" t="s">
        <v>88</v>
      </c>
      <c r="P1390" t="s">
        <v>1237</v>
      </c>
      <c r="Q1390" t="s">
        <v>1237</v>
      </c>
      <c r="R1390" t="s">
        <v>1237</v>
      </c>
      <c r="S1390" t="s">
        <v>1237</v>
      </c>
      <c r="T1390" t="s">
        <v>50</v>
      </c>
      <c r="U1390" t="s">
        <v>8714</v>
      </c>
      <c r="V1390" t="s">
        <v>87</v>
      </c>
      <c r="W1390" t="s">
        <v>88</v>
      </c>
      <c r="X1390" t="s">
        <v>1055</v>
      </c>
      <c r="Y1390" t="s">
        <v>8715</v>
      </c>
      <c r="Z1390" t="s">
        <v>87</v>
      </c>
      <c r="AA1390" t="s">
        <v>87</v>
      </c>
      <c r="AB1390" t="s">
        <v>37</v>
      </c>
      <c r="AC1390" t="s">
        <v>1013</v>
      </c>
      <c r="AD1390" t="s">
        <v>37</v>
      </c>
      <c r="AE1390" t="s">
        <v>1013</v>
      </c>
      <c r="AF1390" t="s">
        <v>90</v>
      </c>
      <c r="AG1390" t="s">
        <v>1270</v>
      </c>
      <c r="AH1390" t="s">
        <v>50</v>
      </c>
      <c r="AI1390" s="4">
        <f ca="1">data[[#This Row],[Expiry Date]]-TODAY()</f>
        <v>40</v>
      </c>
      <c r="AJ1390" s="4">
        <f ca="1">data[[#This Row],[Maturity ( Days)]]/365</f>
        <v>0.1095890410958904</v>
      </c>
      <c r="AK1390" s="4" t="str">
        <f>IF(data[[#This Row],[Option Type]]="put","p","c")</f>
        <v>p</v>
      </c>
      <c r="AL1390" s="4">
        <f>(data[[#This Row],[Bid]]*data[[#This Row],[Bidsize]]+data[[#This Row],[Ask]]*data[[#This Row],[Asksize]])/(data[[#This Row],[Bidsize]]+data[[#This Row],[Asksize]])</f>
        <v>39.4</v>
      </c>
    </row>
    <row r="1391" spans="1:38" x14ac:dyDescent="0.3">
      <c r="A1391" t="s">
        <v>8716</v>
      </c>
      <c r="B1391" t="s">
        <v>8717</v>
      </c>
      <c r="C1391" t="s">
        <v>58</v>
      </c>
      <c r="D1391" t="s">
        <v>568</v>
      </c>
      <c r="E1391" t="s">
        <v>3770</v>
      </c>
      <c r="F1391" t="s">
        <v>8718</v>
      </c>
      <c r="G1391" t="s">
        <v>8719</v>
      </c>
      <c r="H1391" t="s">
        <v>137</v>
      </c>
      <c r="I1391" t="s">
        <v>137</v>
      </c>
      <c r="J1391" t="s">
        <v>1502</v>
      </c>
      <c r="K1391" t="s">
        <v>158</v>
      </c>
      <c r="L1391" t="s">
        <v>57</v>
      </c>
      <c r="M1391" t="s">
        <v>37</v>
      </c>
      <c r="N1391" t="s">
        <v>8720</v>
      </c>
      <c r="O1391" t="s">
        <v>128</v>
      </c>
      <c r="P1391" t="s">
        <v>8719</v>
      </c>
      <c r="Q1391" t="s">
        <v>8719</v>
      </c>
      <c r="R1391" t="s">
        <v>8719</v>
      </c>
      <c r="S1391" t="s">
        <v>8719</v>
      </c>
      <c r="T1391" t="s">
        <v>50</v>
      </c>
      <c r="U1391" t="s">
        <v>8721</v>
      </c>
      <c r="V1391" t="s">
        <v>87</v>
      </c>
      <c r="W1391" t="s">
        <v>88</v>
      </c>
      <c r="X1391" t="s">
        <v>1055</v>
      </c>
      <c r="Y1391" t="s">
        <v>8722</v>
      </c>
      <c r="Z1391" t="s">
        <v>87</v>
      </c>
      <c r="AA1391" t="s">
        <v>87</v>
      </c>
      <c r="AB1391" t="s">
        <v>37</v>
      </c>
      <c r="AC1391" t="s">
        <v>1013</v>
      </c>
      <c r="AD1391" t="s">
        <v>37</v>
      </c>
      <c r="AE1391" t="s">
        <v>1013</v>
      </c>
      <c r="AF1391" t="s">
        <v>90</v>
      </c>
      <c r="AG1391" t="s">
        <v>1270</v>
      </c>
      <c r="AH1391" t="s">
        <v>551</v>
      </c>
      <c r="AI1391" s="4">
        <f ca="1">data[[#This Row],[Expiry Date]]-TODAY()</f>
        <v>40</v>
      </c>
      <c r="AJ1391" s="4">
        <f ca="1">data[[#This Row],[Maturity ( Days)]]/365</f>
        <v>0.1095890410958904</v>
      </c>
      <c r="AK1391" s="4" t="str">
        <f>IF(data[[#This Row],[Option Type]]="put","p","c")</f>
        <v>c</v>
      </c>
      <c r="AL1391" s="4">
        <f>(data[[#This Row],[Bid]]*data[[#This Row],[Bidsize]]+data[[#This Row],[Ask]]*data[[#This Row],[Asksize]])/(data[[#This Row],[Bidsize]]+data[[#This Row],[Asksize]])</f>
        <v>461.25</v>
      </c>
    </row>
    <row r="1392" spans="1:38" x14ac:dyDescent="0.3">
      <c r="A1392" t="s">
        <v>8723</v>
      </c>
      <c r="B1392" t="s">
        <v>8724</v>
      </c>
      <c r="C1392" t="s">
        <v>58</v>
      </c>
      <c r="D1392" t="s">
        <v>276</v>
      </c>
      <c r="E1392" t="s">
        <v>8725</v>
      </c>
      <c r="F1392" t="s">
        <v>4356</v>
      </c>
      <c r="G1392" t="s">
        <v>8726</v>
      </c>
      <c r="H1392" t="s">
        <v>137</v>
      </c>
      <c r="I1392" t="s">
        <v>137</v>
      </c>
      <c r="J1392" t="s">
        <v>1502</v>
      </c>
      <c r="K1392" t="s">
        <v>452</v>
      </c>
      <c r="L1392" t="s">
        <v>57</v>
      </c>
      <c r="M1392" t="s">
        <v>37</v>
      </c>
      <c r="N1392" t="s">
        <v>8727</v>
      </c>
      <c r="O1392" t="s">
        <v>128</v>
      </c>
      <c r="P1392" t="s">
        <v>8726</v>
      </c>
      <c r="Q1392" t="s">
        <v>8726</v>
      </c>
      <c r="R1392" t="s">
        <v>8726</v>
      </c>
      <c r="S1392" t="s">
        <v>8726</v>
      </c>
      <c r="T1392" t="s">
        <v>50</v>
      </c>
      <c r="U1392" t="s">
        <v>1233</v>
      </c>
      <c r="V1392" t="s">
        <v>87</v>
      </c>
      <c r="W1392" t="s">
        <v>88</v>
      </c>
      <c r="X1392" t="s">
        <v>1055</v>
      </c>
      <c r="Y1392" t="s">
        <v>8728</v>
      </c>
      <c r="Z1392" t="s">
        <v>87</v>
      </c>
      <c r="AA1392" t="s">
        <v>87</v>
      </c>
      <c r="AB1392" t="s">
        <v>37</v>
      </c>
      <c r="AC1392" t="s">
        <v>1013</v>
      </c>
      <c r="AD1392" t="s">
        <v>37</v>
      </c>
      <c r="AE1392" t="s">
        <v>1013</v>
      </c>
      <c r="AF1392" t="s">
        <v>90</v>
      </c>
      <c r="AG1392" t="s">
        <v>1270</v>
      </c>
      <c r="AH1392" t="s">
        <v>551</v>
      </c>
      <c r="AI1392" s="4">
        <f ca="1">data[[#This Row],[Expiry Date]]-TODAY()</f>
        <v>40</v>
      </c>
      <c r="AJ1392" s="4">
        <f ca="1">data[[#This Row],[Maturity ( Days)]]/365</f>
        <v>0.1095890410958904</v>
      </c>
      <c r="AK1392" s="4" t="str">
        <f>IF(data[[#This Row],[Option Type]]="put","p","c")</f>
        <v>c</v>
      </c>
      <c r="AL1392" s="4">
        <f>(data[[#This Row],[Bid]]*data[[#This Row],[Bidsize]]+data[[#This Row],[Ask]]*data[[#This Row],[Asksize]])/(data[[#This Row],[Bidsize]]+data[[#This Row],[Asksize]])</f>
        <v>452.5</v>
      </c>
    </row>
    <row r="1393" spans="1:38" x14ac:dyDescent="0.3">
      <c r="A1393" t="s">
        <v>8729</v>
      </c>
      <c r="B1393" t="s">
        <v>8730</v>
      </c>
      <c r="C1393" t="s">
        <v>30</v>
      </c>
      <c r="D1393" t="s">
        <v>571</v>
      </c>
      <c r="E1393" t="s">
        <v>1171</v>
      </c>
      <c r="F1393" t="s">
        <v>7178</v>
      </c>
      <c r="G1393" t="s">
        <v>8731</v>
      </c>
      <c r="H1393" t="s">
        <v>146</v>
      </c>
      <c r="I1393" t="s">
        <v>155</v>
      </c>
      <c r="J1393" t="s">
        <v>1502</v>
      </c>
      <c r="K1393" t="s">
        <v>765</v>
      </c>
      <c r="L1393" t="s">
        <v>57</v>
      </c>
      <c r="M1393" t="s">
        <v>37</v>
      </c>
      <c r="N1393" t="s">
        <v>8732</v>
      </c>
      <c r="O1393" t="s">
        <v>180</v>
      </c>
      <c r="P1393" t="s">
        <v>8733</v>
      </c>
      <c r="Q1393" t="s">
        <v>8733</v>
      </c>
      <c r="R1393" t="s">
        <v>1102</v>
      </c>
      <c r="S1393" t="s">
        <v>8731</v>
      </c>
      <c r="T1393" t="s">
        <v>50</v>
      </c>
      <c r="U1393" t="s">
        <v>8734</v>
      </c>
      <c r="V1393" t="s">
        <v>87</v>
      </c>
      <c r="W1393" t="s">
        <v>88</v>
      </c>
      <c r="X1393" t="s">
        <v>1055</v>
      </c>
      <c r="Y1393" t="s">
        <v>8735</v>
      </c>
      <c r="Z1393" t="s">
        <v>87</v>
      </c>
      <c r="AA1393" t="s">
        <v>87</v>
      </c>
      <c r="AB1393" t="s">
        <v>37</v>
      </c>
      <c r="AC1393" t="s">
        <v>1013</v>
      </c>
      <c r="AD1393" t="s">
        <v>37</v>
      </c>
      <c r="AE1393" t="s">
        <v>1013</v>
      </c>
      <c r="AF1393" t="s">
        <v>90</v>
      </c>
      <c r="AG1393" t="s">
        <v>1270</v>
      </c>
      <c r="AH1393" t="s">
        <v>551</v>
      </c>
      <c r="AI1393" s="4">
        <f ca="1">data[[#This Row],[Expiry Date]]-TODAY()</f>
        <v>40</v>
      </c>
      <c r="AJ1393" s="4">
        <f ca="1">data[[#This Row],[Maturity ( Days)]]/365</f>
        <v>0.1095890410958904</v>
      </c>
      <c r="AK1393" s="4" t="str">
        <f>IF(data[[#This Row],[Option Type]]="put","p","c")</f>
        <v>p</v>
      </c>
      <c r="AL1393" s="4">
        <f>(data[[#This Row],[Bid]]*data[[#This Row],[Bidsize]]+data[[#This Row],[Ask]]*data[[#This Row],[Asksize]])/(data[[#This Row],[Bidsize]]+data[[#This Row],[Asksize]])</f>
        <v>44.578947368421055</v>
      </c>
    </row>
    <row r="1394" spans="1:38" x14ac:dyDescent="0.3">
      <c r="A1394" t="s">
        <v>8736</v>
      </c>
      <c r="B1394" t="s">
        <v>8737</v>
      </c>
      <c r="C1394" t="s">
        <v>30</v>
      </c>
      <c r="D1394" t="s">
        <v>553</v>
      </c>
      <c r="E1394" t="s">
        <v>8738</v>
      </c>
      <c r="F1394" t="s">
        <v>1214</v>
      </c>
      <c r="G1394" t="s">
        <v>8739</v>
      </c>
      <c r="H1394" t="s">
        <v>196</v>
      </c>
      <c r="I1394" t="s">
        <v>231</v>
      </c>
      <c r="J1394" t="s">
        <v>1502</v>
      </c>
      <c r="K1394" t="s">
        <v>2547</v>
      </c>
      <c r="L1394" t="s">
        <v>57</v>
      </c>
      <c r="M1394" t="s">
        <v>37</v>
      </c>
      <c r="N1394" t="s">
        <v>8740</v>
      </c>
      <c r="O1394" t="s">
        <v>158</v>
      </c>
      <c r="P1394" t="s">
        <v>8741</v>
      </c>
      <c r="Q1394" t="s">
        <v>8741</v>
      </c>
      <c r="R1394" t="s">
        <v>8739</v>
      </c>
      <c r="S1394" t="s">
        <v>8739</v>
      </c>
      <c r="T1394" t="s">
        <v>50</v>
      </c>
      <c r="U1394" t="s">
        <v>8742</v>
      </c>
      <c r="V1394" t="s">
        <v>87</v>
      </c>
      <c r="W1394" t="s">
        <v>88</v>
      </c>
      <c r="X1394" t="s">
        <v>1055</v>
      </c>
      <c r="Y1394" t="s">
        <v>8743</v>
      </c>
      <c r="Z1394" t="s">
        <v>87</v>
      </c>
      <c r="AA1394" t="s">
        <v>87</v>
      </c>
      <c r="AB1394" t="s">
        <v>37</v>
      </c>
      <c r="AC1394" t="s">
        <v>1013</v>
      </c>
      <c r="AD1394" t="s">
        <v>37</v>
      </c>
      <c r="AE1394" t="s">
        <v>1013</v>
      </c>
      <c r="AF1394" t="s">
        <v>90</v>
      </c>
      <c r="AG1394" t="s">
        <v>1270</v>
      </c>
      <c r="AH1394" t="s">
        <v>50</v>
      </c>
      <c r="AI1394" s="4">
        <f ca="1">data[[#This Row],[Expiry Date]]-TODAY()</f>
        <v>40</v>
      </c>
      <c r="AJ1394" s="4">
        <f ca="1">data[[#This Row],[Maturity ( Days)]]/365</f>
        <v>0.1095890410958904</v>
      </c>
      <c r="AK1394" s="4" t="str">
        <f>IF(data[[#This Row],[Option Type]]="put","p","c")</f>
        <v>p</v>
      </c>
      <c r="AL1394" s="4">
        <f>(data[[#This Row],[Bid]]*data[[#This Row],[Bidsize]]+data[[#This Row],[Ask]]*data[[#This Row],[Asksize]])/(data[[#This Row],[Bidsize]]+data[[#This Row],[Asksize]])</f>
        <v>45.033333333333331</v>
      </c>
    </row>
    <row r="1395" spans="1:38" x14ac:dyDescent="0.3">
      <c r="A1395" t="s">
        <v>8744</v>
      </c>
      <c r="B1395" t="s">
        <v>8745</v>
      </c>
      <c r="C1395" t="s">
        <v>30</v>
      </c>
      <c r="D1395" t="s">
        <v>554</v>
      </c>
      <c r="E1395" t="s">
        <v>6426</v>
      </c>
      <c r="F1395" t="s">
        <v>8746</v>
      </c>
      <c r="G1395" t="s">
        <v>8747</v>
      </c>
      <c r="H1395" t="s">
        <v>231</v>
      </c>
      <c r="I1395" t="s">
        <v>231</v>
      </c>
      <c r="J1395" t="s">
        <v>1502</v>
      </c>
      <c r="K1395" t="s">
        <v>8748</v>
      </c>
      <c r="L1395" t="s">
        <v>57</v>
      </c>
      <c r="M1395" t="s">
        <v>37</v>
      </c>
      <c r="N1395" t="s">
        <v>1167</v>
      </c>
      <c r="O1395" t="s">
        <v>144</v>
      </c>
      <c r="P1395" t="s">
        <v>8749</v>
      </c>
      <c r="Q1395" t="s">
        <v>8749</v>
      </c>
      <c r="R1395" t="s">
        <v>8747</v>
      </c>
      <c r="S1395" t="s">
        <v>8747</v>
      </c>
      <c r="T1395" t="s">
        <v>50</v>
      </c>
      <c r="U1395" t="s">
        <v>8750</v>
      </c>
      <c r="V1395" t="s">
        <v>87</v>
      </c>
      <c r="W1395" t="s">
        <v>88</v>
      </c>
      <c r="X1395" t="s">
        <v>1055</v>
      </c>
      <c r="Y1395" t="s">
        <v>8751</v>
      </c>
      <c r="Z1395" t="s">
        <v>87</v>
      </c>
      <c r="AA1395" t="s">
        <v>87</v>
      </c>
      <c r="AB1395" t="s">
        <v>37</v>
      </c>
      <c r="AC1395" t="s">
        <v>1013</v>
      </c>
      <c r="AD1395" t="s">
        <v>37</v>
      </c>
      <c r="AE1395" t="s">
        <v>1013</v>
      </c>
      <c r="AF1395" t="s">
        <v>90</v>
      </c>
      <c r="AG1395" t="s">
        <v>1270</v>
      </c>
      <c r="AH1395" t="s">
        <v>50</v>
      </c>
      <c r="AI1395" s="4">
        <f ca="1">data[[#This Row],[Expiry Date]]-TODAY()</f>
        <v>40</v>
      </c>
      <c r="AJ1395" s="4">
        <f ca="1">data[[#This Row],[Maturity ( Days)]]/365</f>
        <v>0.1095890410958904</v>
      </c>
      <c r="AK1395" s="4" t="str">
        <f>IF(data[[#This Row],[Option Type]]="put","p","c")</f>
        <v>p</v>
      </c>
      <c r="AL1395" s="4">
        <f>(data[[#This Row],[Bid]]*data[[#This Row],[Bidsize]]+data[[#This Row],[Ask]]*data[[#This Row],[Asksize]])/(data[[#This Row],[Bidsize]]+data[[#This Row],[Asksize]])</f>
        <v>46.7</v>
      </c>
    </row>
    <row r="1396" spans="1:38" x14ac:dyDescent="0.3">
      <c r="A1396" t="s">
        <v>8752</v>
      </c>
      <c r="B1396" t="s">
        <v>8753</v>
      </c>
      <c r="C1396" t="s">
        <v>58</v>
      </c>
      <c r="D1396" t="s">
        <v>2649</v>
      </c>
      <c r="E1396" t="s">
        <v>8754</v>
      </c>
      <c r="F1396" t="s">
        <v>8755</v>
      </c>
      <c r="G1396" t="s">
        <v>8756</v>
      </c>
      <c r="H1396" t="s">
        <v>161</v>
      </c>
      <c r="I1396" t="s">
        <v>161</v>
      </c>
      <c r="J1396" t="s">
        <v>1502</v>
      </c>
      <c r="K1396" t="s">
        <v>88</v>
      </c>
      <c r="L1396" t="s">
        <v>57</v>
      </c>
      <c r="M1396" t="s">
        <v>37</v>
      </c>
      <c r="N1396" t="s">
        <v>8757</v>
      </c>
      <c r="O1396" t="s">
        <v>88</v>
      </c>
      <c r="P1396" t="s">
        <v>8756</v>
      </c>
      <c r="Q1396" t="s">
        <v>8756</v>
      </c>
      <c r="R1396" t="s">
        <v>8756</v>
      </c>
      <c r="S1396" t="s">
        <v>8756</v>
      </c>
      <c r="T1396" t="s">
        <v>50</v>
      </c>
      <c r="U1396" t="s">
        <v>8758</v>
      </c>
      <c r="V1396" t="s">
        <v>87</v>
      </c>
      <c r="W1396" t="s">
        <v>88</v>
      </c>
      <c r="X1396" t="s">
        <v>1060</v>
      </c>
      <c r="Y1396" t="s">
        <v>8759</v>
      </c>
      <c r="Z1396" t="s">
        <v>87</v>
      </c>
      <c r="AA1396" t="s">
        <v>87</v>
      </c>
      <c r="AB1396" t="s">
        <v>37</v>
      </c>
      <c r="AC1396" t="s">
        <v>1013</v>
      </c>
      <c r="AD1396" t="s">
        <v>37</v>
      </c>
      <c r="AE1396" t="s">
        <v>1013</v>
      </c>
      <c r="AF1396" t="s">
        <v>90</v>
      </c>
      <c r="AG1396" t="s">
        <v>1270</v>
      </c>
      <c r="AH1396" t="s">
        <v>50</v>
      </c>
      <c r="AI1396" s="4">
        <f ca="1">data[[#This Row],[Expiry Date]]-TODAY()</f>
        <v>40</v>
      </c>
      <c r="AJ1396" s="4">
        <f ca="1">data[[#This Row],[Maturity ( Days)]]/365</f>
        <v>0.1095890410958904</v>
      </c>
      <c r="AK1396" s="4" t="str">
        <f>IF(data[[#This Row],[Option Type]]="put","p","c")</f>
        <v>c</v>
      </c>
      <c r="AL1396" s="4">
        <f>(data[[#This Row],[Bid]]*data[[#This Row],[Bidsize]]+data[[#This Row],[Ask]]*data[[#This Row],[Asksize]])/(data[[#This Row],[Bidsize]]+data[[#This Row],[Asksize]])</f>
        <v>413.15</v>
      </c>
    </row>
    <row r="1397" spans="1:38" x14ac:dyDescent="0.3">
      <c r="A1397" t="s">
        <v>8760</v>
      </c>
      <c r="B1397" t="s">
        <v>8761</v>
      </c>
      <c r="C1397" t="s">
        <v>58</v>
      </c>
      <c r="D1397" t="s">
        <v>555</v>
      </c>
      <c r="E1397" t="s">
        <v>8762</v>
      </c>
      <c r="F1397" t="s">
        <v>8763</v>
      </c>
      <c r="G1397" t="s">
        <v>8764</v>
      </c>
      <c r="H1397" t="s">
        <v>161</v>
      </c>
      <c r="I1397" t="s">
        <v>161</v>
      </c>
      <c r="J1397" t="s">
        <v>1502</v>
      </c>
      <c r="K1397" t="s">
        <v>88</v>
      </c>
      <c r="L1397" t="s">
        <v>57</v>
      </c>
      <c r="M1397" t="s">
        <v>37</v>
      </c>
      <c r="N1397" t="s">
        <v>8765</v>
      </c>
      <c r="O1397" t="s">
        <v>88</v>
      </c>
      <c r="P1397" t="s">
        <v>8764</v>
      </c>
      <c r="Q1397" t="s">
        <v>8764</v>
      </c>
      <c r="R1397" t="s">
        <v>8764</v>
      </c>
      <c r="S1397" t="s">
        <v>8764</v>
      </c>
      <c r="T1397" t="s">
        <v>50</v>
      </c>
      <c r="U1397" t="s">
        <v>6471</v>
      </c>
      <c r="V1397" t="s">
        <v>87</v>
      </c>
      <c r="W1397" t="s">
        <v>88</v>
      </c>
      <c r="X1397" t="s">
        <v>1060</v>
      </c>
      <c r="Y1397" t="s">
        <v>8766</v>
      </c>
      <c r="Z1397" t="s">
        <v>87</v>
      </c>
      <c r="AA1397" t="s">
        <v>87</v>
      </c>
      <c r="AB1397" t="s">
        <v>37</v>
      </c>
      <c r="AC1397" t="s">
        <v>1013</v>
      </c>
      <c r="AD1397" t="s">
        <v>37</v>
      </c>
      <c r="AE1397" t="s">
        <v>1013</v>
      </c>
      <c r="AF1397" t="s">
        <v>90</v>
      </c>
      <c r="AG1397" t="s">
        <v>1270</v>
      </c>
      <c r="AH1397" t="s">
        <v>50</v>
      </c>
      <c r="AI1397" s="4">
        <f ca="1">data[[#This Row],[Expiry Date]]-TODAY()</f>
        <v>40</v>
      </c>
      <c r="AJ1397" s="4">
        <f ca="1">data[[#This Row],[Maturity ( Days)]]/365</f>
        <v>0.1095890410958904</v>
      </c>
      <c r="AK1397" s="4" t="str">
        <f>IF(data[[#This Row],[Option Type]]="put","p","c")</f>
        <v>c</v>
      </c>
      <c r="AL1397" s="4">
        <f>(data[[#This Row],[Bid]]*data[[#This Row],[Bidsize]]+data[[#This Row],[Ask]]*data[[#This Row],[Asksize]])/(data[[#This Row],[Bidsize]]+data[[#This Row],[Asksize]])</f>
        <v>400.45</v>
      </c>
    </row>
    <row r="1398" spans="1:38" x14ac:dyDescent="0.3">
      <c r="A1398" t="s">
        <v>8767</v>
      </c>
      <c r="B1398" t="s">
        <v>8768</v>
      </c>
      <c r="C1398" t="s">
        <v>30</v>
      </c>
      <c r="D1398" t="s">
        <v>557</v>
      </c>
      <c r="E1398" t="s">
        <v>1495</v>
      </c>
      <c r="F1398" t="s">
        <v>102</v>
      </c>
      <c r="G1398" t="s">
        <v>8769</v>
      </c>
      <c r="H1398" t="s">
        <v>231</v>
      </c>
      <c r="I1398" t="s">
        <v>231</v>
      </c>
      <c r="J1398" t="s">
        <v>1502</v>
      </c>
      <c r="K1398" t="s">
        <v>8770</v>
      </c>
      <c r="L1398" t="s">
        <v>57</v>
      </c>
      <c r="M1398" t="s">
        <v>37</v>
      </c>
      <c r="N1398" t="s">
        <v>8771</v>
      </c>
      <c r="O1398" t="s">
        <v>128</v>
      </c>
      <c r="P1398" t="s">
        <v>8772</v>
      </c>
      <c r="Q1398" t="s">
        <v>8772</v>
      </c>
      <c r="R1398" t="s">
        <v>8769</v>
      </c>
      <c r="S1398" t="s">
        <v>8769</v>
      </c>
      <c r="T1398" t="s">
        <v>50</v>
      </c>
      <c r="U1398" t="s">
        <v>8773</v>
      </c>
      <c r="V1398" t="s">
        <v>87</v>
      </c>
      <c r="W1398" t="s">
        <v>88</v>
      </c>
      <c r="X1398" t="s">
        <v>1055</v>
      </c>
      <c r="Y1398" t="s">
        <v>8774</v>
      </c>
      <c r="Z1398" t="s">
        <v>87</v>
      </c>
      <c r="AA1398" t="s">
        <v>87</v>
      </c>
      <c r="AB1398" t="s">
        <v>37</v>
      </c>
      <c r="AC1398" t="s">
        <v>1013</v>
      </c>
      <c r="AD1398" t="s">
        <v>37</v>
      </c>
      <c r="AE1398" t="s">
        <v>1013</v>
      </c>
      <c r="AF1398" t="s">
        <v>90</v>
      </c>
      <c r="AG1398" t="s">
        <v>1270</v>
      </c>
      <c r="AH1398" t="s">
        <v>50</v>
      </c>
      <c r="AI1398" s="4">
        <f ca="1">data[[#This Row],[Expiry Date]]-TODAY()</f>
        <v>40</v>
      </c>
      <c r="AJ1398" s="4">
        <f ca="1">data[[#This Row],[Maturity ( Days)]]/365</f>
        <v>0.1095890410958904</v>
      </c>
      <c r="AK1398" s="4" t="str">
        <f>IF(data[[#This Row],[Option Type]]="put","p","c")</f>
        <v>p</v>
      </c>
      <c r="AL1398" s="4">
        <f>(data[[#This Row],[Bid]]*data[[#This Row],[Bidsize]]+data[[#This Row],[Ask]]*data[[#This Row],[Asksize]])/(data[[#This Row],[Bidsize]]+data[[#This Row],[Asksize]])</f>
        <v>53.15</v>
      </c>
    </row>
    <row r="1399" spans="1:38" x14ac:dyDescent="0.3">
      <c r="A1399" t="s">
        <v>8775</v>
      </c>
      <c r="B1399" t="s">
        <v>8776</v>
      </c>
      <c r="C1399" t="s">
        <v>30</v>
      </c>
      <c r="D1399" t="s">
        <v>4987</v>
      </c>
      <c r="E1399" t="s">
        <v>6416</v>
      </c>
      <c r="F1399" t="s">
        <v>8777</v>
      </c>
      <c r="G1399" t="s">
        <v>110</v>
      </c>
      <c r="H1399" t="s">
        <v>231</v>
      </c>
      <c r="I1399" t="s">
        <v>231</v>
      </c>
      <c r="J1399" t="s">
        <v>1502</v>
      </c>
      <c r="K1399" t="s">
        <v>3652</v>
      </c>
      <c r="L1399" t="s">
        <v>57</v>
      </c>
      <c r="M1399" t="s">
        <v>37</v>
      </c>
      <c r="N1399" t="s">
        <v>1086</v>
      </c>
      <c r="O1399" t="s">
        <v>128</v>
      </c>
      <c r="P1399" t="s">
        <v>8778</v>
      </c>
      <c r="Q1399" t="s">
        <v>8778</v>
      </c>
      <c r="R1399" t="s">
        <v>110</v>
      </c>
      <c r="S1399" t="s">
        <v>110</v>
      </c>
      <c r="T1399" t="s">
        <v>50</v>
      </c>
      <c r="U1399" t="s">
        <v>6095</v>
      </c>
      <c r="V1399" t="s">
        <v>87</v>
      </c>
      <c r="W1399" t="s">
        <v>88</v>
      </c>
      <c r="X1399" t="s">
        <v>1055</v>
      </c>
      <c r="Y1399" t="s">
        <v>8779</v>
      </c>
      <c r="Z1399" t="s">
        <v>87</v>
      </c>
      <c r="AA1399" t="s">
        <v>87</v>
      </c>
      <c r="AB1399" t="s">
        <v>37</v>
      </c>
      <c r="AC1399" t="s">
        <v>1013</v>
      </c>
      <c r="AD1399" t="s">
        <v>37</v>
      </c>
      <c r="AE1399" t="s">
        <v>1013</v>
      </c>
      <c r="AF1399" t="s">
        <v>90</v>
      </c>
      <c r="AG1399" t="s">
        <v>1270</v>
      </c>
      <c r="AH1399" t="s">
        <v>50</v>
      </c>
      <c r="AI1399" s="4">
        <f ca="1">data[[#This Row],[Expiry Date]]-TODAY()</f>
        <v>40</v>
      </c>
      <c r="AJ1399" s="4">
        <f ca="1">data[[#This Row],[Maturity ( Days)]]/365</f>
        <v>0.1095890410958904</v>
      </c>
      <c r="AK1399" s="4" t="str">
        <f>IF(data[[#This Row],[Option Type]]="put","p","c")</f>
        <v>p</v>
      </c>
      <c r="AL1399" s="4">
        <f>(data[[#This Row],[Bid]]*data[[#This Row],[Bidsize]]+data[[#This Row],[Ask]]*data[[#This Row],[Asksize]])/(data[[#This Row],[Bidsize]]+data[[#This Row],[Asksize]])</f>
        <v>54</v>
      </c>
    </row>
    <row r="1400" spans="1:38" x14ac:dyDescent="0.3">
      <c r="A1400" t="s">
        <v>8780</v>
      </c>
      <c r="B1400" t="s">
        <v>8781</v>
      </c>
      <c r="C1400" t="s">
        <v>30</v>
      </c>
      <c r="D1400" t="s">
        <v>3609</v>
      </c>
      <c r="E1400" t="s">
        <v>8782</v>
      </c>
      <c r="F1400" t="s">
        <v>804</v>
      </c>
      <c r="G1400" t="s">
        <v>8783</v>
      </c>
      <c r="H1400" t="s">
        <v>231</v>
      </c>
      <c r="I1400" t="s">
        <v>231</v>
      </c>
      <c r="J1400" t="s">
        <v>1502</v>
      </c>
      <c r="K1400" t="s">
        <v>1205</v>
      </c>
      <c r="L1400" t="s">
        <v>57</v>
      </c>
      <c r="M1400" t="s">
        <v>37</v>
      </c>
      <c r="N1400" t="s">
        <v>8784</v>
      </c>
      <c r="O1400" t="s">
        <v>158</v>
      </c>
      <c r="P1400" t="s">
        <v>8783</v>
      </c>
      <c r="Q1400" t="s">
        <v>8783</v>
      </c>
      <c r="R1400" t="s">
        <v>8783</v>
      </c>
      <c r="S1400" t="s">
        <v>8783</v>
      </c>
      <c r="T1400" t="s">
        <v>50</v>
      </c>
      <c r="U1400" t="s">
        <v>8785</v>
      </c>
      <c r="V1400" t="s">
        <v>87</v>
      </c>
      <c r="W1400" t="s">
        <v>88</v>
      </c>
      <c r="X1400" t="s">
        <v>1055</v>
      </c>
      <c r="Y1400" t="s">
        <v>102</v>
      </c>
      <c r="Z1400" t="s">
        <v>87</v>
      </c>
      <c r="AA1400" t="s">
        <v>87</v>
      </c>
      <c r="AB1400" t="s">
        <v>37</v>
      </c>
      <c r="AC1400" t="s">
        <v>1013</v>
      </c>
      <c r="AD1400" t="s">
        <v>37</v>
      </c>
      <c r="AE1400" t="s">
        <v>1013</v>
      </c>
      <c r="AF1400" t="s">
        <v>90</v>
      </c>
      <c r="AG1400" t="s">
        <v>1270</v>
      </c>
      <c r="AH1400" t="s">
        <v>50</v>
      </c>
      <c r="AI1400" s="4">
        <f ca="1">data[[#This Row],[Expiry Date]]-TODAY()</f>
        <v>40</v>
      </c>
      <c r="AJ1400" s="4">
        <f ca="1">data[[#This Row],[Maturity ( Days)]]/365</f>
        <v>0.1095890410958904</v>
      </c>
      <c r="AK1400" s="4" t="str">
        <f>IF(data[[#This Row],[Option Type]]="put","p","c")</f>
        <v>p</v>
      </c>
      <c r="AL1400" s="4">
        <f>(data[[#This Row],[Bid]]*data[[#This Row],[Bidsize]]+data[[#This Row],[Ask]]*data[[#This Row],[Asksize]])/(data[[#This Row],[Bidsize]]+data[[#This Row],[Asksize]])</f>
        <v>59.4</v>
      </c>
    </row>
    <row r="1401" spans="1:38" x14ac:dyDescent="0.3">
      <c r="A1401" t="s">
        <v>8786</v>
      </c>
      <c r="B1401" t="s">
        <v>8787</v>
      </c>
      <c r="C1401" t="s">
        <v>30</v>
      </c>
      <c r="D1401" t="s">
        <v>574</v>
      </c>
      <c r="E1401" t="s">
        <v>5797</v>
      </c>
      <c r="F1401" t="s">
        <v>6370</v>
      </c>
      <c r="G1401" t="s">
        <v>1126</v>
      </c>
      <c r="H1401" t="s">
        <v>196</v>
      </c>
      <c r="I1401" t="s">
        <v>196</v>
      </c>
      <c r="J1401" t="s">
        <v>1502</v>
      </c>
      <c r="K1401" t="s">
        <v>5447</v>
      </c>
      <c r="L1401" t="s">
        <v>57</v>
      </c>
      <c r="M1401" t="s">
        <v>37</v>
      </c>
      <c r="N1401" t="s">
        <v>8788</v>
      </c>
      <c r="O1401" t="s">
        <v>158</v>
      </c>
      <c r="P1401" t="s">
        <v>7780</v>
      </c>
      <c r="Q1401" t="s">
        <v>1126</v>
      </c>
      <c r="R1401" t="s">
        <v>7780</v>
      </c>
      <c r="S1401" t="s">
        <v>1126</v>
      </c>
      <c r="T1401" t="s">
        <v>50</v>
      </c>
      <c r="U1401" t="s">
        <v>8789</v>
      </c>
      <c r="V1401" t="s">
        <v>87</v>
      </c>
      <c r="W1401" t="s">
        <v>88</v>
      </c>
      <c r="X1401" t="s">
        <v>1055</v>
      </c>
      <c r="Y1401" t="s">
        <v>8790</v>
      </c>
      <c r="Z1401" t="s">
        <v>87</v>
      </c>
      <c r="AA1401" t="s">
        <v>87</v>
      </c>
      <c r="AB1401" t="s">
        <v>37</v>
      </c>
      <c r="AC1401" t="s">
        <v>1013</v>
      </c>
      <c r="AD1401" t="s">
        <v>37</v>
      </c>
      <c r="AE1401" t="s">
        <v>1013</v>
      </c>
      <c r="AF1401" t="s">
        <v>90</v>
      </c>
      <c r="AG1401" t="s">
        <v>1270</v>
      </c>
      <c r="AH1401" t="s">
        <v>50</v>
      </c>
      <c r="AI1401" s="4">
        <f ca="1">data[[#This Row],[Expiry Date]]-TODAY()</f>
        <v>40</v>
      </c>
      <c r="AJ1401" s="4">
        <f ca="1">data[[#This Row],[Maturity ( Days)]]/365</f>
        <v>0.1095890410958904</v>
      </c>
      <c r="AK1401" s="4" t="str">
        <f>IF(data[[#This Row],[Option Type]]="put","p","c")</f>
        <v>p</v>
      </c>
      <c r="AL1401" s="4">
        <f>(data[[#This Row],[Bid]]*data[[#This Row],[Bidsize]]+data[[#This Row],[Ask]]*data[[#This Row],[Asksize]])/(data[[#This Row],[Bidsize]]+data[[#This Row],[Asksize]])</f>
        <v>60.4</v>
      </c>
    </row>
    <row r="1402" spans="1:38" x14ac:dyDescent="0.3">
      <c r="A1402" t="s">
        <v>8791</v>
      </c>
      <c r="B1402" t="s">
        <v>8792</v>
      </c>
      <c r="C1402" t="s">
        <v>58</v>
      </c>
      <c r="D1402" t="s">
        <v>212</v>
      </c>
      <c r="E1402" t="s">
        <v>8793</v>
      </c>
      <c r="F1402" t="s">
        <v>1098</v>
      </c>
      <c r="G1402" t="s">
        <v>8794</v>
      </c>
      <c r="H1402" t="s">
        <v>137</v>
      </c>
      <c r="I1402" t="s">
        <v>137</v>
      </c>
      <c r="J1402" t="s">
        <v>1502</v>
      </c>
      <c r="K1402" t="s">
        <v>141</v>
      </c>
      <c r="L1402" t="s">
        <v>57</v>
      </c>
      <c r="M1402" t="s">
        <v>37</v>
      </c>
      <c r="N1402" t="s">
        <v>8795</v>
      </c>
      <c r="O1402" t="s">
        <v>88</v>
      </c>
      <c r="P1402" t="s">
        <v>8794</v>
      </c>
      <c r="Q1402" t="s">
        <v>8794</v>
      </c>
      <c r="R1402" t="s">
        <v>8794</v>
      </c>
      <c r="S1402" t="s">
        <v>8794</v>
      </c>
      <c r="T1402" t="s">
        <v>50</v>
      </c>
      <c r="U1402" t="s">
        <v>8796</v>
      </c>
      <c r="V1402" t="s">
        <v>87</v>
      </c>
      <c r="W1402" t="s">
        <v>88</v>
      </c>
      <c r="X1402" t="s">
        <v>1055</v>
      </c>
      <c r="Y1402" t="s">
        <v>8797</v>
      </c>
      <c r="Z1402" t="s">
        <v>87</v>
      </c>
      <c r="AA1402" t="s">
        <v>87</v>
      </c>
      <c r="AB1402" t="s">
        <v>37</v>
      </c>
      <c r="AC1402" t="s">
        <v>1013</v>
      </c>
      <c r="AD1402" t="s">
        <v>37</v>
      </c>
      <c r="AE1402" t="s">
        <v>1013</v>
      </c>
      <c r="AF1402" t="s">
        <v>90</v>
      </c>
      <c r="AG1402" t="s">
        <v>1270</v>
      </c>
      <c r="AH1402" t="s">
        <v>551</v>
      </c>
      <c r="AI1402" s="4">
        <f ca="1">data[[#This Row],[Expiry Date]]-TODAY()</f>
        <v>40</v>
      </c>
      <c r="AJ1402" s="4">
        <f ca="1">data[[#This Row],[Maturity ( Days)]]/365</f>
        <v>0.1095890410958904</v>
      </c>
      <c r="AK1402" s="4" t="str">
        <f>IF(data[[#This Row],[Option Type]]="put","p","c")</f>
        <v>c</v>
      </c>
      <c r="AL1402" s="4">
        <f>(data[[#This Row],[Bid]]*data[[#This Row],[Bidsize]]+data[[#This Row],[Ask]]*data[[#This Row],[Asksize]])/(data[[#This Row],[Bidsize]]+data[[#This Row],[Asksize]])</f>
        <v>328</v>
      </c>
    </row>
    <row r="1403" spans="1:38" x14ac:dyDescent="0.3">
      <c r="A1403" t="s">
        <v>8798</v>
      </c>
      <c r="B1403" t="s">
        <v>8799</v>
      </c>
      <c r="C1403" t="s">
        <v>30</v>
      </c>
      <c r="D1403" t="s">
        <v>579</v>
      </c>
      <c r="E1403" t="s">
        <v>8800</v>
      </c>
      <c r="F1403" t="s">
        <v>8801</v>
      </c>
      <c r="G1403" t="s">
        <v>8802</v>
      </c>
      <c r="H1403" t="s">
        <v>104</v>
      </c>
      <c r="I1403" t="s">
        <v>104</v>
      </c>
      <c r="J1403" t="s">
        <v>1502</v>
      </c>
      <c r="K1403" t="s">
        <v>1132</v>
      </c>
      <c r="L1403" t="s">
        <v>57</v>
      </c>
      <c r="M1403" t="s">
        <v>37</v>
      </c>
      <c r="N1403" t="s">
        <v>8803</v>
      </c>
      <c r="O1403" t="s">
        <v>88</v>
      </c>
      <c r="P1403" t="s">
        <v>8802</v>
      </c>
      <c r="Q1403" t="s">
        <v>8802</v>
      </c>
      <c r="R1403" t="s">
        <v>8802</v>
      </c>
      <c r="S1403" t="s">
        <v>8802</v>
      </c>
      <c r="T1403" t="s">
        <v>50</v>
      </c>
      <c r="U1403" t="s">
        <v>8804</v>
      </c>
      <c r="V1403" t="s">
        <v>87</v>
      </c>
      <c r="W1403" t="s">
        <v>88</v>
      </c>
      <c r="X1403" t="s">
        <v>1055</v>
      </c>
      <c r="Y1403" t="s">
        <v>8805</v>
      </c>
      <c r="Z1403" t="s">
        <v>87</v>
      </c>
      <c r="AA1403" t="s">
        <v>87</v>
      </c>
      <c r="AB1403" t="s">
        <v>37</v>
      </c>
      <c r="AC1403" t="s">
        <v>1013</v>
      </c>
      <c r="AD1403" t="s">
        <v>37</v>
      </c>
      <c r="AE1403" t="s">
        <v>1013</v>
      </c>
      <c r="AF1403" t="s">
        <v>90</v>
      </c>
      <c r="AG1403" t="s">
        <v>1270</v>
      </c>
      <c r="AH1403" t="s">
        <v>50</v>
      </c>
      <c r="AI1403" s="4">
        <f ca="1">data[[#This Row],[Expiry Date]]-TODAY()</f>
        <v>40</v>
      </c>
      <c r="AJ1403" s="4">
        <f ca="1">data[[#This Row],[Maturity ( Days)]]/365</f>
        <v>0.1095890410958904</v>
      </c>
      <c r="AK1403" s="4" t="str">
        <f>IF(data[[#This Row],[Option Type]]="put","p","c")</f>
        <v>p</v>
      </c>
      <c r="AL1403" s="4">
        <f>(data[[#This Row],[Bid]]*data[[#This Row],[Bidsize]]+data[[#This Row],[Ask]]*data[[#This Row],[Asksize]])/(data[[#This Row],[Bidsize]]+data[[#This Row],[Asksize]])</f>
        <v>76.45</v>
      </c>
    </row>
    <row r="1404" spans="1:38" x14ac:dyDescent="0.3">
      <c r="A1404" t="s">
        <v>8806</v>
      </c>
      <c r="B1404" t="s">
        <v>8807</v>
      </c>
      <c r="C1404" t="s">
        <v>30</v>
      </c>
      <c r="D1404" t="s">
        <v>835</v>
      </c>
      <c r="E1404" t="s">
        <v>143</v>
      </c>
      <c r="F1404" t="s">
        <v>1238</v>
      </c>
      <c r="G1404" t="s">
        <v>8808</v>
      </c>
      <c r="H1404" t="s">
        <v>106</v>
      </c>
      <c r="I1404" t="s">
        <v>106</v>
      </c>
      <c r="J1404" t="s">
        <v>1502</v>
      </c>
      <c r="K1404" t="s">
        <v>8809</v>
      </c>
      <c r="L1404" t="s">
        <v>57</v>
      </c>
      <c r="M1404" t="s">
        <v>37</v>
      </c>
      <c r="N1404" t="s">
        <v>8810</v>
      </c>
      <c r="O1404" t="s">
        <v>88</v>
      </c>
      <c r="P1404" t="s">
        <v>8808</v>
      </c>
      <c r="Q1404" t="s">
        <v>8808</v>
      </c>
      <c r="R1404" t="s">
        <v>8808</v>
      </c>
      <c r="S1404" t="s">
        <v>8808</v>
      </c>
      <c r="T1404" t="s">
        <v>50</v>
      </c>
      <c r="U1404" t="s">
        <v>8811</v>
      </c>
      <c r="V1404" t="s">
        <v>87</v>
      </c>
      <c r="W1404" t="s">
        <v>88</v>
      </c>
      <c r="X1404" t="s">
        <v>1055</v>
      </c>
      <c r="Y1404" t="s">
        <v>8812</v>
      </c>
      <c r="Z1404" t="s">
        <v>87</v>
      </c>
      <c r="AA1404" t="s">
        <v>87</v>
      </c>
      <c r="AB1404" t="s">
        <v>37</v>
      </c>
      <c r="AC1404" t="s">
        <v>1013</v>
      </c>
      <c r="AD1404" t="s">
        <v>37</v>
      </c>
      <c r="AE1404" t="s">
        <v>1013</v>
      </c>
      <c r="AF1404" t="s">
        <v>90</v>
      </c>
      <c r="AG1404" t="s">
        <v>1270</v>
      </c>
      <c r="AH1404" t="s">
        <v>50</v>
      </c>
      <c r="AI1404" s="4">
        <f ca="1">data[[#This Row],[Expiry Date]]-TODAY()</f>
        <v>40</v>
      </c>
      <c r="AJ1404" s="4">
        <f ca="1">data[[#This Row],[Maturity ( Days)]]/365</f>
        <v>0.1095890410958904</v>
      </c>
      <c r="AK1404" s="4" t="str">
        <f>IF(data[[#This Row],[Option Type]]="put","p","c")</f>
        <v>p</v>
      </c>
      <c r="AL1404" s="4">
        <f>(data[[#This Row],[Bid]]*data[[#This Row],[Bidsize]]+data[[#This Row],[Ask]]*data[[#This Row],[Asksize]])/(data[[#This Row],[Bidsize]]+data[[#This Row],[Asksize]])</f>
        <v>96.45</v>
      </c>
    </row>
    <row r="1405" spans="1:38" x14ac:dyDescent="0.3">
      <c r="A1405" t="s">
        <v>8813</v>
      </c>
      <c r="B1405" t="s">
        <v>8814</v>
      </c>
      <c r="C1405" t="s">
        <v>30</v>
      </c>
      <c r="D1405" t="s">
        <v>649</v>
      </c>
      <c r="E1405" t="s">
        <v>490</v>
      </c>
      <c r="F1405" t="s">
        <v>8815</v>
      </c>
      <c r="G1405" t="s">
        <v>8816</v>
      </c>
      <c r="H1405" t="s">
        <v>161</v>
      </c>
      <c r="I1405" t="s">
        <v>161</v>
      </c>
      <c r="J1405" t="s">
        <v>1502</v>
      </c>
      <c r="K1405" t="s">
        <v>8412</v>
      </c>
      <c r="L1405" t="s">
        <v>57</v>
      </c>
      <c r="M1405" t="s">
        <v>37</v>
      </c>
      <c r="N1405" t="s">
        <v>8817</v>
      </c>
      <c r="O1405" t="s">
        <v>88</v>
      </c>
      <c r="P1405" t="s">
        <v>8816</v>
      </c>
      <c r="Q1405" t="s">
        <v>8816</v>
      </c>
      <c r="R1405" t="s">
        <v>8816</v>
      </c>
      <c r="S1405" t="s">
        <v>8816</v>
      </c>
      <c r="T1405" t="s">
        <v>50</v>
      </c>
      <c r="U1405" t="s">
        <v>8818</v>
      </c>
      <c r="V1405" t="s">
        <v>87</v>
      </c>
      <c r="W1405" t="s">
        <v>88</v>
      </c>
      <c r="X1405" t="s">
        <v>1060</v>
      </c>
      <c r="Y1405" t="s">
        <v>8819</v>
      </c>
      <c r="Z1405" t="s">
        <v>87</v>
      </c>
      <c r="AA1405" t="s">
        <v>87</v>
      </c>
      <c r="AB1405" t="s">
        <v>37</v>
      </c>
      <c r="AC1405" t="s">
        <v>1013</v>
      </c>
      <c r="AD1405" t="s">
        <v>37</v>
      </c>
      <c r="AE1405" t="s">
        <v>1013</v>
      </c>
      <c r="AF1405" t="s">
        <v>90</v>
      </c>
      <c r="AG1405" t="s">
        <v>1270</v>
      </c>
      <c r="AH1405" t="s">
        <v>50</v>
      </c>
      <c r="AI1405" s="4">
        <f ca="1">data[[#This Row],[Expiry Date]]-TODAY()</f>
        <v>40</v>
      </c>
      <c r="AJ1405" s="4">
        <f ca="1">data[[#This Row],[Maturity ( Days)]]/365</f>
        <v>0.1095890410958904</v>
      </c>
      <c r="AK1405" s="4" t="str">
        <f>IF(data[[#This Row],[Option Type]]="put","p","c")</f>
        <v>p</v>
      </c>
      <c r="AL1405" s="4">
        <f>(data[[#This Row],[Bid]]*data[[#This Row],[Bidsize]]+data[[#This Row],[Ask]]*data[[#This Row],[Asksize]])/(data[[#This Row],[Bidsize]]+data[[#This Row],[Asksize]])</f>
        <v>110.6</v>
      </c>
    </row>
    <row r="1406" spans="1:38" x14ac:dyDescent="0.3">
      <c r="A1406" t="s">
        <v>8820</v>
      </c>
      <c r="B1406" t="s">
        <v>8821</v>
      </c>
      <c r="C1406" t="s">
        <v>58</v>
      </c>
      <c r="D1406" t="s">
        <v>837</v>
      </c>
      <c r="E1406" t="s">
        <v>7622</v>
      </c>
      <c r="F1406" t="s">
        <v>178</v>
      </c>
      <c r="G1406" t="s">
        <v>1041</v>
      </c>
      <c r="H1406" t="s">
        <v>137</v>
      </c>
      <c r="I1406" t="s">
        <v>137</v>
      </c>
      <c r="J1406" t="s">
        <v>1502</v>
      </c>
      <c r="K1406" t="s">
        <v>192</v>
      </c>
      <c r="L1406" t="s">
        <v>57</v>
      </c>
      <c r="M1406" t="s">
        <v>37</v>
      </c>
      <c r="N1406" t="s">
        <v>8822</v>
      </c>
      <c r="O1406" t="s">
        <v>176</v>
      </c>
      <c r="P1406" t="s">
        <v>8823</v>
      </c>
      <c r="Q1406" t="s">
        <v>2880</v>
      </c>
      <c r="R1406" t="s">
        <v>8823</v>
      </c>
      <c r="S1406" t="s">
        <v>1041</v>
      </c>
      <c r="T1406" t="s">
        <v>50</v>
      </c>
      <c r="U1406" t="s">
        <v>8824</v>
      </c>
      <c r="V1406" t="s">
        <v>87</v>
      </c>
      <c r="W1406" t="s">
        <v>88</v>
      </c>
      <c r="X1406" t="s">
        <v>1055</v>
      </c>
      <c r="Y1406" t="s">
        <v>8825</v>
      </c>
      <c r="Z1406" t="s">
        <v>87</v>
      </c>
      <c r="AA1406" t="s">
        <v>87</v>
      </c>
      <c r="AB1406" t="s">
        <v>37</v>
      </c>
      <c r="AC1406" t="s">
        <v>1013</v>
      </c>
      <c r="AD1406" t="s">
        <v>37</v>
      </c>
      <c r="AE1406" t="s">
        <v>1013</v>
      </c>
      <c r="AF1406" t="s">
        <v>90</v>
      </c>
      <c r="AG1406" t="s">
        <v>1270</v>
      </c>
      <c r="AH1406" t="s">
        <v>551</v>
      </c>
      <c r="AI1406" s="4">
        <f ca="1">data[[#This Row],[Expiry Date]]-TODAY()</f>
        <v>40</v>
      </c>
      <c r="AJ1406" s="4">
        <f ca="1">data[[#This Row],[Maturity ( Days)]]/365</f>
        <v>0.1095890410958904</v>
      </c>
      <c r="AK1406" s="4" t="str">
        <f>IF(data[[#This Row],[Option Type]]="put","p","c")</f>
        <v>c</v>
      </c>
      <c r="AL1406" s="4">
        <f>(data[[#This Row],[Bid]]*data[[#This Row],[Bidsize]]+data[[#This Row],[Ask]]*data[[#This Row],[Asksize]])/(data[[#This Row],[Bidsize]]+data[[#This Row],[Asksize]])</f>
        <v>204.35</v>
      </c>
    </row>
    <row r="1407" spans="1:38" x14ac:dyDescent="0.3">
      <c r="A1407" t="s">
        <v>8826</v>
      </c>
      <c r="B1407" t="s">
        <v>8827</v>
      </c>
      <c r="C1407" t="s">
        <v>58</v>
      </c>
      <c r="D1407" t="s">
        <v>219</v>
      </c>
      <c r="E1407" t="s">
        <v>530</v>
      </c>
      <c r="F1407" t="s">
        <v>6976</v>
      </c>
      <c r="G1407" t="s">
        <v>8828</v>
      </c>
      <c r="H1407" t="s">
        <v>161</v>
      </c>
      <c r="I1407" t="s">
        <v>161</v>
      </c>
      <c r="J1407" t="s">
        <v>1502</v>
      </c>
      <c r="K1407" t="s">
        <v>8829</v>
      </c>
      <c r="L1407" t="s">
        <v>57</v>
      </c>
      <c r="M1407" t="s">
        <v>37</v>
      </c>
      <c r="N1407" t="s">
        <v>8830</v>
      </c>
      <c r="O1407" t="s">
        <v>430</v>
      </c>
      <c r="P1407" t="s">
        <v>8831</v>
      </c>
      <c r="Q1407" t="s">
        <v>8828</v>
      </c>
      <c r="R1407" t="s">
        <v>8831</v>
      </c>
      <c r="S1407" t="s">
        <v>8828</v>
      </c>
      <c r="T1407" t="s">
        <v>50</v>
      </c>
      <c r="U1407" t="s">
        <v>8832</v>
      </c>
      <c r="V1407" t="s">
        <v>87</v>
      </c>
      <c r="W1407" t="s">
        <v>88</v>
      </c>
      <c r="X1407" t="s">
        <v>1055</v>
      </c>
      <c r="Y1407" t="s">
        <v>8833</v>
      </c>
      <c r="Z1407" t="s">
        <v>87</v>
      </c>
      <c r="AA1407" t="s">
        <v>87</v>
      </c>
      <c r="AB1407" t="s">
        <v>37</v>
      </c>
      <c r="AC1407" t="s">
        <v>1013</v>
      </c>
      <c r="AD1407" t="s">
        <v>37</v>
      </c>
      <c r="AE1407" t="s">
        <v>1013</v>
      </c>
      <c r="AF1407" t="s">
        <v>90</v>
      </c>
      <c r="AG1407" t="s">
        <v>1270</v>
      </c>
      <c r="AH1407" t="s">
        <v>50</v>
      </c>
      <c r="AI1407" s="4">
        <f ca="1">data[[#This Row],[Expiry Date]]-TODAY()</f>
        <v>40</v>
      </c>
      <c r="AJ1407" s="4">
        <f ca="1">data[[#This Row],[Maturity ( Days)]]/365</f>
        <v>0.1095890410958904</v>
      </c>
      <c r="AK1407" s="4" t="str">
        <f>IF(data[[#This Row],[Option Type]]="put","p","c")</f>
        <v>c</v>
      </c>
      <c r="AL1407" s="4">
        <f>(data[[#This Row],[Bid]]*data[[#This Row],[Bidsize]]+data[[#This Row],[Ask]]*data[[#This Row],[Asksize]])/(data[[#This Row],[Bidsize]]+data[[#This Row],[Asksize]])</f>
        <v>199.85</v>
      </c>
    </row>
    <row r="1408" spans="1:38" x14ac:dyDescent="0.3">
      <c r="A1408" t="s">
        <v>8834</v>
      </c>
      <c r="B1408" t="s">
        <v>8835</v>
      </c>
      <c r="C1408" t="s">
        <v>58</v>
      </c>
      <c r="D1408" t="s">
        <v>700</v>
      </c>
      <c r="E1408" t="s">
        <v>8836</v>
      </c>
      <c r="F1408" t="s">
        <v>8837</v>
      </c>
      <c r="G1408" t="s">
        <v>8838</v>
      </c>
      <c r="H1408" t="s">
        <v>161</v>
      </c>
      <c r="I1408" t="s">
        <v>161</v>
      </c>
      <c r="J1408" t="s">
        <v>1502</v>
      </c>
      <c r="K1408" t="s">
        <v>87</v>
      </c>
      <c r="L1408" t="s">
        <v>57</v>
      </c>
      <c r="M1408" t="s">
        <v>37</v>
      </c>
      <c r="O1408" t="s">
        <v>128</v>
      </c>
      <c r="P1408" t="s">
        <v>8490</v>
      </c>
      <c r="Q1408" t="s">
        <v>8490</v>
      </c>
      <c r="R1408" t="s">
        <v>8838</v>
      </c>
      <c r="S1408" t="s">
        <v>8838</v>
      </c>
      <c r="T1408" t="s">
        <v>50</v>
      </c>
      <c r="V1408" t="s">
        <v>87</v>
      </c>
      <c r="W1408" t="s">
        <v>88</v>
      </c>
      <c r="X1408" t="s">
        <v>1055</v>
      </c>
      <c r="Z1408" t="s">
        <v>87</v>
      </c>
      <c r="AA1408" t="s">
        <v>87</v>
      </c>
      <c r="AB1408" t="s">
        <v>37</v>
      </c>
      <c r="AC1408" t="s">
        <v>1013</v>
      </c>
      <c r="AD1408" t="s">
        <v>37</v>
      </c>
      <c r="AE1408" t="s">
        <v>1013</v>
      </c>
      <c r="AF1408" t="s">
        <v>90</v>
      </c>
      <c r="AG1408" t="s">
        <v>1270</v>
      </c>
      <c r="AH1408" t="s">
        <v>50</v>
      </c>
      <c r="AI1408" s="4">
        <f ca="1">data[[#This Row],[Expiry Date]]-TODAY()</f>
        <v>40</v>
      </c>
      <c r="AJ1408" s="4">
        <f ca="1">data[[#This Row],[Maturity ( Days)]]/365</f>
        <v>0.1095890410958904</v>
      </c>
      <c r="AK1408" s="4" t="str">
        <f>IF(data[[#This Row],[Option Type]]="put","p","c")</f>
        <v>c</v>
      </c>
      <c r="AL1408" s="4">
        <f>(data[[#This Row],[Bid]]*data[[#This Row],[Bidsize]]+data[[#This Row],[Ask]]*data[[#This Row],[Asksize]])/(data[[#This Row],[Bidsize]]+data[[#This Row],[Asksize]])</f>
        <v>189.9</v>
      </c>
    </row>
    <row r="1409" spans="1:38" x14ac:dyDescent="0.3">
      <c r="A1409" t="s">
        <v>8839</v>
      </c>
      <c r="B1409" t="s">
        <v>8840</v>
      </c>
      <c r="C1409" t="s">
        <v>58</v>
      </c>
      <c r="D1409" t="s">
        <v>792</v>
      </c>
      <c r="E1409" t="s">
        <v>6158</v>
      </c>
      <c r="F1409" t="s">
        <v>323</v>
      </c>
      <c r="G1409" t="s">
        <v>6123</v>
      </c>
      <c r="H1409" t="s">
        <v>125</v>
      </c>
      <c r="I1409" t="s">
        <v>125</v>
      </c>
      <c r="J1409" t="s">
        <v>1502</v>
      </c>
      <c r="K1409" t="s">
        <v>8841</v>
      </c>
      <c r="L1409" t="s">
        <v>57</v>
      </c>
      <c r="M1409" t="s">
        <v>37</v>
      </c>
      <c r="N1409" t="s">
        <v>8842</v>
      </c>
      <c r="O1409" t="s">
        <v>8843</v>
      </c>
      <c r="P1409" t="s">
        <v>6222</v>
      </c>
      <c r="Q1409" t="s">
        <v>6123</v>
      </c>
      <c r="R1409" t="s">
        <v>549</v>
      </c>
      <c r="S1409" t="s">
        <v>6123</v>
      </c>
      <c r="T1409" t="s">
        <v>50</v>
      </c>
      <c r="U1409" t="s">
        <v>8844</v>
      </c>
      <c r="V1409" t="s">
        <v>87</v>
      </c>
      <c r="W1409" t="s">
        <v>88</v>
      </c>
      <c r="X1409" t="s">
        <v>1055</v>
      </c>
      <c r="Y1409" t="s">
        <v>8845</v>
      </c>
      <c r="Z1409" t="s">
        <v>87</v>
      </c>
      <c r="AA1409" t="s">
        <v>87</v>
      </c>
      <c r="AB1409" t="s">
        <v>37</v>
      </c>
      <c r="AC1409" t="s">
        <v>1013</v>
      </c>
      <c r="AD1409" t="s">
        <v>37</v>
      </c>
      <c r="AE1409" t="s">
        <v>1013</v>
      </c>
      <c r="AF1409" t="s">
        <v>90</v>
      </c>
      <c r="AG1409" t="s">
        <v>1270</v>
      </c>
      <c r="AH1409" t="s">
        <v>50</v>
      </c>
      <c r="AI1409" s="4">
        <f ca="1">data[[#This Row],[Expiry Date]]-TODAY()</f>
        <v>40</v>
      </c>
      <c r="AJ1409" s="4">
        <f ca="1">data[[#This Row],[Maturity ( Days)]]/365</f>
        <v>0.1095890410958904</v>
      </c>
      <c r="AK1409" s="4" t="str">
        <f>IF(data[[#This Row],[Option Type]]="put","p","c")</f>
        <v>c</v>
      </c>
      <c r="AL1409" s="4">
        <f>(data[[#This Row],[Bid]]*data[[#This Row],[Bidsize]]+data[[#This Row],[Ask]]*data[[#This Row],[Asksize]])/(data[[#This Row],[Bidsize]]+data[[#This Row],[Asksize]])</f>
        <v>171.15</v>
      </c>
    </row>
    <row r="1410" spans="1:38" x14ac:dyDescent="0.3">
      <c r="A1410" t="s">
        <v>8846</v>
      </c>
      <c r="B1410" t="s">
        <v>8847</v>
      </c>
      <c r="C1410" t="s">
        <v>58</v>
      </c>
      <c r="D1410" t="s">
        <v>844</v>
      </c>
      <c r="E1410" t="s">
        <v>1035</v>
      </c>
      <c r="F1410" t="s">
        <v>7956</v>
      </c>
      <c r="G1410" t="s">
        <v>8848</v>
      </c>
      <c r="H1410" t="s">
        <v>161</v>
      </c>
      <c r="I1410" t="s">
        <v>161</v>
      </c>
      <c r="J1410" t="s">
        <v>1502</v>
      </c>
      <c r="K1410" t="s">
        <v>8849</v>
      </c>
      <c r="L1410" t="s">
        <v>57</v>
      </c>
      <c r="M1410" t="s">
        <v>37</v>
      </c>
      <c r="N1410" t="s">
        <v>8850</v>
      </c>
      <c r="O1410" t="s">
        <v>88</v>
      </c>
      <c r="P1410" t="s">
        <v>8848</v>
      </c>
      <c r="Q1410" t="s">
        <v>8848</v>
      </c>
      <c r="R1410" t="s">
        <v>8848</v>
      </c>
      <c r="S1410" t="s">
        <v>8848</v>
      </c>
      <c r="T1410" t="s">
        <v>50</v>
      </c>
      <c r="U1410" t="s">
        <v>8851</v>
      </c>
      <c r="V1410" t="s">
        <v>87</v>
      </c>
      <c r="W1410" t="s">
        <v>88</v>
      </c>
      <c r="X1410" t="s">
        <v>1055</v>
      </c>
      <c r="Y1410" t="s">
        <v>1307</v>
      </c>
      <c r="Z1410" t="s">
        <v>87</v>
      </c>
      <c r="AA1410" t="s">
        <v>87</v>
      </c>
      <c r="AB1410" t="s">
        <v>37</v>
      </c>
      <c r="AC1410" t="s">
        <v>1013</v>
      </c>
      <c r="AD1410" t="s">
        <v>37</v>
      </c>
      <c r="AE1410" t="s">
        <v>1013</v>
      </c>
      <c r="AF1410" t="s">
        <v>90</v>
      </c>
      <c r="AG1410" t="s">
        <v>1270</v>
      </c>
      <c r="AH1410" t="s">
        <v>50</v>
      </c>
      <c r="AI1410" s="4">
        <f ca="1">data[[#This Row],[Expiry Date]]-TODAY()</f>
        <v>40</v>
      </c>
      <c r="AJ1410" s="4">
        <f ca="1">data[[#This Row],[Maturity ( Days)]]/365</f>
        <v>0.1095890410958904</v>
      </c>
      <c r="AK1410" s="4" t="str">
        <f>IF(data[[#This Row],[Option Type]]="put","p","c")</f>
        <v>c</v>
      </c>
      <c r="AL1410" s="4">
        <f>(data[[#This Row],[Bid]]*data[[#This Row],[Bidsize]]+data[[#This Row],[Ask]]*data[[#This Row],[Asksize]])/(data[[#This Row],[Bidsize]]+data[[#This Row],[Asksize]])</f>
        <v>122.25</v>
      </c>
    </row>
    <row r="1411" spans="1:38" x14ac:dyDescent="0.3">
      <c r="A1411" t="s">
        <v>8852</v>
      </c>
      <c r="B1411" t="s">
        <v>8853</v>
      </c>
      <c r="C1411" t="s">
        <v>58</v>
      </c>
      <c r="D1411" t="s">
        <v>280</v>
      </c>
      <c r="E1411" t="s">
        <v>8854</v>
      </c>
      <c r="F1411" t="s">
        <v>457</v>
      </c>
      <c r="G1411" t="s">
        <v>8855</v>
      </c>
      <c r="H1411" t="s">
        <v>161</v>
      </c>
      <c r="I1411" t="s">
        <v>161</v>
      </c>
      <c r="J1411" t="s">
        <v>1502</v>
      </c>
      <c r="K1411" t="s">
        <v>8856</v>
      </c>
      <c r="L1411" t="s">
        <v>57</v>
      </c>
      <c r="M1411" t="s">
        <v>37</v>
      </c>
      <c r="N1411" t="s">
        <v>8857</v>
      </c>
      <c r="O1411" t="s">
        <v>88</v>
      </c>
      <c r="P1411" t="s">
        <v>8855</v>
      </c>
      <c r="Q1411" t="s">
        <v>8855</v>
      </c>
      <c r="R1411" t="s">
        <v>8855</v>
      </c>
      <c r="S1411" t="s">
        <v>8855</v>
      </c>
      <c r="T1411" t="s">
        <v>50</v>
      </c>
      <c r="U1411" t="s">
        <v>8858</v>
      </c>
      <c r="V1411" t="s">
        <v>87</v>
      </c>
      <c r="W1411" t="s">
        <v>88</v>
      </c>
      <c r="X1411" t="s">
        <v>1055</v>
      </c>
      <c r="Y1411" t="s">
        <v>8859</v>
      </c>
      <c r="Z1411" t="s">
        <v>87</v>
      </c>
      <c r="AA1411" t="s">
        <v>87</v>
      </c>
      <c r="AB1411" t="s">
        <v>37</v>
      </c>
      <c r="AC1411" t="s">
        <v>1013</v>
      </c>
      <c r="AD1411" t="s">
        <v>37</v>
      </c>
      <c r="AE1411" t="s">
        <v>1013</v>
      </c>
      <c r="AF1411" t="s">
        <v>90</v>
      </c>
      <c r="AG1411" t="s">
        <v>1270</v>
      </c>
      <c r="AH1411" t="s">
        <v>50</v>
      </c>
      <c r="AI1411" s="4">
        <f ca="1">data[[#This Row],[Expiry Date]]-TODAY()</f>
        <v>40</v>
      </c>
      <c r="AJ1411" s="4">
        <f ca="1">data[[#This Row],[Maturity ( Days)]]/365</f>
        <v>0.1095890410958904</v>
      </c>
      <c r="AK1411" s="4" t="str">
        <f>IF(data[[#This Row],[Option Type]]="put","p","c")</f>
        <v>c</v>
      </c>
      <c r="AL1411" s="4">
        <f>(data[[#This Row],[Bid]]*data[[#This Row],[Bidsize]]+data[[#This Row],[Ask]]*data[[#This Row],[Asksize]])/(data[[#This Row],[Bidsize]]+data[[#This Row],[Asksize]])</f>
        <v>111.95</v>
      </c>
    </row>
    <row r="1412" spans="1:38" x14ac:dyDescent="0.3">
      <c r="A1412" t="s">
        <v>8860</v>
      </c>
      <c r="B1412" t="s">
        <v>8861</v>
      </c>
      <c r="C1412" t="s">
        <v>58</v>
      </c>
      <c r="D1412" t="s">
        <v>796</v>
      </c>
      <c r="E1412" t="s">
        <v>8433</v>
      </c>
      <c r="F1412" t="s">
        <v>1064</v>
      </c>
      <c r="G1412" t="s">
        <v>8862</v>
      </c>
      <c r="H1412" t="s">
        <v>161</v>
      </c>
      <c r="I1412" t="s">
        <v>161</v>
      </c>
      <c r="J1412" t="s">
        <v>1502</v>
      </c>
      <c r="K1412" t="s">
        <v>8863</v>
      </c>
      <c r="L1412" t="s">
        <v>57</v>
      </c>
      <c r="M1412" t="s">
        <v>37</v>
      </c>
      <c r="N1412" t="s">
        <v>8864</v>
      </c>
      <c r="O1412" t="s">
        <v>88</v>
      </c>
      <c r="P1412" t="s">
        <v>8862</v>
      </c>
      <c r="Q1412" t="s">
        <v>8862</v>
      </c>
      <c r="R1412" t="s">
        <v>8862</v>
      </c>
      <c r="S1412" t="s">
        <v>8862</v>
      </c>
      <c r="T1412" t="s">
        <v>50</v>
      </c>
      <c r="U1412" t="s">
        <v>8865</v>
      </c>
      <c r="V1412" t="s">
        <v>87</v>
      </c>
      <c r="W1412" t="s">
        <v>88</v>
      </c>
      <c r="X1412" t="s">
        <v>1060</v>
      </c>
      <c r="Y1412" t="s">
        <v>498</v>
      </c>
      <c r="Z1412" t="s">
        <v>87</v>
      </c>
      <c r="AA1412" t="s">
        <v>87</v>
      </c>
      <c r="AB1412" t="s">
        <v>37</v>
      </c>
      <c r="AC1412" t="s">
        <v>1013</v>
      </c>
      <c r="AD1412" t="s">
        <v>37</v>
      </c>
      <c r="AE1412" t="s">
        <v>1013</v>
      </c>
      <c r="AF1412" t="s">
        <v>90</v>
      </c>
      <c r="AG1412" t="s">
        <v>1270</v>
      </c>
      <c r="AH1412" t="s">
        <v>50</v>
      </c>
      <c r="AI1412" s="4">
        <f ca="1">data[[#This Row],[Expiry Date]]-TODAY()</f>
        <v>40</v>
      </c>
      <c r="AJ1412" s="4">
        <f ca="1">data[[#This Row],[Maturity ( Days)]]/365</f>
        <v>0.1095890410958904</v>
      </c>
      <c r="AK1412" s="4" t="str">
        <f>IF(data[[#This Row],[Option Type]]="put","p","c")</f>
        <v>c</v>
      </c>
      <c r="AL1412" s="4">
        <f>(data[[#This Row],[Bid]]*data[[#This Row],[Bidsize]]+data[[#This Row],[Ask]]*data[[#This Row],[Asksize]])/(data[[#This Row],[Bidsize]]+data[[#This Row],[Asksize]])</f>
        <v>106.9</v>
      </c>
    </row>
    <row r="1413" spans="1:38" x14ac:dyDescent="0.3">
      <c r="A1413" t="s">
        <v>8866</v>
      </c>
      <c r="B1413" t="s">
        <v>8867</v>
      </c>
      <c r="C1413" t="s">
        <v>30</v>
      </c>
      <c r="D1413" t="s">
        <v>643</v>
      </c>
      <c r="E1413" t="s">
        <v>8868</v>
      </c>
      <c r="F1413" t="s">
        <v>2471</v>
      </c>
      <c r="G1413" t="s">
        <v>8869</v>
      </c>
      <c r="H1413" t="s">
        <v>161</v>
      </c>
      <c r="I1413" t="s">
        <v>161</v>
      </c>
      <c r="J1413" t="s">
        <v>1502</v>
      </c>
      <c r="K1413" t="s">
        <v>8870</v>
      </c>
      <c r="L1413" t="s">
        <v>57</v>
      </c>
      <c r="M1413" t="s">
        <v>37</v>
      </c>
      <c r="N1413" t="s">
        <v>8871</v>
      </c>
      <c r="O1413" t="s">
        <v>125</v>
      </c>
      <c r="P1413" t="s">
        <v>5520</v>
      </c>
      <c r="Q1413" t="s">
        <v>5520</v>
      </c>
      <c r="R1413" t="s">
        <v>8872</v>
      </c>
      <c r="S1413" t="s">
        <v>8869</v>
      </c>
      <c r="T1413" t="s">
        <v>50</v>
      </c>
      <c r="U1413" t="s">
        <v>1197</v>
      </c>
      <c r="V1413" t="s">
        <v>87</v>
      </c>
      <c r="W1413" t="s">
        <v>88</v>
      </c>
      <c r="X1413" t="s">
        <v>1055</v>
      </c>
      <c r="Y1413" t="s">
        <v>8873</v>
      </c>
      <c r="Z1413" t="s">
        <v>87</v>
      </c>
      <c r="AA1413" t="s">
        <v>87</v>
      </c>
      <c r="AB1413" t="s">
        <v>37</v>
      </c>
      <c r="AC1413" t="s">
        <v>1013</v>
      </c>
      <c r="AD1413" t="s">
        <v>37</v>
      </c>
      <c r="AE1413" t="s">
        <v>1013</v>
      </c>
      <c r="AF1413" t="s">
        <v>90</v>
      </c>
      <c r="AG1413" t="s">
        <v>1270</v>
      </c>
      <c r="AH1413" t="s">
        <v>50</v>
      </c>
      <c r="AI1413" s="4">
        <f ca="1">data[[#This Row],[Expiry Date]]-TODAY()</f>
        <v>40</v>
      </c>
      <c r="AJ1413" s="4">
        <f ca="1">data[[#This Row],[Maturity ( Days)]]/365</f>
        <v>0.1095890410958904</v>
      </c>
      <c r="AK1413" s="4" t="str">
        <f>IF(data[[#This Row],[Option Type]]="put","p","c")</f>
        <v>p</v>
      </c>
      <c r="AL1413" s="4">
        <f>(data[[#This Row],[Bid]]*data[[#This Row],[Bidsize]]+data[[#This Row],[Ask]]*data[[#This Row],[Asksize]])/(data[[#This Row],[Bidsize]]+data[[#This Row],[Asksize]])</f>
        <v>185.9</v>
      </c>
    </row>
    <row r="1414" spans="1:38" x14ac:dyDescent="0.3">
      <c r="A1414" t="s">
        <v>8874</v>
      </c>
      <c r="B1414" t="s">
        <v>8875</v>
      </c>
      <c r="C1414" t="s">
        <v>30</v>
      </c>
      <c r="D1414" t="s">
        <v>798</v>
      </c>
      <c r="E1414" t="s">
        <v>8876</v>
      </c>
      <c r="F1414" t="s">
        <v>6154</v>
      </c>
      <c r="G1414" t="s">
        <v>281</v>
      </c>
      <c r="H1414" t="s">
        <v>161</v>
      </c>
      <c r="I1414" t="s">
        <v>161</v>
      </c>
      <c r="J1414" t="s">
        <v>1502</v>
      </c>
      <c r="K1414" t="s">
        <v>8877</v>
      </c>
      <c r="L1414" t="s">
        <v>57</v>
      </c>
      <c r="M1414" t="s">
        <v>37</v>
      </c>
      <c r="N1414" t="s">
        <v>825</v>
      </c>
      <c r="O1414" t="s">
        <v>128</v>
      </c>
      <c r="P1414" t="s">
        <v>8878</v>
      </c>
      <c r="Q1414" t="s">
        <v>281</v>
      </c>
      <c r="R1414" t="s">
        <v>8878</v>
      </c>
      <c r="S1414" t="s">
        <v>281</v>
      </c>
      <c r="T1414" t="s">
        <v>50</v>
      </c>
      <c r="U1414" t="s">
        <v>8879</v>
      </c>
      <c r="V1414" t="s">
        <v>87</v>
      </c>
      <c r="W1414" t="s">
        <v>88</v>
      </c>
      <c r="X1414" t="s">
        <v>1055</v>
      </c>
      <c r="Y1414" t="s">
        <v>8515</v>
      </c>
      <c r="Z1414" t="s">
        <v>87</v>
      </c>
      <c r="AA1414" t="s">
        <v>87</v>
      </c>
      <c r="AB1414" t="s">
        <v>37</v>
      </c>
      <c r="AC1414" t="s">
        <v>1013</v>
      </c>
      <c r="AD1414" t="s">
        <v>37</v>
      </c>
      <c r="AE1414" t="s">
        <v>1013</v>
      </c>
      <c r="AF1414" t="s">
        <v>90</v>
      </c>
      <c r="AG1414" t="s">
        <v>1270</v>
      </c>
      <c r="AH1414" t="s">
        <v>50</v>
      </c>
      <c r="AI1414" s="4">
        <f ca="1">data[[#This Row],[Expiry Date]]-TODAY()</f>
        <v>40</v>
      </c>
      <c r="AJ1414" s="4">
        <f ca="1">data[[#This Row],[Maturity ( Days)]]/365</f>
        <v>0.1095890410958904</v>
      </c>
      <c r="AK1414" s="4" t="str">
        <f>IF(data[[#This Row],[Option Type]]="put","p","c")</f>
        <v>p</v>
      </c>
      <c r="AL1414" s="4">
        <f>(data[[#This Row],[Bid]]*data[[#This Row],[Bidsize]]+data[[#This Row],[Ask]]*data[[#This Row],[Asksize]])/(data[[#This Row],[Bidsize]]+data[[#This Row],[Asksize]])</f>
        <v>191.1</v>
      </c>
    </row>
    <row r="1415" spans="1:38" x14ac:dyDescent="0.3">
      <c r="A1415" t="s">
        <v>8880</v>
      </c>
      <c r="B1415" t="s">
        <v>8881</v>
      </c>
      <c r="C1415" t="s">
        <v>30</v>
      </c>
      <c r="D1415" t="s">
        <v>801</v>
      </c>
      <c r="E1415" t="s">
        <v>8882</v>
      </c>
      <c r="F1415" t="s">
        <v>8883</v>
      </c>
      <c r="G1415" t="s">
        <v>8884</v>
      </c>
      <c r="H1415" t="s">
        <v>137</v>
      </c>
      <c r="I1415" t="s">
        <v>137</v>
      </c>
      <c r="J1415" t="s">
        <v>1502</v>
      </c>
      <c r="K1415" t="s">
        <v>416</v>
      </c>
      <c r="L1415" t="s">
        <v>57</v>
      </c>
      <c r="M1415" t="s">
        <v>37</v>
      </c>
      <c r="N1415" t="s">
        <v>1181</v>
      </c>
      <c r="O1415" t="s">
        <v>86</v>
      </c>
      <c r="P1415" t="s">
        <v>8885</v>
      </c>
      <c r="Q1415" t="s">
        <v>8886</v>
      </c>
      <c r="R1415" t="s">
        <v>8884</v>
      </c>
      <c r="S1415" t="s">
        <v>8884</v>
      </c>
      <c r="T1415" t="s">
        <v>50</v>
      </c>
      <c r="U1415" t="s">
        <v>8887</v>
      </c>
      <c r="V1415" t="s">
        <v>87</v>
      </c>
      <c r="W1415" t="s">
        <v>88</v>
      </c>
      <c r="X1415" t="s">
        <v>1055</v>
      </c>
      <c r="Y1415" t="s">
        <v>8888</v>
      </c>
      <c r="Z1415" t="s">
        <v>87</v>
      </c>
      <c r="AA1415" t="s">
        <v>87</v>
      </c>
      <c r="AB1415" t="s">
        <v>37</v>
      </c>
      <c r="AC1415" t="s">
        <v>1013</v>
      </c>
      <c r="AD1415" t="s">
        <v>37</v>
      </c>
      <c r="AE1415" t="s">
        <v>1013</v>
      </c>
      <c r="AF1415" t="s">
        <v>90</v>
      </c>
      <c r="AG1415" t="s">
        <v>1270</v>
      </c>
      <c r="AH1415" t="s">
        <v>551</v>
      </c>
      <c r="AI1415" s="4">
        <f ca="1">data[[#This Row],[Expiry Date]]-TODAY()</f>
        <v>40</v>
      </c>
      <c r="AJ1415" s="4">
        <f ca="1">data[[#This Row],[Maturity ( Days)]]/365</f>
        <v>0.1095890410958904</v>
      </c>
      <c r="AK1415" s="4" t="str">
        <f>IF(data[[#This Row],[Option Type]]="put","p","c")</f>
        <v>p</v>
      </c>
      <c r="AL1415" s="4">
        <f>(data[[#This Row],[Bid]]*data[[#This Row],[Bidsize]]+data[[#This Row],[Ask]]*data[[#This Row],[Asksize]])/(data[[#This Row],[Bidsize]]+data[[#This Row],[Asksize]])</f>
        <v>200.45000000000002</v>
      </c>
    </row>
    <row r="1416" spans="1:38" x14ac:dyDescent="0.3">
      <c r="A1416" t="s">
        <v>8889</v>
      </c>
      <c r="B1416" t="s">
        <v>8890</v>
      </c>
      <c r="C1416" t="s">
        <v>58</v>
      </c>
      <c r="D1416" t="s">
        <v>723</v>
      </c>
      <c r="E1416" t="s">
        <v>8891</v>
      </c>
      <c r="F1416" t="s">
        <v>8892</v>
      </c>
      <c r="G1416" t="s">
        <v>515</v>
      </c>
      <c r="H1416" t="s">
        <v>137</v>
      </c>
      <c r="I1416" t="s">
        <v>138</v>
      </c>
      <c r="J1416" t="s">
        <v>1502</v>
      </c>
      <c r="K1416" t="s">
        <v>2162</v>
      </c>
      <c r="L1416" t="s">
        <v>57</v>
      </c>
      <c r="M1416" t="s">
        <v>37</v>
      </c>
      <c r="N1416" t="s">
        <v>8893</v>
      </c>
      <c r="O1416" t="s">
        <v>88</v>
      </c>
      <c r="P1416" t="s">
        <v>515</v>
      </c>
      <c r="Q1416" t="s">
        <v>515</v>
      </c>
      <c r="R1416" t="s">
        <v>515</v>
      </c>
      <c r="S1416" t="s">
        <v>515</v>
      </c>
      <c r="T1416" t="s">
        <v>50</v>
      </c>
      <c r="U1416" t="s">
        <v>7794</v>
      </c>
      <c r="V1416" t="s">
        <v>87</v>
      </c>
      <c r="W1416" t="s">
        <v>88</v>
      </c>
      <c r="X1416" t="s">
        <v>1055</v>
      </c>
      <c r="Y1416" t="s">
        <v>8894</v>
      </c>
      <c r="Z1416" t="s">
        <v>87</v>
      </c>
      <c r="AA1416" t="s">
        <v>87</v>
      </c>
      <c r="AB1416" t="s">
        <v>37</v>
      </c>
      <c r="AC1416" t="s">
        <v>1013</v>
      </c>
      <c r="AD1416" t="s">
        <v>37</v>
      </c>
      <c r="AE1416" t="s">
        <v>1013</v>
      </c>
      <c r="AF1416" t="s">
        <v>90</v>
      </c>
      <c r="AG1416" t="s">
        <v>1270</v>
      </c>
      <c r="AH1416" t="s">
        <v>551</v>
      </c>
      <c r="AI1416" s="4">
        <f ca="1">data[[#This Row],[Expiry Date]]-TODAY()</f>
        <v>40</v>
      </c>
      <c r="AJ1416" s="4">
        <f ca="1">data[[#This Row],[Maturity ( Days)]]/365</f>
        <v>0.1095890410958904</v>
      </c>
      <c r="AK1416" s="4" t="str">
        <f>IF(data[[#This Row],[Option Type]]="put","p","c")</f>
        <v>c</v>
      </c>
      <c r="AL1416" s="4">
        <f>(data[[#This Row],[Bid]]*data[[#This Row],[Bidsize]]+data[[#This Row],[Ask]]*data[[#This Row],[Asksize]])/(data[[#This Row],[Bidsize]]+data[[#This Row],[Asksize]])</f>
        <v>86.7</v>
      </c>
    </row>
    <row r="1417" spans="1:38" x14ac:dyDescent="0.3">
      <c r="A1417" t="s">
        <v>8895</v>
      </c>
      <c r="B1417" t="s">
        <v>8896</v>
      </c>
      <c r="C1417" t="s">
        <v>58</v>
      </c>
      <c r="D1417" t="s">
        <v>727</v>
      </c>
      <c r="E1417" t="s">
        <v>525</v>
      </c>
      <c r="F1417" t="s">
        <v>1491</v>
      </c>
      <c r="G1417" t="s">
        <v>8897</v>
      </c>
      <c r="H1417" t="s">
        <v>231</v>
      </c>
      <c r="I1417" t="s">
        <v>231</v>
      </c>
      <c r="J1417" t="s">
        <v>1502</v>
      </c>
      <c r="K1417" t="s">
        <v>8898</v>
      </c>
      <c r="L1417" t="s">
        <v>57</v>
      </c>
      <c r="M1417" t="s">
        <v>37</v>
      </c>
      <c r="N1417" t="s">
        <v>8899</v>
      </c>
      <c r="O1417" t="s">
        <v>160</v>
      </c>
      <c r="P1417" t="s">
        <v>8900</v>
      </c>
      <c r="Q1417" t="s">
        <v>8897</v>
      </c>
      <c r="R1417" t="s">
        <v>8900</v>
      </c>
      <c r="S1417" t="s">
        <v>8897</v>
      </c>
      <c r="T1417" t="s">
        <v>50</v>
      </c>
      <c r="U1417" t="s">
        <v>5553</v>
      </c>
      <c r="V1417" t="s">
        <v>87</v>
      </c>
      <c r="W1417" t="s">
        <v>88</v>
      </c>
      <c r="X1417" t="s">
        <v>1055</v>
      </c>
      <c r="Y1417" t="s">
        <v>8901</v>
      </c>
      <c r="Z1417" t="s">
        <v>87</v>
      </c>
      <c r="AA1417" t="s">
        <v>87</v>
      </c>
      <c r="AB1417" t="s">
        <v>37</v>
      </c>
      <c r="AC1417" t="s">
        <v>1013</v>
      </c>
      <c r="AD1417" t="s">
        <v>37</v>
      </c>
      <c r="AE1417" t="s">
        <v>1013</v>
      </c>
      <c r="AF1417" t="s">
        <v>90</v>
      </c>
      <c r="AG1417" t="s">
        <v>1270</v>
      </c>
      <c r="AH1417" t="s">
        <v>50</v>
      </c>
      <c r="AI1417" s="4">
        <f ca="1">data[[#This Row],[Expiry Date]]-TODAY()</f>
        <v>40</v>
      </c>
      <c r="AJ1417" s="4">
        <f ca="1">data[[#This Row],[Maturity ( Days)]]/365</f>
        <v>0.1095890410958904</v>
      </c>
      <c r="AK1417" s="4" t="str">
        <f>IF(data[[#This Row],[Option Type]]="put","p","c")</f>
        <v>c</v>
      </c>
      <c r="AL1417" s="4">
        <f>(data[[#This Row],[Bid]]*data[[#This Row],[Bidsize]]+data[[#This Row],[Ask]]*data[[#This Row],[Asksize]])/(data[[#This Row],[Bidsize]]+data[[#This Row],[Asksize]])</f>
        <v>72.95</v>
      </c>
    </row>
    <row r="1418" spans="1:38" x14ac:dyDescent="0.3">
      <c r="A1418" t="s">
        <v>8902</v>
      </c>
      <c r="B1418" t="s">
        <v>8903</v>
      </c>
      <c r="C1418" t="s">
        <v>58</v>
      </c>
      <c r="D1418" t="s">
        <v>728</v>
      </c>
      <c r="E1418" t="s">
        <v>8904</v>
      </c>
      <c r="F1418" t="s">
        <v>8905</v>
      </c>
      <c r="G1418" t="s">
        <v>8906</v>
      </c>
      <c r="H1418" t="s">
        <v>168</v>
      </c>
      <c r="I1418" t="s">
        <v>168</v>
      </c>
      <c r="J1418" t="s">
        <v>1502</v>
      </c>
      <c r="K1418" t="s">
        <v>232</v>
      </c>
      <c r="L1418" t="s">
        <v>57</v>
      </c>
      <c r="M1418" t="s">
        <v>37</v>
      </c>
      <c r="N1418" t="s">
        <v>8907</v>
      </c>
      <c r="O1418" t="s">
        <v>88</v>
      </c>
      <c r="P1418" t="s">
        <v>8906</v>
      </c>
      <c r="Q1418" t="s">
        <v>8906</v>
      </c>
      <c r="R1418" t="s">
        <v>8906</v>
      </c>
      <c r="S1418" t="s">
        <v>8906</v>
      </c>
      <c r="T1418" t="s">
        <v>50</v>
      </c>
      <c r="U1418" t="s">
        <v>8908</v>
      </c>
      <c r="V1418" t="s">
        <v>87</v>
      </c>
      <c r="W1418" t="s">
        <v>88</v>
      </c>
      <c r="X1418" t="s">
        <v>1055</v>
      </c>
      <c r="Y1418" t="s">
        <v>8909</v>
      </c>
      <c r="Z1418" t="s">
        <v>87</v>
      </c>
      <c r="AA1418" t="s">
        <v>87</v>
      </c>
      <c r="AB1418" t="s">
        <v>37</v>
      </c>
      <c r="AC1418" t="s">
        <v>1013</v>
      </c>
      <c r="AD1418" t="s">
        <v>37</v>
      </c>
      <c r="AE1418" t="s">
        <v>1013</v>
      </c>
      <c r="AF1418" t="s">
        <v>90</v>
      </c>
      <c r="AG1418" t="s">
        <v>1270</v>
      </c>
      <c r="AH1418" t="s">
        <v>551</v>
      </c>
      <c r="AI1418" s="4">
        <f ca="1">data[[#This Row],[Expiry Date]]-TODAY()</f>
        <v>40</v>
      </c>
      <c r="AJ1418" s="4">
        <f ca="1">data[[#This Row],[Maturity ( Days)]]/365</f>
        <v>0.1095890410958904</v>
      </c>
      <c r="AK1418" s="4" t="str">
        <f>IF(data[[#This Row],[Option Type]]="put","p","c")</f>
        <v>c</v>
      </c>
      <c r="AL1418" s="4">
        <f>(data[[#This Row],[Bid]]*data[[#This Row],[Bidsize]]+data[[#This Row],[Ask]]*data[[#This Row],[Asksize]])/(data[[#This Row],[Bidsize]]+data[[#This Row],[Asksize]])</f>
        <v>71.7</v>
      </c>
    </row>
    <row r="1419" spans="1:38" x14ac:dyDescent="0.3">
      <c r="A1419" t="s">
        <v>8910</v>
      </c>
      <c r="B1419" t="s">
        <v>8911</v>
      </c>
      <c r="C1419" t="s">
        <v>30</v>
      </c>
      <c r="D1419" t="s">
        <v>221</v>
      </c>
      <c r="E1419" t="s">
        <v>1381</v>
      </c>
      <c r="F1419" t="s">
        <v>8912</v>
      </c>
      <c r="G1419" t="s">
        <v>8913</v>
      </c>
      <c r="H1419" t="s">
        <v>161</v>
      </c>
      <c r="I1419" t="s">
        <v>161</v>
      </c>
      <c r="J1419" t="s">
        <v>1502</v>
      </c>
      <c r="K1419" t="s">
        <v>8914</v>
      </c>
      <c r="L1419" t="s">
        <v>57</v>
      </c>
      <c r="M1419" t="s">
        <v>37</v>
      </c>
      <c r="N1419" t="s">
        <v>8915</v>
      </c>
      <c r="O1419" t="s">
        <v>187</v>
      </c>
      <c r="P1419" t="s">
        <v>8916</v>
      </c>
      <c r="Q1419" t="s">
        <v>8916</v>
      </c>
      <c r="R1419" t="s">
        <v>8913</v>
      </c>
      <c r="S1419" t="s">
        <v>8913</v>
      </c>
      <c r="T1419" t="s">
        <v>50</v>
      </c>
      <c r="U1419" t="s">
        <v>6412</v>
      </c>
      <c r="V1419" t="s">
        <v>87</v>
      </c>
      <c r="W1419" t="s">
        <v>88</v>
      </c>
      <c r="X1419" t="s">
        <v>1055</v>
      </c>
      <c r="Y1419" t="s">
        <v>6153</v>
      </c>
      <c r="Z1419" t="s">
        <v>87</v>
      </c>
      <c r="AA1419" t="s">
        <v>87</v>
      </c>
      <c r="AB1419" t="s">
        <v>37</v>
      </c>
      <c r="AC1419" t="s">
        <v>1013</v>
      </c>
      <c r="AD1419" t="s">
        <v>37</v>
      </c>
      <c r="AE1419" t="s">
        <v>1013</v>
      </c>
      <c r="AF1419" t="s">
        <v>90</v>
      </c>
      <c r="AG1419" t="s">
        <v>1270</v>
      </c>
      <c r="AH1419" t="s">
        <v>50</v>
      </c>
      <c r="AI1419" s="4">
        <f ca="1">data[[#This Row],[Expiry Date]]-TODAY()</f>
        <v>40</v>
      </c>
      <c r="AJ1419" s="4">
        <f ca="1">data[[#This Row],[Maturity ( Days)]]/365</f>
        <v>0.1095890410958904</v>
      </c>
      <c r="AK1419" s="4" t="str">
        <f>IF(data[[#This Row],[Option Type]]="put","p","c")</f>
        <v>p</v>
      </c>
      <c r="AL1419" s="4">
        <f>(data[[#This Row],[Bid]]*data[[#This Row],[Bidsize]]+data[[#This Row],[Ask]]*data[[#This Row],[Asksize]])/(data[[#This Row],[Bidsize]]+data[[#This Row],[Asksize]])</f>
        <v>230.8</v>
      </c>
    </row>
    <row r="1420" spans="1:38" x14ac:dyDescent="0.3">
      <c r="A1420" t="s">
        <v>8917</v>
      </c>
      <c r="B1420" t="s">
        <v>8918</v>
      </c>
      <c r="C1420" t="s">
        <v>30</v>
      </c>
      <c r="D1420" t="s">
        <v>732</v>
      </c>
      <c r="E1420" t="s">
        <v>8919</v>
      </c>
      <c r="F1420" t="s">
        <v>3695</v>
      </c>
      <c r="G1420" t="s">
        <v>8920</v>
      </c>
      <c r="H1420" t="s">
        <v>137</v>
      </c>
      <c r="I1420" t="s">
        <v>137</v>
      </c>
      <c r="J1420" t="s">
        <v>1502</v>
      </c>
      <c r="K1420" t="s">
        <v>2511</v>
      </c>
      <c r="L1420" t="s">
        <v>57</v>
      </c>
      <c r="M1420" t="s">
        <v>37</v>
      </c>
      <c r="N1420" t="s">
        <v>7857</v>
      </c>
      <c r="O1420" t="s">
        <v>158</v>
      </c>
      <c r="P1420" t="s">
        <v>8921</v>
      </c>
      <c r="Q1420" t="s">
        <v>8921</v>
      </c>
      <c r="R1420" t="s">
        <v>8920</v>
      </c>
      <c r="S1420" t="s">
        <v>8920</v>
      </c>
      <c r="T1420" t="s">
        <v>50</v>
      </c>
      <c r="U1420" t="s">
        <v>8922</v>
      </c>
      <c r="V1420" t="s">
        <v>87</v>
      </c>
      <c r="W1420" t="s">
        <v>88</v>
      </c>
      <c r="X1420" t="s">
        <v>1055</v>
      </c>
      <c r="Y1420" t="s">
        <v>1262</v>
      </c>
      <c r="Z1420" t="s">
        <v>87</v>
      </c>
      <c r="AA1420" t="s">
        <v>87</v>
      </c>
      <c r="AB1420" t="s">
        <v>37</v>
      </c>
      <c r="AC1420" t="s">
        <v>1013</v>
      </c>
      <c r="AD1420" t="s">
        <v>37</v>
      </c>
      <c r="AE1420" t="s">
        <v>1013</v>
      </c>
      <c r="AF1420" t="s">
        <v>90</v>
      </c>
      <c r="AG1420" t="s">
        <v>1270</v>
      </c>
      <c r="AH1420" t="s">
        <v>551</v>
      </c>
      <c r="AI1420" s="4">
        <f ca="1">data[[#This Row],[Expiry Date]]-TODAY()</f>
        <v>40</v>
      </c>
      <c r="AJ1420" s="4">
        <f ca="1">data[[#This Row],[Maturity ( Days)]]/365</f>
        <v>0.1095890410958904</v>
      </c>
      <c r="AK1420" s="4" t="str">
        <f>IF(data[[#This Row],[Option Type]]="put","p","c")</f>
        <v>p</v>
      </c>
      <c r="AL1420" s="4">
        <f>(data[[#This Row],[Bid]]*data[[#This Row],[Bidsize]]+data[[#This Row],[Ask]]*data[[#This Row],[Asksize]])/(data[[#This Row],[Bidsize]]+data[[#This Row],[Asksize]])</f>
        <v>241.45000000000002</v>
      </c>
    </row>
    <row r="1421" spans="1:38" x14ac:dyDescent="0.3">
      <c r="A1421" t="s">
        <v>8923</v>
      </c>
      <c r="B1421" t="s">
        <v>8924</v>
      </c>
      <c r="C1421" t="s">
        <v>30</v>
      </c>
      <c r="D1421" t="s">
        <v>646</v>
      </c>
      <c r="E1421" t="s">
        <v>8925</v>
      </c>
      <c r="F1421" t="s">
        <v>2104</v>
      </c>
      <c r="G1421" t="s">
        <v>4279</v>
      </c>
      <c r="H1421" t="s">
        <v>137</v>
      </c>
      <c r="I1421" t="s">
        <v>137</v>
      </c>
      <c r="J1421" t="s">
        <v>1502</v>
      </c>
      <c r="K1421" t="s">
        <v>348</v>
      </c>
      <c r="L1421" t="s">
        <v>57</v>
      </c>
      <c r="M1421" t="s">
        <v>37</v>
      </c>
      <c r="N1421" t="s">
        <v>683</v>
      </c>
      <c r="O1421" t="s">
        <v>180</v>
      </c>
      <c r="P1421" t="s">
        <v>5472</v>
      </c>
      <c r="Q1421" t="s">
        <v>5472</v>
      </c>
      <c r="R1421" t="s">
        <v>4279</v>
      </c>
      <c r="S1421" t="s">
        <v>4279</v>
      </c>
      <c r="T1421" t="s">
        <v>50</v>
      </c>
      <c r="U1421" t="s">
        <v>8459</v>
      </c>
      <c r="V1421" t="s">
        <v>87</v>
      </c>
      <c r="W1421" t="s">
        <v>88</v>
      </c>
      <c r="X1421" t="s">
        <v>1055</v>
      </c>
      <c r="Y1421" t="s">
        <v>8926</v>
      </c>
      <c r="Z1421" t="s">
        <v>87</v>
      </c>
      <c r="AA1421" t="s">
        <v>87</v>
      </c>
      <c r="AB1421" t="s">
        <v>37</v>
      </c>
      <c r="AC1421" t="s">
        <v>1013</v>
      </c>
      <c r="AD1421" t="s">
        <v>37</v>
      </c>
      <c r="AE1421" t="s">
        <v>1013</v>
      </c>
      <c r="AF1421" t="s">
        <v>90</v>
      </c>
      <c r="AG1421" t="s">
        <v>1270</v>
      </c>
      <c r="AH1421" t="s">
        <v>551</v>
      </c>
      <c r="AI1421" s="4">
        <f ca="1">data[[#This Row],[Expiry Date]]-TODAY()</f>
        <v>40</v>
      </c>
      <c r="AJ1421" s="4">
        <f ca="1">data[[#This Row],[Maturity ( Days)]]/365</f>
        <v>0.1095890410958904</v>
      </c>
      <c r="AK1421" s="4" t="str">
        <f>IF(data[[#This Row],[Option Type]]="put","p","c")</f>
        <v>p</v>
      </c>
      <c r="AL1421" s="4">
        <f>(data[[#This Row],[Bid]]*data[[#This Row],[Bidsize]]+data[[#This Row],[Ask]]*data[[#This Row],[Asksize]])/(data[[#This Row],[Bidsize]]+data[[#This Row],[Asksize]])</f>
        <v>254.35</v>
      </c>
    </row>
    <row r="1422" spans="1:38" x14ac:dyDescent="0.3">
      <c r="A1422" t="s">
        <v>8927</v>
      </c>
      <c r="B1422" t="s">
        <v>8928</v>
      </c>
      <c r="C1422" t="s">
        <v>30</v>
      </c>
      <c r="D1422" t="s">
        <v>587</v>
      </c>
      <c r="E1422" t="s">
        <v>5607</v>
      </c>
      <c r="F1422" t="s">
        <v>8929</v>
      </c>
      <c r="G1422" t="s">
        <v>8930</v>
      </c>
      <c r="H1422" t="s">
        <v>137</v>
      </c>
      <c r="I1422" t="s">
        <v>137</v>
      </c>
      <c r="J1422" t="s">
        <v>1502</v>
      </c>
      <c r="K1422" t="s">
        <v>2580</v>
      </c>
      <c r="L1422" t="s">
        <v>57</v>
      </c>
      <c r="M1422" t="s">
        <v>37</v>
      </c>
      <c r="N1422" t="s">
        <v>7367</v>
      </c>
      <c r="O1422" t="s">
        <v>137</v>
      </c>
      <c r="P1422" t="s">
        <v>8931</v>
      </c>
      <c r="Q1422" t="s">
        <v>8931</v>
      </c>
      <c r="R1422" t="s">
        <v>8932</v>
      </c>
      <c r="S1422" t="s">
        <v>8930</v>
      </c>
      <c r="T1422" t="s">
        <v>50</v>
      </c>
      <c r="U1422" t="s">
        <v>8933</v>
      </c>
      <c r="V1422" t="s">
        <v>87</v>
      </c>
      <c r="W1422" t="s">
        <v>88</v>
      </c>
      <c r="X1422" t="s">
        <v>1055</v>
      </c>
      <c r="Y1422" t="s">
        <v>8934</v>
      </c>
      <c r="Z1422" t="s">
        <v>87</v>
      </c>
      <c r="AA1422" t="s">
        <v>87</v>
      </c>
      <c r="AB1422" t="s">
        <v>37</v>
      </c>
      <c r="AC1422" t="s">
        <v>1013</v>
      </c>
      <c r="AD1422" t="s">
        <v>37</v>
      </c>
      <c r="AE1422" t="s">
        <v>1013</v>
      </c>
      <c r="AF1422" t="s">
        <v>90</v>
      </c>
      <c r="AG1422" t="s">
        <v>1270</v>
      </c>
      <c r="AH1422" t="s">
        <v>551</v>
      </c>
      <c r="AI1422" s="4">
        <f ca="1">data[[#This Row],[Expiry Date]]-TODAY()</f>
        <v>40</v>
      </c>
      <c r="AJ1422" s="4">
        <f ca="1">data[[#This Row],[Maturity ( Days)]]/365</f>
        <v>0.1095890410958904</v>
      </c>
      <c r="AK1422" s="4" t="str">
        <f>IF(data[[#This Row],[Option Type]]="put","p","c")</f>
        <v>p</v>
      </c>
      <c r="AL1422" s="4">
        <f>(data[[#This Row],[Bid]]*data[[#This Row],[Bidsize]]+data[[#This Row],[Ask]]*data[[#This Row],[Asksize]])/(data[[#This Row],[Bidsize]]+data[[#This Row],[Asksize]])</f>
        <v>267.65000000000003</v>
      </c>
    </row>
    <row r="1423" spans="1:38" x14ac:dyDescent="0.3">
      <c r="A1423" t="s">
        <v>8935</v>
      </c>
      <c r="B1423" t="s">
        <v>8936</v>
      </c>
      <c r="C1423" t="s">
        <v>30</v>
      </c>
      <c r="D1423" t="s">
        <v>589</v>
      </c>
      <c r="E1423" t="s">
        <v>1026</v>
      </c>
      <c r="F1423" t="s">
        <v>8937</v>
      </c>
      <c r="G1423" t="s">
        <v>8938</v>
      </c>
      <c r="H1423" t="s">
        <v>137</v>
      </c>
      <c r="I1423" t="s">
        <v>137</v>
      </c>
      <c r="J1423" t="s">
        <v>1502</v>
      </c>
      <c r="K1423" t="s">
        <v>765</v>
      </c>
      <c r="L1423" t="s">
        <v>57</v>
      </c>
      <c r="M1423" t="s">
        <v>37</v>
      </c>
      <c r="N1423" t="s">
        <v>737</v>
      </c>
      <c r="O1423" t="s">
        <v>128</v>
      </c>
      <c r="P1423" t="s">
        <v>8939</v>
      </c>
      <c r="Q1423" t="s">
        <v>8939</v>
      </c>
      <c r="R1423" t="s">
        <v>8938</v>
      </c>
      <c r="S1423" t="s">
        <v>8938</v>
      </c>
      <c r="T1423" t="s">
        <v>50</v>
      </c>
      <c r="U1423" t="s">
        <v>8659</v>
      </c>
      <c r="V1423" t="s">
        <v>87</v>
      </c>
      <c r="W1423" t="s">
        <v>88</v>
      </c>
      <c r="X1423" t="s">
        <v>1055</v>
      </c>
      <c r="Y1423" t="s">
        <v>8940</v>
      </c>
      <c r="Z1423" t="s">
        <v>87</v>
      </c>
      <c r="AA1423" t="s">
        <v>87</v>
      </c>
      <c r="AB1423" t="s">
        <v>37</v>
      </c>
      <c r="AC1423" t="s">
        <v>1013</v>
      </c>
      <c r="AD1423" t="s">
        <v>37</v>
      </c>
      <c r="AE1423" t="s">
        <v>1013</v>
      </c>
      <c r="AF1423" t="s">
        <v>90</v>
      </c>
      <c r="AG1423" t="s">
        <v>1270</v>
      </c>
      <c r="AH1423" t="s">
        <v>551</v>
      </c>
      <c r="AI1423" s="4">
        <f ca="1">data[[#This Row],[Expiry Date]]-TODAY()</f>
        <v>40</v>
      </c>
      <c r="AJ1423" s="4">
        <f ca="1">data[[#This Row],[Maturity ( Days)]]/365</f>
        <v>0.1095890410958904</v>
      </c>
      <c r="AK1423" s="4" t="str">
        <f>IF(data[[#This Row],[Option Type]]="put","p","c")</f>
        <v>p</v>
      </c>
      <c r="AL1423" s="4">
        <f>(data[[#This Row],[Bid]]*data[[#This Row],[Bidsize]]+data[[#This Row],[Ask]]*data[[#This Row],[Asksize]])/(data[[#This Row],[Bidsize]]+data[[#This Row],[Asksize]])</f>
        <v>274.59999999999997</v>
      </c>
    </row>
    <row r="1424" spans="1:38" x14ac:dyDescent="0.3">
      <c r="A1424" t="s">
        <v>8941</v>
      </c>
      <c r="B1424" t="s">
        <v>8942</v>
      </c>
      <c r="C1424" t="s">
        <v>30</v>
      </c>
      <c r="D1424" t="s">
        <v>316</v>
      </c>
      <c r="E1424" t="s">
        <v>8943</v>
      </c>
      <c r="F1424" t="s">
        <v>8944</v>
      </c>
      <c r="G1424" t="s">
        <v>8945</v>
      </c>
      <c r="H1424" t="s">
        <v>137</v>
      </c>
      <c r="I1424" t="s">
        <v>137</v>
      </c>
      <c r="J1424" t="s">
        <v>1502</v>
      </c>
      <c r="K1424" t="s">
        <v>2931</v>
      </c>
      <c r="L1424" t="s">
        <v>57</v>
      </c>
      <c r="M1424" t="s">
        <v>37</v>
      </c>
      <c r="N1424" t="s">
        <v>8946</v>
      </c>
      <c r="O1424" t="s">
        <v>88</v>
      </c>
      <c r="P1424" t="s">
        <v>8945</v>
      </c>
      <c r="Q1424" t="s">
        <v>8945</v>
      </c>
      <c r="R1424" t="s">
        <v>8945</v>
      </c>
      <c r="S1424" t="s">
        <v>8945</v>
      </c>
      <c r="T1424" t="s">
        <v>50</v>
      </c>
      <c r="U1424" t="s">
        <v>8947</v>
      </c>
      <c r="V1424" t="s">
        <v>87</v>
      </c>
      <c r="W1424" t="s">
        <v>88</v>
      </c>
      <c r="X1424" t="s">
        <v>1055</v>
      </c>
      <c r="Y1424" t="s">
        <v>8948</v>
      </c>
      <c r="Z1424" t="s">
        <v>87</v>
      </c>
      <c r="AA1424" t="s">
        <v>87</v>
      </c>
      <c r="AB1424" t="s">
        <v>37</v>
      </c>
      <c r="AC1424" t="s">
        <v>1013</v>
      </c>
      <c r="AD1424" t="s">
        <v>37</v>
      </c>
      <c r="AE1424" t="s">
        <v>1013</v>
      </c>
      <c r="AF1424" t="s">
        <v>90</v>
      </c>
      <c r="AG1424" t="s">
        <v>1270</v>
      </c>
      <c r="AH1424" t="s">
        <v>551</v>
      </c>
      <c r="AI1424" s="4">
        <f ca="1">data[[#This Row],[Expiry Date]]-TODAY()</f>
        <v>40</v>
      </c>
      <c r="AJ1424" s="4">
        <f ca="1">data[[#This Row],[Maturity ( Days)]]/365</f>
        <v>0.1095890410958904</v>
      </c>
      <c r="AK1424" s="4" t="str">
        <f>IF(data[[#This Row],[Option Type]]="put","p","c")</f>
        <v>p</v>
      </c>
      <c r="AL1424" s="4">
        <f>(data[[#This Row],[Bid]]*data[[#This Row],[Bidsize]]+data[[#This Row],[Ask]]*data[[#This Row],[Asksize]])/(data[[#This Row],[Bidsize]]+data[[#This Row],[Asksize]])</f>
        <v>281.55</v>
      </c>
    </row>
    <row r="1425" spans="1:38" x14ac:dyDescent="0.3">
      <c r="A1425" t="s">
        <v>8949</v>
      </c>
      <c r="B1425" t="s">
        <v>8950</v>
      </c>
      <c r="C1425" t="s">
        <v>30</v>
      </c>
      <c r="D1425" t="s">
        <v>595</v>
      </c>
      <c r="E1425" t="s">
        <v>8951</v>
      </c>
      <c r="F1425" t="s">
        <v>7333</v>
      </c>
      <c r="G1425" t="s">
        <v>8952</v>
      </c>
      <c r="H1425" t="s">
        <v>137</v>
      </c>
      <c r="I1425" t="s">
        <v>137</v>
      </c>
      <c r="J1425" t="s">
        <v>1502</v>
      </c>
      <c r="K1425" t="s">
        <v>2831</v>
      </c>
      <c r="L1425" t="s">
        <v>57</v>
      </c>
      <c r="M1425" t="s">
        <v>37</v>
      </c>
      <c r="N1425" t="s">
        <v>5670</v>
      </c>
      <c r="O1425" t="s">
        <v>171</v>
      </c>
      <c r="P1425" t="s">
        <v>1391</v>
      </c>
      <c r="Q1425" t="s">
        <v>1391</v>
      </c>
      <c r="R1425" t="s">
        <v>8953</v>
      </c>
      <c r="S1425" t="s">
        <v>8952</v>
      </c>
      <c r="T1425" t="s">
        <v>50</v>
      </c>
      <c r="U1425" t="s">
        <v>8161</v>
      </c>
      <c r="V1425" t="s">
        <v>87</v>
      </c>
      <c r="W1425" t="s">
        <v>88</v>
      </c>
      <c r="X1425" t="s">
        <v>1055</v>
      </c>
      <c r="Y1425" t="s">
        <v>1402</v>
      </c>
      <c r="Z1425" t="s">
        <v>87</v>
      </c>
      <c r="AA1425" t="s">
        <v>87</v>
      </c>
      <c r="AB1425" t="s">
        <v>37</v>
      </c>
      <c r="AC1425" t="s">
        <v>1013</v>
      </c>
      <c r="AD1425" t="s">
        <v>37</v>
      </c>
      <c r="AE1425" t="s">
        <v>1013</v>
      </c>
      <c r="AF1425" t="s">
        <v>90</v>
      </c>
      <c r="AG1425" t="s">
        <v>1270</v>
      </c>
      <c r="AH1425" t="s">
        <v>551</v>
      </c>
      <c r="AI1425" s="4">
        <f ca="1">data[[#This Row],[Expiry Date]]-TODAY()</f>
        <v>40</v>
      </c>
      <c r="AJ1425" s="4">
        <f ca="1">data[[#This Row],[Maturity ( Days)]]/365</f>
        <v>0.1095890410958904</v>
      </c>
      <c r="AK1425" s="4" t="str">
        <f>IF(data[[#This Row],[Option Type]]="put","p","c")</f>
        <v>p</v>
      </c>
      <c r="AL1425" s="4">
        <f>(data[[#This Row],[Bid]]*data[[#This Row],[Bidsize]]+data[[#This Row],[Ask]]*data[[#This Row],[Asksize]])/(data[[#This Row],[Bidsize]]+data[[#This Row],[Asksize]])</f>
        <v>292.3</v>
      </c>
    </row>
    <row r="1426" spans="1:38" x14ac:dyDescent="0.3">
      <c r="A1426" t="s">
        <v>8954</v>
      </c>
      <c r="B1426" t="s">
        <v>8955</v>
      </c>
      <c r="C1426" t="s">
        <v>58</v>
      </c>
      <c r="D1426" t="s">
        <v>601</v>
      </c>
      <c r="E1426" t="s">
        <v>521</v>
      </c>
      <c r="F1426" t="s">
        <v>8696</v>
      </c>
      <c r="G1426" t="s">
        <v>8956</v>
      </c>
      <c r="H1426" t="s">
        <v>289</v>
      </c>
      <c r="I1426" t="s">
        <v>289</v>
      </c>
      <c r="J1426" t="s">
        <v>1502</v>
      </c>
      <c r="K1426" t="s">
        <v>3010</v>
      </c>
      <c r="L1426" t="s">
        <v>57</v>
      </c>
      <c r="M1426" t="s">
        <v>37</v>
      </c>
      <c r="N1426" t="s">
        <v>8957</v>
      </c>
      <c r="O1426" t="s">
        <v>128</v>
      </c>
      <c r="P1426" t="s">
        <v>8958</v>
      </c>
      <c r="Q1426" t="s">
        <v>8958</v>
      </c>
      <c r="R1426" t="s">
        <v>8956</v>
      </c>
      <c r="S1426" t="s">
        <v>8956</v>
      </c>
      <c r="T1426" t="s">
        <v>50</v>
      </c>
      <c r="U1426" t="s">
        <v>6438</v>
      </c>
      <c r="V1426" t="s">
        <v>87</v>
      </c>
      <c r="W1426" t="s">
        <v>88</v>
      </c>
      <c r="X1426" t="s">
        <v>1055</v>
      </c>
      <c r="Y1426" t="s">
        <v>987</v>
      </c>
      <c r="Z1426" t="s">
        <v>87</v>
      </c>
      <c r="AA1426" t="s">
        <v>87</v>
      </c>
      <c r="AB1426" t="s">
        <v>37</v>
      </c>
      <c r="AC1426" t="s">
        <v>1013</v>
      </c>
      <c r="AD1426" t="s">
        <v>37</v>
      </c>
      <c r="AE1426" t="s">
        <v>1013</v>
      </c>
      <c r="AF1426" t="s">
        <v>90</v>
      </c>
      <c r="AG1426" t="s">
        <v>1270</v>
      </c>
      <c r="AH1426" t="s">
        <v>50</v>
      </c>
      <c r="AI1426" s="4">
        <f ca="1">data[[#This Row],[Expiry Date]]-TODAY()</f>
        <v>40</v>
      </c>
      <c r="AJ1426" s="4">
        <f ca="1">data[[#This Row],[Maturity ( Days)]]/365</f>
        <v>0.1095890410958904</v>
      </c>
      <c r="AK1426" s="4" t="str">
        <f>IF(data[[#This Row],[Option Type]]="put","p","c")</f>
        <v>c</v>
      </c>
      <c r="AL1426" s="4">
        <f>(data[[#This Row],[Bid]]*data[[#This Row],[Bidsize]]+data[[#This Row],[Ask]]*data[[#This Row],[Asksize]])/(data[[#This Row],[Bidsize]]+data[[#This Row],[Asksize]])</f>
        <v>27.85</v>
      </c>
    </row>
    <row r="1427" spans="1:38" x14ac:dyDescent="0.3">
      <c r="A1427" t="s">
        <v>8959</v>
      </c>
      <c r="B1427" t="s">
        <v>8960</v>
      </c>
      <c r="C1427" t="s">
        <v>30</v>
      </c>
      <c r="D1427" t="s">
        <v>602</v>
      </c>
      <c r="E1427" t="s">
        <v>5000</v>
      </c>
      <c r="F1427" t="s">
        <v>8961</v>
      </c>
      <c r="G1427" t="s">
        <v>8962</v>
      </c>
      <c r="H1427" t="s">
        <v>161</v>
      </c>
      <c r="I1427" t="s">
        <v>161</v>
      </c>
      <c r="J1427" t="s">
        <v>1502</v>
      </c>
      <c r="K1427" t="s">
        <v>8963</v>
      </c>
      <c r="L1427" t="s">
        <v>57</v>
      </c>
      <c r="M1427" t="s">
        <v>37</v>
      </c>
      <c r="N1427" t="s">
        <v>8964</v>
      </c>
      <c r="O1427" t="s">
        <v>88</v>
      </c>
      <c r="P1427" t="s">
        <v>8962</v>
      </c>
      <c r="Q1427" t="s">
        <v>8962</v>
      </c>
      <c r="R1427" t="s">
        <v>8962</v>
      </c>
      <c r="S1427" t="s">
        <v>8962</v>
      </c>
      <c r="T1427" t="s">
        <v>50</v>
      </c>
      <c r="U1427" t="s">
        <v>7478</v>
      </c>
      <c r="V1427" t="s">
        <v>87</v>
      </c>
      <c r="W1427" t="s">
        <v>88</v>
      </c>
      <c r="X1427" t="s">
        <v>1055</v>
      </c>
      <c r="Y1427" t="s">
        <v>8965</v>
      </c>
      <c r="Z1427" t="s">
        <v>87</v>
      </c>
      <c r="AA1427" t="s">
        <v>87</v>
      </c>
      <c r="AB1427" t="s">
        <v>37</v>
      </c>
      <c r="AC1427" t="s">
        <v>1013</v>
      </c>
      <c r="AD1427" t="s">
        <v>37</v>
      </c>
      <c r="AE1427" t="s">
        <v>1013</v>
      </c>
      <c r="AF1427" t="s">
        <v>90</v>
      </c>
      <c r="AG1427" t="s">
        <v>1270</v>
      </c>
      <c r="AH1427" t="s">
        <v>50</v>
      </c>
      <c r="AI1427" s="4">
        <f ca="1">data[[#This Row],[Expiry Date]]-TODAY()</f>
        <v>40</v>
      </c>
      <c r="AJ1427" s="4">
        <f ca="1">data[[#This Row],[Maturity ( Days)]]/365</f>
        <v>0.1095890410958904</v>
      </c>
      <c r="AK1427" s="4" t="str">
        <f>IF(data[[#This Row],[Option Type]]="put","p","c")</f>
        <v>p</v>
      </c>
      <c r="AL1427" s="4">
        <f>(data[[#This Row],[Bid]]*data[[#This Row],[Bidsize]]+data[[#This Row],[Ask]]*data[[#This Row],[Asksize]])/(data[[#This Row],[Bidsize]]+data[[#This Row],[Asksize]])</f>
        <v>325.39999999999998</v>
      </c>
    </row>
    <row r="1428" spans="1:38" x14ac:dyDescent="0.3">
      <c r="A1428" t="s">
        <v>8966</v>
      </c>
      <c r="B1428" t="s">
        <v>8967</v>
      </c>
      <c r="C1428" t="s">
        <v>58</v>
      </c>
      <c r="D1428" t="s">
        <v>602</v>
      </c>
      <c r="E1428" t="s">
        <v>8968</v>
      </c>
      <c r="F1428" t="s">
        <v>937</v>
      </c>
      <c r="G1428" t="s">
        <v>5727</v>
      </c>
      <c r="H1428" t="s">
        <v>153</v>
      </c>
      <c r="I1428" t="s">
        <v>176</v>
      </c>
      <c r="J1428" t="s">
        <v>1502</v>
      </c>
      <c r="K1428" t="s">
        <v>4877</v>
      </c>
      <c r="L1428" t="s">
        <v>57</v>
      </c>
      <c r="M1428" t="s">
        <v>37</v>
      </c>
      <c r="N1428" t="s">
        <v>8969</v>
      </c>
      <c r="O1428" t="s">
        <v>166</v>
      </c>
      <c r="P1428" t="s">
        <v>1363</v>
      </c>
      <c r="Q1428" t="s">
        <v>5727</v>
      </c>
      <c r="R1428" t="s">
        <v>1363</v>
      </c>
      <c r="S1428" t="s">
        <v>5727</v>
      </c>
      <c r="T1428" t="s">
        <v>50</v>
      </c>
      <c r="U1428" t="s">
        <v>1162</v>
      </c>
      <c r="V1428" t="s">
        <v>87</v>
      </c>
      <c r="W1428" t="s">
        <v>88</v>
      </c>
      <c r="X1428" t="s">
        <v>1055</v>
      </c>
      <c r="Y1428" t="s">
        <v>853</v>
      </c>
      <c r="Z1428" t="s">
        <v>87</v>
      </c>
      <c r="AA1428" t="s">
        <v>87</v>
      </c>
      <c r="AB1428" t="s">
        <v>37</v>
      </c>
      <c r="AC1428" t="s">
        <v>1013</v>
      </c>
      <c r="AD1428" t="s">
        <v>37</v>
      </c>
      <c r="AE1428" t="s">
        <v>1013</v>
      </c>
      <c r="AF1428" t="s">
        <v>90</v>
      </c>
      <c r="AG1428" t="s">
        <v>1270</v>
      </c>
      <c r="AH1428" t="s">
        <v>551</v>
      </c>
      <c r="AI1428" s="4">
        <f ca="1">data[[#This Row],[Expiry Date]]-TODAY()</f>
        <v>40</v>
      </c>
      <c r="AJ1428" s="4">
        <f ca="1">data[[#This Row],[Maturity ( Days)]]/365</f>
        <v>0.1095890410958904</v>
      </c>
      <c r="AK1428" s="4" t="str">
        <f>IF(data[[#This Row],[Option Type]]="put","p","c")</f>
        <v>c</v>
      </c>
      <c r="AL1428" s="4">
        <f>(data[[#This Row],[Bid]]*data[[#This Row],[Bidsize]]+data[[#This Row],[Ask]]*data[[#This Row],[Asksize]])/(data[[#This Row],[Bidsize]]+data[[#This Row],[Asksize]])</f>
        <v>27.289189189189187</v>
      </c>
    </row>
    <row r="1429" spans="1:38" x14ac:dyDescent="0.3">
      <c r="A1429" t="s">
        <v>8970</v>
      </c>
      <c r="B1429" t="s">
        <v>8971</v>
      </c>
      <c r="C1429" t="s">
        <v>30</v>
      </c>
      <c r="D1429" t="s">
        <v>602</v>
      </c>
      <c r="E1429" t="s">
        <v>8972</v>
      </c>
      <c r="F1429" t="s">
        <v>8973</v>
      </c>
      <c r="G1429" t="s">
        <v>8974</v>
      </c>
      <c r="H1429" t="s">
        <v>137</v>
      </c>
      <c r="I1429" t="s">
        <v>137</v>
      </c>
      <c r="J1429" t="s">
        <v>1502</v>
      </c>
      <c r="K1429" t="s">
        <v>5668</v>
      </c>
      <c r="L1429" t="s">
        <v>57</v>
      </c>
      <c r="M1429" t="s">
        <v>37</v>
      </c>
      <c r="N1429" t="s">
        <v>8975</v>
      </c>
      <c r="O1429" t="s">
        <v>88</v>
      </c>
      <c r="P1429" t="s">
        <v>8974</v>
      </c>
      <c r="Q1429" t="s">
        <v>8974</v>
      </c>
      <c r="R1429" t="s">
        <v>8974</v>
      </c>
      <c r="S1429" t="s">
        <v>8974</v>
      </c>
      <c r="T1429" t="s">
        <v>50</v>
      </c>
      <c r="U1429" t="s">
        <v>6412</v>
      </c>
      <c r="V1429" t="s">
        <v>87</v>
      </c>
      <c r="W1429" t="s">
        <v>88</v>
      </c>
      <c r="X1429" t="s">
        <v>1055</v>
      </c>
      <c r="Y1429" t="s">
        <v>8976</v>
      </c>
      <c r="Z1429" t="s">
        <v>87</v>
      </c>
      <c r="AA1429" t="s">
        <v>87</v>
      </c>
      <c r="AB1429" t="s">
        <v>37</v>
      </c>
      <c r="AC1429" t="s">
        <v>1013</v>
      </c>
      <c r="AD1429" t="s">
        <v>37</v>
      </c>
      <c r="AE1429" t="s">
        <v>1013</v>
      </c>
      <c r="AF1429" t="s">
        <v>90</v>
      </c>
      <c r="AG1429" t="s">
        <v>1270</v>
      </c>
      <c r="AH1429" t="s">
        <v>551</v>
      </c>
      <c r="AI1429" s="4">
        <f ca="1">data[[#This Row],[Expiry Date]]-TODAY()</f>
        <v>40</v>
      </c>
      <c r="AJ1429" s="4">
        <f ca="1">data[[#This Row],[Maturity ( Days)]]/365</f>
        <v>0.1095890410958904</v>
      </c>
      <c r="AK1429" s="4" t="str">
        <f>IF(data[[#This Row],[Option Type]]="put","p","c")</f>
        <v>p</v>
      </c>
      <c r="AL1429" s="4">
        <f>(data[[#This Row],[Bid]]*data[[#This Row],[Bidsize]]+data[[#This Row],[Ask]]*data[[#This Row],[Asksize]])/(data[[#This Row],[Bidsize]]+data[[#This Row],[Asksize]])</f>
        <v>326.34999999999997</v>
      </c>
    </row>
    <row r="1430" spans="1:38" x14ac:dyDescent="0.3">
      <c r="A1430" t="s">
        <v>8977</v>
      </c>
      <c r="B1430" t="s">
        <v>8978</v>
      </c>
      <c r="C1430" t="s">
        <v>30</v>
      </c>
      <c r="D1430" t="s">
        <v>285</v>
      </c>
      <c r="E1430" t="s">
        <v>8979</v>
      </c>
      <c r="F1430" t="s">
        <v>8980</v>
      </c>
      <c r="G1430" t="s">
        <v>8981</v>
      </c>
      <c r="H1430" t="s">
        <v>137</v>
      </c>
      <c r="I1430" t="s">
        <v>137</v>
      </c>
      <c r="J1430" t="s">
        <v>1502</v>
      </c>
      <c r="K1430" t="s">
        <v>7383</v>
      </c>
      <c r="L1430" t="s">
        <v>57</v>
      </c>
      <c r="M1430" t="s">
        <v>37</v>
      </c>
      <c r="N1430" t="s">
        <v>8982</v>
      </c>
      <c r="O1430" t="s">
        <v>88</v>
      </c>
      <c r="P1430" t="s">
        <v>8981</v>
      </c>
      <c r="Q1430" t="s">
        <v>8981</v>
      </c>
      <c r="R1430" t="s">
        <v>8981</v>
      </c>
      <c r="S1430" t="s">
        <v>8981</v>
      </c>
      <c r="T1430" t="s">
        <v>50</v>
      </c>
      <c r="U1430" t="s">
        <v>8983</v>
      </c>
      <c r="V1430" t="s">
        <v>87</v>
      </c>
      <c r="W1430" t="s">
        <v>88</v>
      </c>
      <c r="X1430" t="s">
        <v>1055</v>
      </c>
      <c r="Y1430" t="s">
        <v>8984</v>
      </c>
      <c r="Z1430" t="s">
        <v>87</v>
      </c>
      <c r="AA1430" t="s">
        <v>87</v>
      </c>
      <c r="AB1430" t="s">
        <v>37</v>
      </c>
      <c r="AC1430" t="s">
        <v>1013</v>
      </c>
      <c r="AD1430" t="s">
        <v>37</v>
      </c>
      <c r="AE1430" t="s">
        <v>1013</v>
      </c>
      <c r="AF1430" t="s">
        <v>90</v>
      </c>
      <c r="AG1430" t="s">
        <v>1270</v>
      </c>
      <c r="AH1430" t="s">
        <v>551</v>
      </c>
      <c r="AI1430" s="4">
        <f ca="1">data[[#This Row],[Expiry Date]]-TODAY()</f>
        <v>40</v>
      </c>
      <c r="AJ1430" s="4">
        <f ca="1">data[[#This Row],[Maturity ( Days)]]/365</f>
        <v>0.1095890410958904</v>
      </c>
      <c r="AK1430" s="4" t="str">
        <f>IF(data[[#This Row],[Option Type]]="put","p","c")</f>
        <v>p</v>
      </c>
      <c r="AL1430" s="4">
        <f>(data[[#This Row],[Bid]]*data[[#This Row],[Bidsize]]+data[[#This Row],[Ask]]*data[[#This Row],[Asksize]])/(data[[#This Row],[Bidsize]]+data[[#This Row],[Asksize]])</f>
        <v>338.25</v>
      </c>
    </row>
    <row r="1431" spans="1:38" x14ac:dyDescent="0.3">
      <c r="A1431" t="s">
        <v>8985</v>
      </c>
      <c r="B1431" t="s">
        <v>8986</v>
      </c>
      <c r="C1431" t="s">
        <v>30</v>
      </c>
      <c r="D1431" t="s">
        <v>182</v>
      </c>
      <c r="E1431" t="s">
        <v>8987</v>
      </c>
      <c r="F1431" t="s">
        <v>972</v>
      </c>
      <c r="G1431" t="s">
        <v>8988</v>
      </c>
      <c r="H1431" t="s">
        <v>161</v>
      </c>
      <c r="I1431" t="s">
        <v>161</v>
      </c>
      <c r="J1431" t="s">
        <v>1502</v>
      </c>
      <c r="K1431" t="s">
        <v>8989</v>
      </c>
      <c r="L1431" t="s">
        <v>57</v>
      </c>
      <c r="M1431" t="s">
        <v>37</v>
      </c>
      <c r="N1431" t="s">
        <v>8990</v>
      </c>
      <c r="O1431" t="s">
        <v>127</v>
      </c>
      <c r="P1431" t="s">
        <v>8991</v>
      </c>
      <c r="Q1431" t="s">
        <v>8992</v>
      </c>
      <c r="R1431" t="s">
        <v>8993</v>
      </c>
      <c r="S1431" t="s">
        <v>8988</v>
      </c>
      <c r="T1431" t="s">
        <v>50</v>
      </c>
      <c r="U1431" t="s">
        <v>8994</v>
      </c>
      <c r="V1431" t="s">
        <v>87</v>
      </c>
      <c r="W1431" t="s">
        <v>88</v>
      </c>
      <c r="X1431" t="s">
        <v>1055</v>
      </c>
      <c r="Y1431" t="s">
        <v>8995</v>
      </c>
      <c r="Z1431" t="s">
        <v>87</v>
      </c>
      <c r="AA1431" t="s">
        <v>87</v>
      </c>
      <c r="AB1431" t="s">
        <v>37</v>
      </c>
      <c r="AC1431" t="s">
        <v>1013</v>
      </c>
      <c r="AD1431" t="s">
        <v>37</v>
      </c>
      <c r="AE1431" t="s">
        <v>1013</v>
      </c>
      <c r="AF1431" t="s">
        <v>90</v>
      </c>
      <c r="AG1431" t="s">
        <v>1270</v>
      </c>
      <c r="AH1431" t="s">
        <v>50</v>
      </c>
      <c r="AI1431" s="4">
        <f ca="1">data[[#This Row],[Expiry Date]]-TODAY()</f>
        <v>40</v>
      </c>
      <c r="AJ1431" s="4">
        <f ca="1">data[[#This Row],[Maturity ( Days)]]/365</f>
        <v>0.1095890410958904</v>
      </c>
      <c r="AK1431" s="4" t="str">
        <f>IF(data[[#This Row],[Option Type]]="put","p","c")</f>
        <v>p</v>
      </c>
      <c r="AL1431" s="4">
        <f>(data[[#This Row],[Bid]]*data[[#This Row],[Bidsize]]+data[[#This Row],[Ask]]*data[[#This Row],[Asksize]])/(data[[#This Row],[Bidsize]]+data[[#This Row],[Asksize]])</f>
        <v>357.95</v>
      </c>
    </row>
    <row r="1432" spans="1:38" x14ac:dyDescent="0.3">
      <c r="A1432" t="s">
        <v>8996</v>
      </c>
      <c r="B1432" t="s">
        <v>8997</v>
      </c>
      <c r="C1432" t="s">
        <v>58</v>
      </c>
      <c r="D1432" t="s">
        <v>613</v>
      </c>
      <c r="E1432" t="s">
        <v>1005</v>
      </c>
      <c r="F1432" t="s">
        <v>820</v>
      </c>
      <c r="G1432" t="s">
        <v>3560</v>
      </c>
      <c r="H1432" t="s">
        <v>289</v>
      </c>
      <c r="I1432" t="s">
        <v>289</v>
      </c>
      <c r="J1432" t="s">
        <v>1502</v>
      </c>
      <c r="K1432" t="s">
        <v>2167</v>
      </c>
      <c r="L1432" t="s">
        <v>57</v>
      </c>
      <c r="M1432" t="s">
        <v>37</v>
      </c>
      <c r="N1432" t="s">
        <v>7470</v>
      </c>
      <c r="O1432" t="s">
        <v>88</v>
      </c>
      <c r="P1432" t="s">
        <v>3560</v>
      </c>
      <c r="Q1432" t="s">
        <v>3560</v>
      </c>
      <c r="R1432" t="s">
        <v>3560</v>
      </c>
      <c r="S1432" t="s">
        <v>3560</v>
      </c>
      <c r="T1432" t="s">
        <v>50</v>
      </c>
      <c r="U1432" t="s">
        <v>7351</v>
      </c>
      <c r="V1432" t="s">
        <v>87</v>
      </c>
      <c r="W1432" t="s">
        <v>88</v>
      </c>
      <c r="X1432" t="s">
        <v>1060</v>
      </c>
      <c r="Y1432" t="s">
        <v>919</v>
      </c>
      <c r="Z1432" t="s">
        <v>87</v>
      </c>
      <c r="AA1432" t="s">
        <v>87</v>
      </c>
      <c r="AB1432" t="s">
        <v>37</v>
      </c>
      <c r="AC1432" t="s">
        <v>1013</v>
      </c>
      <c r="AD1432" t="s">
        <v>37</v>
      </c>
      <c r="AE1432" t="s">
        <v>1013</v>
      </c>
      <c r="AF1432" t="s">
        <v>90</v>
      </c>
      <c r="AG1432" t="s">
        <v>1270</v>
      </c>
      <c r="AH1432" t="s">
        <v>50</v>
      </c>
      <c r="AI1432" s="4">
        <f ca="1">data[[#This Row],[Expiry Date]]-TODAY()</f>
        <v>40</v>
      </c>
      <c r="AJ1432" s="4">
        <f ca="1">data[[#This Row],[Maturity ( Days)]]/365</f>
        <v>0.1095890410958904</v>
      </c>
      <c r="AK1432" s="4" t="str">
        <f>IF(data[[#This Row],[Option Type]]="put","p","c")</f>
        <v>c</v>
      </c>
      <c r="AL1432" s="4">
        <f>(data[[#This Row],[Bid]]*data[[#This Row],[Bidsize]]+data[[#This Row],[Ask]]*data[[#This Row],[Asksize]])/(data[[#This Row],[Bidsize]]+data[[#This Row],[Asksize]])</f>
        <v>16.350000000000001</v>
      </c>
    </row>
    <row r="1433" spans="1:38" x14ac:dyDescent="0.3">
      <c r="A1433" t="s">
        <v>8998</v>
      </c>
      <c r="B1433" t="s">
        <v>8999</v>
      </c>
      <c r="C1433" t="s">
        <v>58</v>
      </c>
      <c r="D1433" t="s">
        <v>615</v>
      </c>
      <c r="E1433" t="s">
        <v>8112</v>
      </c>
      <c r="F1433" t="s">
        <v>273</v>
      </c>
      <c r="G1433" t="s">
        <v>675</v>
      </c>
      <c r="H1433" t="s">
        <v>90</v>
      </c>
      <c r="I1433" t="s">
        <v>90</v>
      </c>
      <c r="J1433" t="s">
        <v>1502</v>
      </c>
      <c r="K1433" t="s">
        <v>9000</v>
      </c>
      <c r="L1433" t="s">
        <v>57</v>
      </c>
      <c r="M1433" t="s">
        <v>37</v>
      </c>
      <c r="N1433" t="s">
        <v>1208</v>
      </c>
      <c r="O1433" t="s">
        <v>88</v>
      </c>
      <c r="P1433" t="s">
        <v>675</v>
      </c>
      <c r="Q1433" t="s">
        <v>675</v>
      </c>
      <c r="R1433" t="s">
        <v>675</v>
      </c>
      <c r="S1433" t="s">
        <v>675</v>
      </c>
      <c r="T1433" t="s">
        <v>50</v>
      </c>
      <c r="U1433" t="s">
        <v>9001</v>
      </c>
      <c r="V1433" t="s">
        <v>87</v>
      </c>
      <c r="W1433" t="s">
        <v>88</v>
      </c>
      <c r="X1433" t="s">
        <v>1055</v>
      </c>
      <c r="Y1433" t="s">
        <v>483</v>
      </c>
      <c r="Z1433" t="s">
        <v>87</v>
      </c>
      <c r="AA1433" t="s">
        <v>87</v>
      </c>
      <c r="AB1433" t="s">
        <v>37</v>
      </c>
      <c r="AC1433" t="s">
        <v>1013</v>
      </c>
      <c r="AD1433" t="s">
        <v>37</v>
      </c>
      <c r="AE1433" t="s">
        <v>1013</v>
      </c>
      <c r="AF1433" t="s">
        <v>90</v>
      </c>
      <c r="AG1433" t="s">
        <v>1270</v>
      </c>
      <c r="AH1433" t="s">
        <v>50</v>
      </c>
      <c r="AI1433" s="4">
        <f ca="1">data[[#This Row],[Expiry Date]]-TODAY()</f>
        <v>40</v>
      </c>
      <c r="AJ1433" s="4">
        <f ca="1">data[[#This Row],[Maturity ( Days)]]/365</f>
        <v>0.1095890410958904</v>
      </c>
      <c r="AK1433" s="4" t="str">
        <f>IF(data[[#This Row],[Option Type]]="put","p","c")</f>
        <v>c</v>
      </c>
      <c r="AL1433" s="4">
        <f>(data[[#This Row],[Bid]]*data[[#This Row],[Bidsize]]+data[[#This Row],[Ask]]*data[[#This Row],[Asksize]])/(data[[#This Row],[Bidsize]]+data[[#This Row],[Asksize]])</f>
        <v>14.35</v>
      </c>
    </row>
    <row r="1434" spans="1:38" x14ac:dyDescent="0.3">
      <c r="A1434" t="s">
        <v>9002</v>
      </c>
      <c r="B1434" t="s">
        <v>9003</v>
      </c>
      <c r="C1434" t="s">
        <v>30</v>
      </c>
      <c r="D1434" t="s">
        <v>616</v>
      </c>
      <c r="E1434" t="s">
        <v>9004</v>
      </c>
      <c r="F1434" t="s">
        <v>2840</v>
      </c>
      <c r="G1434" t="s">
        <v>9005</v>
      </c>
      <c r="H1434" t="s">
        <v>161</v>
      </c>
      <c r="I1434" t="s">
        <v>161</v>
      </c>
      <c r="J1434" t="s">
        <v>1502</v>
      </c>
      <c r="K1434" t="s">
        <v>291</v>
      </c>
      <c r="L1434" t="s">
        <v>57</v>
      </c>
      <c r="M1434" t="s">
        <v>37</v>
      </c>
      <c r="N1434" t="s">
        <v>9006</v>
      </c>
      <c r="O1434" t="s">
        <v>88</v>
      </c>
      <c r="P1434" t="s">
        <v>9005</v>
      </c>
      <c r="Q1434" t="s">
        <v>9005</v>
      </c>
      <c r="R1434" t="s">
        <v>9005</v>
      </c>
      <c r="S1434" t="s">
        <v>9005</v>
      </c>
      <c r="T1434" t="s">
        <v>50</v>
      </c>
      <c r="U1434" t="s">
        <v>9007</v>
      </c>
      <c r="V1434" t="s">
        <v>87</v>
      </c>
      <c r="W1434" t="s">
        <v>88</v>
      </c>
      <c r="X1434" t="s">
        <v>1060</v>
      </c>
      <c r="Y1434" t="s">
        <v>9008</v>
      </c>
      <c r="Z1434" t="s">
        <v>87</v>
      </c>
      <c r="AA1434" t="s">
        <v>87</v>
      </c>
      <c r="AB1434" t="s">
        <v>37</v>
      </c>
      <c r="AC1434" t="s">
        <v>1013</v>
      </c>
      <c r="AD1434" t="s">
        <v>37</v>
      </c>
      <c r="AE1434" t="s">
        <v>1013</v>
      </c>
      <c r="AF1434" t="s">
        <v>90</v>
      </c>
      <c r="AG1434" t="s">
        <v>1270</v>
      </c>
      <c r="AH1434" t="s">
        <v>50</v>
      </c>
      <c r="AI1434" s="4">
        <f ca="1">data[[#This Row],[Expiry Date]]-TODAY()</f>
        <v>40</v>
      </c>
      <c r="AJ1434" s="4">
        <f ca="1">data[[#This Row],[Maturity ( Days)]]/365</f>
        <v>0.1095890410958904</v>
      </c>
      <c r="AK1434" s="4" t="str">
        <f>IF(data[[#This Row],[Option Type]]="put","p","c")</f>
        <v>p</v>
      </c>
      <c r="AL1434" s="4">
        <f>(data[[#This Row],[Bid]]*data[[#This Row],[Bidsize]]+data[[#This Row],[Ask]]*data[[#This Row],[Asksize]])/(data[[#This Row],[Bidsize]]+data[[#This Row],[Asksize]])</f>
        <v>392.5</v>
      </c>
    </row>
    <row r="1435" spans="1:38" x14ac:dyDescent="0.3">
      <c r="A1435" t="s">
        <v>9009</v>
      </c>
      <c r="B1435" t="s">
        <v>9010</v>
      </c>
      <c r="C1435" t="s">
        <v>30</v>
      </c>
      <c r="D1435" t="s">
        <v>188</v>
      </c>
      <c r="E1435" t="s">
        <v>9011</v>
      </c>
      <c r="F1435" t="s">
        <v>9012</v>
      </c>
      <c r="G1435" t="s">
        <v>9013</v>
      </c>
      <c r="H1435" t="s">
        <v>137</v>
      </c>
      <c r="I1435" t="s">
        <v>137</v>
      </c>
      <c r="J1435" t="s">
        <v>1502</v>
      </c>
      <c r="K1435" t="s">
        <v>9014</v>
      </c>
      <c r="L1435" t="s">
        <v>57</v>
      </c>
      <c r="M1435" t="s">
        <v>37</v>
      </c>
      <c r="N1435" t="s">
        <v>9015</v>
      </c>
      <c r="O1435" t="s">
        <v>88</v>
      </c>
      <c r="P1435" t="s">
        <v>9013</v>
      </c>
      <c r="Q1435" t="s">
        <v>9013</v>
      </c>
      <c r="R1435" t="s">
        <v>9013</v>
      </c>
      <c r="S1435" t="s">
        <v>9013</v>
      </c>
      <c r="T1435" t="s">
        <v>50</v>
      </c>
      <c r="U1435" t="s">
        <v>9016</v>
      </c>
      <c r="V1435" t="s">
        <v>87</v>
      </c>
      <c r="W1435" t="s">
        <v>88</v>
      </c>
      <c r="X1435" t="s">
        <v>1055</v>
      </c>
      <c r="Y1435" t="s">
        <v>9017</v>
      </c>
      <c r="Z1435" t="s">
        <v>87</v>
      </c>
      <c r="AA1435" t="s">
        <v>87</v>
      </c>
      <c r="AB1435" t="s">
        <v>37</v>
      </c>
      <c r="AC1435" t="s">
        <v>1013</v>
      </c>
      <c r="AD1435" t="s">
        <v>37</v>
      </c>
      <c r="AE1435" t="s">
        <v>1013</v>
      </c>
      <c r="AF1435" t="s">
        <v>90</v>
      </c>
      <c r="AG1435" t="s">
        <v>1270</v>
      </c>
      <c r="AH1435" t="s">
        <v>551</v>
      </c>
      <c r="AI1435" s="4">
        <f ca="1">data[[#This Row],[Expiry Date]]-TODAY()</f>
        <v>40</v>
      </c>
      <c r="AJ1435" s="4">
        <f ca="1">data[[#This Row],[Maturity ( Days)]]/365</f>
        <v>0.1095890410958904</v>
      </c>
      <c r="AK1435" s="4" t="str">
        <f>IF(data[[#This Row],[Option Type]]="put","p","c")</f>
        <v>p</v>
      </c>
      <c r="AL1435" s="4">
        <f>(data[[#This Row],[Bid]]*data[[#This Row],[Bidsize]]+data[[#This Row],[Ask]]*data[[#This Row],[Asksize]])/(data[[#This Row],[Bidsize]]+data[[#This Row],[Asksize]])</f>
        <v>401.65000000000003</v>
      </c>
    </row>
    <row r="1436" spans="1:38" x14ac:dyDescent="0.3">
      <c r="A1436" t="s">
        <v>9018</v>
      </c>
      <c r="B1436" t="s">
        <v>9019</v>
      </c>
      <c r="C1436" t="s">
        <v>58</v>
      </c>
      <c r="D1436" t="s">
        <v>622</v>
      </c>
      <c r="E1436" t="s">
        <v>739</v>
      </c>
      <c r="F1436" t="s">
        <v>166</v>
      </c>
      <c r="G1436" t="s">
        <v>9020</v>
      </c>
      <c r="H1436" t="s">
        <v>151</v>
      </c>
      <c r="I1436" t="s">
        <v>127</v>
      </c>
      <c r="J1436" t="s">
        <v>1502</v>
      </c>
      <c r="K1436" t="s">
        <v>9021</v>
      </c>
      <c r="L1436" t="s">
        <v>57</v>
      </c>
      <c r="M1436" t="s">
        <v>37</v>
      </c>
      <c r="N1436" t="s">
        <v>9022</v>
      </c>
      <c r="O1436" t="s">
        <v>158</v>
      </c>
      <c r="P1436" t="s">
        <v>9023</v>
      </c>
      <c r="Q1436" t="s">
        <v>9023</v>
      </c>
      <c r="R1436" t="s">
        <v>9020</v>
      </c>
      <c r="S1436" t="s">
        <v>9020</v>
      </c>
      <c r="T1436" t="s">
        <v>50</v>
      </c>
      <c r="U1436" t="s">
        <v>9024</v>
      </c>
      <c r="V1436" t="s">
        <v>87</v>
      </c>
      <c r="W1436" t="s">
        <v>88</v>
      </c>
      <c r="X1436" t="s">
        <v>1055</v>
      </c>
      <c r="Y1436" t="s">
        <v>9025</v>
      </c>
      <c r="Z1436" t="s">
        <v>87</v>
      </c>
      <c r="AA1436" t="s">
        <v>87</v>
      </c>
      <c r="AB1436" t="s">
        <v>37</v>
      </c>
      <c r="AC1436" t="s">
        <v>1013</v>
      </c>
      <c r="AD1436" t="s">
        <v>37</v>
      </c>
      <c r="AE1436" t="s">
        <v>1013</v>
      </c>
      <c r="AF1436" t="s">
        <v>90</v>
      </c>
      <c r="AG1436" t="s">
        <v>1270</v>
      </c>
      <c r="AH1436" t="s">
        <v>551</v>
      </c>
      <c r="AI1436" s="4">
        <f ca="1">data[[#This Row],[Expiry Date]]-TODAY()</f>
        <v>40</v>
      </c>
      <c r="AJ1436" s="4">
        <f ca="1">data[[#This Row],[Maturity ( Days)]]/365</f>
        <v>0.1095890410958904</v>
      </c>
      <c r="AK1436" s="4" t="str">
        <f>IF(data[[#This Row],[Option Type]]="put","p","c")</f>
        <v>c</v>
      </c>
      <c r="AL1436" s="4">
        <f>(data[[#This Row],[Bid]]*data[[#This Row],[Bidsize]]+data[[#This Row],[Ask]]*data[[#This Row],[Asksize]])/(data[[#This Row],[Bidsize]]+data[[#This Row],[Asksize]])</f>
        <v>10.782608695652174</v>
      </c>
    </row>
    <row r="1437" spans="1:38" x14ac:dyDescent="0.3">
      <c r="A1437" t="s">
        <v>9026</v>
      </c>
      <c r="B1437" t="s">
        <v>9027</v>
      </c>
      <c r="C1437" t="s">
        <v>30</v>
      </c>
      <c r="D1437" t="s">
        <v>291</v>
      </c>
      <c r="E1437" t="s">
        <v>9028</v>
      </c>
      <c r="F1437" t="s">
        <v>9029</v>
      </c>
      <c r="G1437" t="s">
        <v>9030</v>
      </c>
      <c r="H1437" t="s">
        <v>161</v>
      </c>
      <c r="I1437" t="s">
        <v>161</v>
      </c>
      <c r="J1437" t="s">
        <v>1502</v>
      </c>
      <c r="K1437" t="s">
        <v>9031</v>
      </c>
      <c r="L1437" t="s">
        <v>57</v>
      </c>
      <c r="M1437" t="s">
        <v>37</v>
      </c>
      <c r="N1437" t="s">
        <v>9032</v>
      </c>
      <c r="O1437" t="s">
        <v>88</v>
      </c>
      <c r="P1437" t="s">
        <v>9030</v>
      </c>
      <c r="Q1437" t="s">
        <v>9030</v>
      </c>
      <c r="R1437" t="s">
        <v>9030</v>
      </c>
      <c r="S1437" t="s">
        <v>9030</v>
      </c>
      <c r="T1437" t="s">
        <v>50</v>
      </c>
      <c r="U1437" t="s">
        <v>9033</v>
      </c>
      <c r="V1437" t="s">
        <v>87</v>
      </c>
      <c r="W1437" t="s">
        <v>88</v>
      </c>
      <c r="X1437" t="s">
        <v>1060</v>
      </c>
      <c r="Y1437" t="s">
        <v>9034</v>
      </c>
      <c r="Z1437" t="s">
        <v>87</v>
      </c>
      <c r="AA1437" t="s">
        <v>87</v>
      </c>
      <c r="AB1437" t="s">
        <v>37</v>
      </c>
      <c r="AC1437" t="s">
        <v>1013</v>
      </c>
      <c r="AD1437" t="s">
        <v>37</v>
      </c>
      <c r="AE1437" t="s">
        <v>1013</v>
      </c>
      <c r="AF1437" t="s">
        <v>90</v>
      </c>
      <c r="AG1437" t="s">
        <v>1270</v>
      </c>
      <c r="AH1437" t="s">
        <v>50</v>
      </c>
      <c r="AI1437" s="4">
        <f ca="1">data[[#This Row],[Expiry Date]]-TODAY()</f>
        <v>40</v>
      </c>
      <c r="AJ1437" s="4">
        <f ca="1">data[[#This Row],[Maturity ( Days)]]/365</f>
        <v>0.1095890410958904</v>
      </c>
      <c r="AK1437" s="4" t="str">
        <f>IF(data[[#This Row],[Option Type]]="put","p","c")</f>
        <v>p</v>
      </c>
      <c r="AL1437" s="4">
        <f>(data[[#This Row],[Bid]]*data[[#This Row],[Bidsize]]+data[[#This Row],[Ask]]*data[[#This Row],[Asksize]])/(data[[#This Row],[Bidsize]]+data[[#This Row],[Asksize]])</f>
        <v>446.3</v>
      </c>
    </row>
    <row r="1438" spans="1:38" x14ac:dyDescent="0.3">
      <c r="A1438" t="s">
        <v>9035</v>
      </c>
      <c r="B1438" t="s">
        <v>9036</v>
      </c>
      <c r="C1438" t="s">
        <v>58</v>
      </c>
      <c r="D1438" t="s">
        <v>625</v>
      </c>
      <c r="E1438" t="s">
        <v>270</v>
      </c>
      <c r="F1438" t="s">
        <v>250</v>
      </c>
      <c r="G1438" t="s">
        <v>953</v>
      </c>
      <c r="H1438" t="s">
        <v>155</v>
      </c>
      <c r="I1438" t="s">
        <v>104</v>
      </c>
      <c r="J1438" t="s">
        <v>1502</v>
      </c>
      <c r="K1438" t="s">
        <v>265</v>
      </c>
      <c r="L1438" t="s">
        <v>57</v>
      </c>
      <c r="M1438" t="s">
        <v>37</v>
      </c>
      <c r="N1438" t="s">
        <v>1200</v>
      </c>
      <c r="O1438" t="s">
        <v>158</v>
      </c>
      <c r="P1438" t="s">
        <v>388</v>
      </c>
      <c r="Q1438" t="s">
        <v>953</v>
      </c>
      <c r="R1438" t="s">
        <v>388</v>
      </c>
      <c r="S1438" t="s">
        <v>953</v>
      </c>
      <c r="T1438" t="s">
        <v>50</v>
      </c>
      <c r="U1438" t="s">
        <v>9037</v>
      </c>
      <c r="V1438" t="s">
        <v>87</v>
      </c>
      <c r="W1438" t="s">
        <v>88</v>
      </c>
      <c r="X1438" t="s">
        <v>1055</v>
      </c>
      <c r="Y1438" t="s">
        <v>550</v>
      </c>
      <c r="Z1438" t="s">
        <v>87</v>
      </c>
      <c r="AA1438" t="s">
        <v>87</v>
      </c>
      <c r="AB1438" t="s">
        <v>37</v>
      </c>
      <c r="AC1438" t="s">
        <v>1013</v>
      </c>
      <c r="AD1438" t="s">
        <v>37</v>
      </c>
      <c r="AE1438" t="s">
        <v>1013</v>
      </c>
      <c r="AF1438" t="s">
        <v>90</v>
      </c>
      <c r="AG1438" t="s">
        <v>1270</v>
      </c>
      <c r="AH1438" t="s">
        <v>551</v>
      </c>
      <c r="AI1438" s="4">
        <f ca="1">data[[#This Row],[Expiry Date]]-TODAY()</f>
        <v>40</v>
      </c>
      <c r="AJ1438" s="4">
        <f ca="1">data[[#This Row],[Maturity ( Days)]]/365</f>
        <v>0.1095890410958904</v>
      </c>
      <c r="AK1438" s="4" t="str">
        <f>IF(data[[#This Row],[Option Type]]="put","p","c")</f>
        <v>c</v>
      </c>
      <c r="AL1438" s="4">
        <f>(data[[#This Row],[Bid]]*data[[#This Row],[Bidsize]]+data[[#This Row],[Ask]]*data[[#This Row],[Asksize]])/(data[[#This Row],[Bidsize]]+data[[#This Row],[Asksize]])</f>
        <v>7.4608695652173909</v>
      </c>
    </row>
    <row r="1439" spans="1:38" x14ac:dyDescent="0.3">
      <c r="A1439" t="s">
        <v>9038</v>
      </c>
      <c r="B1439" t="s">
        <v>9039</v>
      </c>
      <c r="C1439" t="s">
        <v>58</v>
      </c>
      <c r="D1439" t="s">
        <v>626</v>
      </c>
      <c r="E1439" t="s">
        <v>505</v>
      </c>
      <c r="F1439" t="s">
        <v>349</v>
      </c>
      <c r="G1439" t="s">
        <v>9040</v>
      </c>
      <c r="H1439" t="s">
        <v>150</v>
      </c>
      <c r="I1439" t="s">
        <v>104</v>
      </c>
      <c r="J1439" t="s">
        <v>1502</v>
      </c>
      <c r="K1439" t="s">
        <v>326</v>
      </c>
      <c r="L1439" t="s">
        <v>57</v>
      </c>
      <c r="M1439" t="s">
        <v>37</v>
      </c>
      <c r="N1439" t="s">
        <v>1086</v>
      </c>
      <c r="O1439" t="s">
        <v>158</v>
      </c>
      <c r="P1439" t="s">
        <v>959</v>
      </c>
      <c r="Q1439" t="s">
        <v>9040</v>
      </c>
      <c r="R1439" t="s">
        <v>959</v>
      </c>
      <c r="S1439" t="s">
        <v>9040</v>
      </c>
      <c r="T1439" t="s">
        <v>50</v>
      </c>
      <c r="U1439" t="s">
        <v>9041</v>
      </c>
      <c r="V1439" t="s">
        <v>87</v>
      </c>
      <c r="W1439" t="s">
        <v>88</v>
      </c>
      <c r="X1439" t="s">
        <v>1055</v>
      </c>
      <c r="Y1439" t="s">
        <v>9042</v>
      </c>
      <c r="Z1439" t="s">
        <v>87</v>
      </c>
      <c r="AA1439" t="s">
        <v>87</v>
      </c>
      <c r="AB1439" t="s">
        <v>37</v>
      </c>
      <c r="AC1439" t="s">
        <v>1013</v>
      </c>
      <c r="AD1439" t="s">
        <v>37</v>
      </c>
      <c r="AE1439" t="s">
        <v>1013</v>
      </c>
      <c r="AF1439" t="s">
        <v>90</v>
      </c>
      <c r="AG1439" t="s">
        <v>1270</v>
      </c>
      <c r="AH1439" t="s">
        <v>551</v>
      </c>
      <c r="AI1439" s="4">
        <f ca="1">data[[#This Row],[Expiry Date]]-TODAY()</f>
        <v>40</v>
      </c>
      <c r="AJ1439" s="4">
        <f ca="1">data[[#This Row],[Maturity ( Days)]]/365</f>
        <v>0.1095890410958904</v>
      </c>
      <c r="AK1439" s="4" t="str">
        <f>IF(data[[#This Row],[Option Type]]="put","p","c")</f>
        <v>c</v>
      </c>
      <c r="AL1439" s="4">
        <f>(data[[#This Row],[Bid]]*data[[#This Row],[Bidsize]]+data[[#This Row],[Ask]]*data[[#This Row],[Asksize]])/(data[[#This Row],[Bidsize]]+data[[#This Row],[Asksize]])</f>
        <v>6.6538461538461542</v>
      </c>
    </row>
    <row r="1440" spans="1:38" x14ac:dyDescent="0.3">
      <c r="A1440" t="s">
        <v>9043</v>
      </c>
      <c r="B1440" t="s">
        <v>9044</v>
      </c>
      <c r="C1440" t="s">
        <v>30</v>
      </c>
      <c r="D1440" t="s">
        <v>626</v>
      </c>
      <c r="E1440" t="s">
        <v>9045</v>
      </c>
      <c r="F1440" t="s">
        <v>9046</v>
      </c>
      <c r="G1440" t="s">
        <v>9047</v>
      </c>
      <c r="H1440" t="s">
        <v>137</v>
      </c>
      <c r="I1440" t="s">
        <v>137</v>
      </c>
      <c r="J1440" t="s">
        <v>1502</v>
      </c>
      <c r="K1440" t="s">
        <v>113</v>
      </c>
      <c r="L1440" t="s">
        <v>57</v>
      </c>
      <c r="M1440" t="s">
        <v>37</v>
      </c>
      <c r="N1440" t="s">
        <v>9048</v>
      </c>
      <c r="O1440" t="s">
        <v>88</v>
      </c>
      <c r="P1440" t="s">
        <v>9047</v>
      </c>
      <c r="Q1440" t="s">
        <v>9047</v>
      </c>
      <c r="R1440" t="s">
        <v>9047</v>
      </c>
      <c r="S1440" t="s">
        <v>9047</v>
      </c>
      <c r="T1440" t="s">
        <v>50</v>
      </c>
      <c r="U1440" t="s">
        <v>9049</v>
      </c>
      <c r="V1440" t="s">
        <v>87</v>
      </c>
      <c r="W1440" t="s">
        <v>88</v>
      </c>
      <c r="X1440" t="s">
        <v>1055</v>
      </c>
      <c r="Y1440" t="s">
        <v>1325</v>
      </c>
      <c r="Z1440" t="s">
        <v>87</v>
      </c>
      <c r="AA1440" t="s">
        <v>87</v>
      </c>
      <c r="AB1440" t="s">
        <v>37</v>
      </c>
      <c r="AC1440" t="s">
        <v>1013</v>
      </c>
      <c r="AD1440" t="s">
        <v>37</v>
      </c>
      <c r="AE1440" t="s">
        <v>1013</v>
      </c>
      <c r="AF1440" t="s">
        <v>90</v>
      </c>
      <c r="AG1440" t="s">
        <v>1270</v>
      </c>
      <c r="AH1440" t="s">
        <v>551</v>
      </c>
      <c r="AI1440" s="4">
        <f ca="1">data[[#This Row],[Expiry Date]]-TODAY()</f>
        <v>40</v>
      </c>
      <c r="AJ1440" s="4">
        <f ca="1">data[[#This Row],[Maturity ( Days)]]/365</f>
        <v>0.1095890410958904</v>
      </c>
      <c r="AK1440" s="4" t="str">
        <f>IF(data[[#This Row],[Option Type]]="put","p","c")</f>
        <v>p</v>
      </c>
      <c r="AL1440" s="4">
        <f>(data[[#This Row],[Bid]]*data[[#This Row],[Bidsize]]+data[[#This Row],[Ask]]*data[[#This Row],[Asksize]])/(data[[#This Row],[Bidsize]]+data[[#This Row],[Asksize]])</f>
        <v>465.29999999999995</v>
      </c>
    </row>
    <row r="1441" spans="1:38" x14ac:dyDescent="0.3">
      <c r="A1441" t="s">
        <v>9050</v>
      </c>
      <c r="B1441" t="s">
        <v>9051</v>
      </c>
      <c r="C1441" t="s">
        <v>30</v>
      </c>
      <c r="D1441" t="s">
        <v>627</v>
      </c>
      <c r="E1441" t="s">
        <v>957</v>
      </c>
      <c r="F1441" t="s">
        <v>9052</v>
      </c>
      <c r="G1441" t="s">
        <v>9053</v>
      </c>
      <c r="H1441" t="s">
        <v>161</v>
      </c>
      <c r="I1441" t="s">
        <v>161</v>
      </c>
      <c r="J1441" t="s">
        <v>1502</v>
      </c>
      <c r="K1441" t="s">
        <v>9054</v>
      </c>
      <c r="L1441" t="s">
        <v>57</v>
      </c>
      <c r="M1441" t="s">
        <v>37</v>
      </c>
      <c r="N1441" t="s">
        <v>9055</v>
      </c>
      <c r="O1441" t="s">
        <v>158</v>
      </c>
      <c r="P1441" t="s">
        <v>9053</v>
      </c>
      <c r="Q1441" t="s">
        <v>9053</v>
      </c>
      <c r="R1441" t="s">
        <v>9053</v>
      </c>
      <c r="S1441" t="s">
        <v>9053</v>
      </c>
      <c r="T1441" t="s">
        <v>50</v>
      </c>
      <c r="U1441" t="s">
        <v>9056</v>
      </c>
      <c r="V1441" t="s">
        <v>87</v>
      </c>
      <c r="W1441" t="s">
        <v>88</v>
      </c>
      <c r="X1441" t="s">
        <v>1055</v>
      </c>
      <c r="Y1441" t="s">
        <v>9057</v>
      </c>
      <c r="Z1441" t="s">
        <v>87</v>
      </c>
      <c r="AA1441" t="s">
        <v>87</v>
      </c>
      <c r="AB1441" t="s">
        <v>37</v>
      </c>
      <c r="AC1441" t="s">
        <v>1013</v>
      </c>
      <c r="AD1441" t="s">
        <v>37</v>
      </c>
      <c r="AE1441" t="s">
        <v>1013</v>
      </c>
      <c r="AF1441" t="s">
        <v>90</v>
      </c>
      <c r="AG1441" t="s">
        <v>1270</v>
      </c>
      <c r="AH1441" t="s">
        <v>50</v>
      </c>
      <c r="AI1441" s="4">
        <f ca="1">data[[#This Row],[Expiry Date]]-TODAY()</f>
        <v>40</v>
      </c>
      <c r="AJ1441" s="4">
        <f ca="1">data[[#This Row],[Maturity ( Days)]]/365</f>
        <v>0.1095890410958904</v>
      </c>
      <c r="AK1441" s="4" t="str">
        <f>IF(data[[#This Row],[Option Type]]="put","p","c")</f>
        <v>p</v>
      </c>
      <c r="AL1441" s="4">
        <f>(data[[#This Row],[Bid]]*data[[#This Row],[Bidsize]]+data[[#This Row],[Ask]]*data[[#This Row],[Asksize]])/(data[[#This Row],[Bidsize]]+data[[#This Row],[Asksize]])</f>
        <v>474.3</v>
      </c>
    </row>
    <row r="1442" spans="1:38" x14ac:dyDescent="0.3">
      <c r="A1442" t="s">
        <v>9058</v>
      </c>
      <c r="B1442" t="s">
        <v>9059</v>
      </c>
      <c r="C1442" t="s">
        <v>30</v>
      </c>
      <c r="D1442" t="s">
        <v>628</v>
      </c>
      <c r="E1442" t="s">
        <v>9060</v>
      </c>
      <c r="F1442" t="s">
        <v>4931</v>
      </c>
      <c r="G1442" t="s">
        <v>9061</v>
      </c>
      <c r="H1442" t="s">
        <v>161</v>
      </c>
      <c r="I1442" t="s">
        <v>161</v>
      </c>
      <c r="J1442" t="s">
        <v>1502</v>
      </c>
      <c r="K1442" t="s">
        <v>9062</v>
      </c>
      <c r="L1442" t="s">
        <v>57</v>
      </c>
      <c r="M1442" t="s">
        <v>37</v>
      </c>
      <c r="N1442" t="s">
        <v>9063</v>
      </c>
      <c r="O1442" t="s">
        <v>158</v>
      </c>
      <c r="P1442" t="s">
        <v>9061</v>
      </c>
      <c r="Q1442" t="s">
        <v>9061</v>
      </c>
      <c r="R1442" t="s">
        <v>9061</v>
      </c>
      <c r="S1442" t="s">
        <v>9061</v>
      </c>
      <c r="T1442" t="s">
        <v>50</v>
      </c>
      <c r="U1442" t="s">
        <v>9064</v>
      </c>
      <c r="V1442" t="s">
        <v>87</v>
      </c>
      <c r="W1442" t="s">
        <v>88</v>
      </c>
      <c r="X1442" t="s">
        <v>1055</v>
      </c>
      <c r="Y1442" t="s">
        <v>9065</v>
      </c>
      <c r="Z1442" t="s">
        <v>87</v>
      </c>
      <c r="AA1442" t="s">
        <v>87</v>
      </c>
      <c r="AB1442" t="s">
        <v>37</v>
      </c>
      <c r="AC1442" t="s">
        <v>1013</v>
      </c>
      <c r="AD1442" t="s">
        <v>37</v>
      </c>
      <c r="AE1442" t="s">
        <v>1013</v>
      </c>
      <c r="AF1442" t="s">
        <v>90</v>
      </c>
      <c r="AG1442" t="s">
        <v>1270</v>
      </c>
      <c r="AH1442" t="s">
        <v>50</v>
      </c>
      <c r="AI1442" s="4">
        <f ca="1">data[[#This Row],[Expiry Date]]-TODAY()</f>
        <v>40</v>
      </c>
      <c r="AJ1442" s="4">
        <f ca="1">data[[#This Row],[Maturity ( Days)]]/365</f>
        <v>0.1095890410958904</v>
      </c>
      <c r="AK1442" s="4" t="str">
        <f>IF(data[[#This Row],[Option Type]]="put","p","c")</f>
        <v>p</v>
      </c>
      <c r="AL1442" s="4">
        <f>(data[[#This Row],[Bid]]*data[[#This Row],[Bidsize]]+data[[#This Row],[Ask]]*data[[#This Row],[Asksize]])/(data[[#This Row],[Bidsize]]+data[[#This Row],[Asksize]])</f>
        <v>483.7</v>
      </c>
    </row>
    <row r="1443" spans="1:38" x14ac:dyDescent="0.3">
      <c r="A1443" t="s">
        <v>9066</v>
      </c>
      <c r="B1443" t="s">
        <v>9067</v>
      </c>
      <c r="C1443" t="s">
        <v>58</v>
      </c>
      <c r="D1443" t="s">
        <v>630</v>
      </c>
      <c r="E1443" t="s">
        <v>180</v>
      </c>
      <c r="F1443" t="s">
        <v>661</v>
      </c>
      <c r="G1443" t="s">
        <v>358</v>
      </c>
      <c r="H1443" t="s">
        <v>463</v>
      </c>
      <c r="I1443" t="s">
        <v>322</v>
      </c>
      <c r="J1443" t="s">
        <v>1502</v>
      </c>
      <c r="K1443" t="s">
        <v>9068</v>
      </c>
      <c r="L1443" t="s">
        <v>57</v>
      </c>
      <c r="M1443" t="s">
        <v>37</v>
      </c>
      <c r="N1443" t="s">
        <v>8280</v>
      </c>
      <c r="O1443" t="s">
        <v>88</v>
      </c>
      <c r="P1443" t="s">
        <v>358</v>
      </c>
      <c r="Q1443" t="s">
        <v>358</v>
      </c>
      <c r="R1443" t="s">
        <v>358</v>
      </c>
      <c r="S1443" t="s">
        <v>358</v>
      </c>
      <c r="T1443" t="s">
        <v>50</v>
      </c>
      <c r="U1443" t="s">
        <v>9069</v>
      </c>
      <c r="V1443" t="s">
        <v>87</v>
      </c>
      <c r="W1443" t="s">
        <v>88</v>
      </c>
      <c r="X1443" t="s">
        <v>1055</v>
      </c>
      <c r="Y1443" t="s">
        <v>9070</v>
      </c>
      <c r="Z1443" t="s">
        <v>87</v>
      </c>
      <c r="AA1443" t="s">
        <v>87</v>
      </c>
      <c r="AB1443" t="s">
        <v>37</v>
      </c>
      <c r="AC1443" t="s">
        <v>1013</v>
      </c>
      <c r="AD1443" t="s">
        <v>37</v>
      </c>
      <c r="AE1443" t="s">
        <v>1013</v>
      </c>
      <c r="AF1443" t="s">
        <v>90</v>
      </c>
      <c r="AG1443" t="s">
        <v>1270</v>
      </c>
      <c r="AH1443" t="s">
        <v>50</v>
      </c>
      <c r="AI1443" s="4">
        <f ca="1">data[[#This Row],[Expiry Date]]-TODAY()</f>
        <v>40</v>
      </c>
      <c r="AJ1443" s="4">
        <f ca="1">data[[#This Row],[Maturity ( Days)]]/365</f>
        <v>0.1095890410958904</v>
      </c>
      <c r="AK1443" s="4" t="str">
        <f>IF(data[[#This Row],[Option Type]]="put","p","c")</f>
        <v>c</v>
      </c>
      <c r="AL1443" s="4">
        <f>(data[[#This Row],[Bid]]*data[[#This Row],[Bidsize]]+data[[#This Row],[Ask]]*data[[#This Row],[Asksize]])/(data[[#This Row],[Bidsize]]+data[[#This Row],[Asksize]])</f>
        <v>4.3543307086614176</v>
      </c>
    </row>
    <row r="1444" spans="1:38" x14ac:dyDescent="0.3">
      <c r="A1444" t="s">
        <v>9071</v>
      </c>
      <c r="B1444" t="s">
        <v>9072</v>
      </c>
      <c r="C1444" t="s">
        <v>58</v>
      </c>
      <c r="D1444" t="s">
        <v>4368</v>
      </c>
      <c r="E1444" t="s">
        <v>488</v>
      </c>
      <c r="F1444" t="s">
        <v>660</v>
      </c>
      <c r="G1444" t="s">
        <v>9073</v>
      </c>
      <c r="H1444" t="s">
        <v>90</v>
      </c>
      <c r="I1444" t="s">
        <v>90</v>
      </c>
      <c r="J1444" t="s">
        <v>1502</v>
      </c>
      <c r="K1444" t="s">
        <v>9074</v>
      </c>
      <c r="L1444" t="s">
        <v>57</v>
      </c>
      <c r="M1444" t="s">
        <v>37</v>
      </c>
      <c r="N1444" t="s">
        <v>1080</v>
      </c>
      <c r="O1444" t="s">
        <v>128</v>
      </c>
      <c r="P1444" t="s">
        <v>9073</v>
      </c>
      <c r="Q1444" t="s">
        <v>9073</v>
      </c>
      <c r="R1444" t="s">
        <v>9073</v>
      </c>
      <c r="S1444" t="s">
        <v>9073</v>
      </c>
      <c r="T1444" t="s">
        <v>50</v>
      </c>
      <c r="U1444" t="s">
        <v>9075</v>
      </c>
      <c r="V1444" t="s">
        <v>87</v>
      </c>
      <c r="W1444" t="s">
        <v>88</v>
      </c>
      <c r="X1444" t="s">
        <v>1060</v>
      </c>
      <c r="Y1444" t="s">
        <v>9076</v>
      </c>
      <c r="Z1444" t="s">
        <v>87</v>
      </c>
      <c r="AA1444" t="s">
        <v>87</v>
      </c>
      <c r="AB1444" t="s">
        <v>37</v>
      </c>
      <c r="AC1444" t="s">
        <v>1013</v>
      </c>
      <c r="AD1444" t="s">
        <v>37</v>
      </c>
      <c r="AE1444" t="s">
        <v>1013</v>
      </c>
      <c r="AF1444" t="s">
        <v>90</v>
      </c>
      <c r="AG1444" t="s">
        <v>1270</v>
      </c>
      <c r="AH1444" t="s">
        <v>50</v>
      </c>
      <c r="AI1444" s="4">
        <f ca="1">data[[#This Row],[Expiry Date]]-TODAY()</f>
        <v>40</v>
      </c>
      <c r="AJ1444" s="4">
        <f ca="1">data[[#This Row],[Maturity ( Days)]]/365</f>
        <v>0.1095890410958904</v>
      </c>
      <c r="AK1444" s="4" t="str">
        <f>IF(data[[#This Row],[Option Type]]="put","p","c")</f>
        <v>c</v>
      </c>
      <c r="AL1444" s="4">
        <f>(data[[#This Row],[Bid]]*data[[#This Row],[Bidsize]]+data[[#This Row],[Ask]]*data[[#This Row],[Asksize]])/(data[[#This Row],[Bidsize]]+data[[#This Row],[Asksize]])</f>
        <v>4.05</v>
      </c>
    </row>
    <row r="1445" spans="1:38" x14ac:dyDescent="0.3">
      <c r="A1445" t="s">
        <v>9077</v>
      </c>
      <c r="B1445" t="s">
        <v>9078</v>
      </c>
      <c r="C1445" t="s">
        <v>58</v>
      </c>
      <c r="D1445" t="s">
        <v>4368</v>
      </c>
      <c r="E1445" t="s">
        <v>343</v>
      </c>
      <c r="F1445" t="s">
        <v>239</v>
      </c>
      <c r="G1445" t="s">
        <v>9079</v>
      </c>
      <c r="H1445" t="s">
        <v>124</v>
      </c>
      <c r="I1445" t="s">
        <v>125</v>
      </c>
      <c r="J1445" t="s">
        <v>1502</v>
      </c>
      <c r="K1445" t="s">
        <v>9080</v>
      </c>
      <c r="L1445" t="s">
        <v>57</v>
      </c>
      <c r="M1445" t="s">
        <v>37</v>
      </c>
      <c r="N1445" t="s">
        <v>1100</v>
      </c>
      <c r="O1445" t="s">
        <v>88</v>
      </c>
      <c r="P1445" t="s">
        <v>9079</v>
      </c>
      <c r="Q1445" t="s">
        <v>9079</v>
      </c>
      <c r="R1445" t="s">
        <v>9079</v>
      </c>
      <c r="S1445" t="s">
        <v>9079</v>
      </c>
      <c r="T1445" t="s">
        <v>50</v>
      </c>
      <c r="U1445" t="s">
        <v>9081</v>
      </c>
      <c r="V1445" t="s">
        <v>87</v>
      </c>
      <c r="W1445" t="s">
        <v>88</v>
      </c>
      <c r="X1445" t="s">
        <v>1060</v>
      </c>
      <c r="Y1445" t="s">
        <v>9082</v>
      </c>
      <c r="Z1445" t="s">
        <v>87</v>
      </c>
      <c r="AA1445" t="s">
        <v>87</v>
      </c>
      <c r="AB1445" t="s">
        <v>37</v>
      </c>
      <c r="AC1445" t="s">
        <v>1013</v>
      </c>
      <c r="AD1445" t="s">
        <v>37</v>
      </c>
      <c r="AE1445" t="s">
        <v>1013</v>
      </c>
      <c r="AF1445" t="s">
        <v>90</v>
      </c>
      <c r="AG1445" t="s">
        <v>1270</v>
      </c>
      <c r="AH1445" t="s">
        <v>551</v>
      </c>
      <c r="AI1445" s="4">
        <f ca="1">data[[#This Row],[Expiry Date]]-TODAY()</f>
        <v>40</v>
      </c>
      <c r="AJ1445" s="4">
        <f ca="1">data[[#This Row],[Maturity ( Days)]]/365</f>
        <v>0.1095890410958904</v>
      </c>
      <c r="AK1445" s="4" t="str">
        <f>IF(data[[#This Row],[Option Type]]="put","p","c")</f>
        <v>c</v>
      </c>
      <c r="AL1445" s="4">
        <f>(data[[#This Row],[Bid]]*data[[#This Row],[Bidsize]]+data[[#This Row],[Ask]]*data[[#This Row],[Asksize]])/(data[[#This Row],[Bidsize]]+data[[#This Row],[Asksize]])</f>
        <v>4.2458333333333327</v>
      </c>
    </row>
    <row r="1446" spans="1:38" x14ac:dyDescent="0.3">
      <c r="A1446" t="s">
        <v>9083</v>
      </c>
      <c r="B1446" t="s">
        <v>9084</v>
      </c>
      <c r="C1446" t="s">
        <v>58</v>
      </c>
      <c r="D1446" t="s">
        <v>633</v>
      </c>
      <c r="E1446" t="s">
        <v>744</v>
      </c>
      <c r="F1446" t="s">
        <v>868</v>
      </c>
      <c r="G1446" t="s">
        <v>9085</v>
      </c>
      <c r="H1446" t="s">
        <v>93</v>
      </c>
      <c r="I1446" t="s">
        <v>440</v>
      </c>
      <c r="J1446" t="s">
        <v>1502</v>
      </c>
      <c r="K1446" t="s">
        <v>9086</v>
      </c>
      <c r="L1446" t="s">
        <v>57</v>
      </c>
      <c r="M1446" t="s">
        <v>37</v>
      </c>
      <c r="N1446" t="s">
        <v>9087</v>
      </c>
      <c r="O1446" t="s">
        <v>88</v>
      </c>
      <c r="P1446" t="s">
        <v>9085</v>
      </c>
      <c r="Q1446" t="s">
        <v>9085</v>
      </c>
      <c r="R1446" t="s">
        <v>9085</v>
      </c>
      <c r="S1446" t="s">
        <v>9085</v>
      </c>
      <c r="T1446" t="s">
        <v>50</v>
      </c>
      <c r="U1446" t="s">
        <v>1128</v>
      </c>
      <c r="V1446" t="s">
        <v>87</v>
      </c>
      <c r="W1446" t="s">
        <v>88</v>
      </c>
      <c r="X1446" t="s">
        <v>1060</v>
      </c>
      <c r="Y1446" t="s">
        <v>9088</v>
      </c>
      <c r="Z1446" t="s">
        <v>87</v>
      </c>
      <c r="AA1446" t="s">
        <v>87</v>
      </c>
      <c r="AB1446" t="s">
        <v>37</v>
      </c>
      <c r="AC1446" t="s">
        <v>1013</v>
      </c>
      <c r="AD1446" t="s">
        <v>37</v>
      </c>
      <c r="AE1446" t="s">
        <v>1013</v>
      </c>
      <c r="AF1446" t="s">
        <v>90</v>
      </c>
      <c r="AG1446" t="s">
        <v>1270</v>
      </c>
      <c r="AH1446" t="s">
        <v>50</v>
      </c>
      <c r="AI1446" s="4">
        <f ca="1">data[[#This Row],[Expiry Date]]-TODAY()</f>
        <v>40</v>
      </c>
      <c r="AJ1446" s="4">
        <f ca="1">data[[#This Row],[Maturity ( Days)]]/365</f>
        <v>0.1095890410958904</v>
      </c>
      <c r="AK1446" s="4" t="str">
        <f>IF(data[[#This Row],[Option Type]]="put","p","c")</f>
        <v>c</v>
      </c>
      <c r="AL1446" s="4">
        <f>(data[[#This Row],[Bid]]*data[[#This Row],[Bidsize]]+data[[#This Row],[Ask]]*data[[#This Row],[Asksize]])/(data[[#This Row],[Bidsize]]+data[[#This Row],[Asksize]])</f>
        <v>3.1731277533039646</v>
      </c>
    </row>
    <row r="1447" spans="1:38" x14ac:dyDescent="0.3">
      <c r="A1447" t="s">
        <v>9089</v>
      </c>
      <c r="B1447" t="s">
        <v>9090</v>
      </c>
      <c r="C1447" t="s">
        <v>58</v>
      </c>
      <c r="D1447" t="s">
        <v>636</v>
      </c>
      <c r="E1447" t="s">
        <v>368</v>
      </c>
      <c r="F1447" t="s">
        <v>1465</v>
      </c>
      <c r="G1447" t="s">
        <v>744</v>
      </c>
      <c r="H1447" t="s">
        <v>90</v>
      </c>
      <c r="I1447" t="s">
        <v>90</v>
      </c>
      <c r="J1447" t="s">
        <v>1502</v>
      </c>
      <c r="K1447" t="s">
        <v>1733</v>
      </c>
      <c r="L1447" t="s">
        <v>57</v>
      </c>
      <c r="M1447" t="s">
        <v>37</v>
      </c>
      <c r="N1447" t="s">
        <v>1204</v>
      </c>
      <c r="O1447" t="s">
        <v>142</v>
      </c>
      <c r="P1447" t="s">
        <v>3530</v>
      </c>
      <c r="Q1447" t="s">
        <v>3530</v>
      </c>
      <c r="R1447" t="s">
        <v>744</v>
      </c>
      <c r="S1447" t="s">
        <v>744</v>
      </c>
      <c r="T1447" t="s">
        <v>50</v>
      </c>
      <c r="U1447" t="s">
        <v>9091</v>
      </c>
      <c r="V1447" t="s">
        <v>87</v>
      </c>
      <c r="W1447" t="s">
        <v>88</v>
      </c>
      <c r="X1447" t="s">
        <v>1055</v>
      </c>
      <c r="Y1447" t="s">
        <v>488</v>
      </c>
      <c r="Z1447" t="s">
        <v>87</v>
      </c>
      <c r="AA1447" t="s">
        <v>87</v>
      </c>
      <c r="AB1447" t="s">
        <v>37</v>
      </c>
      <c r="AC1447" t="s">
        <v>1013</v>
      </c>
      <c r="AD1447" t="s">
        <v>37</v>
      </c>
      <c r="AE1447" t="s">
        <v>1013</v>
      </c>
      <c r="AF1447" t="s">
        <v>90</v>
      </c>
      <c r="AG1447" t="s">
        <v>1270</v>
      </c>
      <c r="AH1447" t="s">
        <v>50</v>
      </c>
      <c r="AI1447" s="4">
        <f ca="1">data[[#This Row],[Expiry Date]]-TODAY()</f>
        <v>40</v>
      </c>
      <c r="AJ1447" s="4">
        <f ca="1">data[[#This Row],[Maturity ( Days)]]/365</f>
        <v>0.1095890410958904</v>
      </c>
      <c r="AK1447" s="4" t="str">
        <f>IF(data[[#This Row],[Option Type]]="put","p","c")</f>
        <v>c</v>
      </c>
      <c r="AL1447" s="4">
        <f>(data[[#This Row],[Bid]]*data[[#This Row],[Bidsize]]+data[[#This Row],[Ask]]*data[[#This Row],[Asksize]])/(data[[#This Row],[Bidsize]]+data[[#This Row],[Asksize]])</f>
        <v>2.2999999999999998</v>
      </c>
    </row>
    <row r="1448" spans="1:38" x14ac:dyDescent="0.3">
      <c r="A1448" t="s">
        <v>9092</v>
      </c>
      <c r="B1448" t="s">
        <v>9093</v>
      </c>
      <c r="C1448" t="s">
        <v>58</v>
      </c>
      <c r="D1448" t="s">
        <v>194</v>
      </c>
      <c r="E1448" t="s">
        <v>876</v>
      </c>
      <c r="F1448" t="s">
        <v>1358</v>
      </c>
      <c r="G1448" t="s">
        <v>1437</v>
      </c>
      <c r="H1448" t="s">
        <v>90</v>
      </c>
      <c r="I1448" t="s">
        <v>1473</v>
      </c>
      <c r="J1448" t="s">
        <v>1502</v>
      </c>
      <c r="K1448" t="s">
        <v>9094</v>
      </c>
      <c r="L1448" t="s">
        <v>57</v>
      </c>
      <c r="M1448" t="s">
        <v>37</v>
      </c>
      <c r="N1448" t="s">
        <v>6031</v>
      </c>
      <c r="O1448" t="s">
        <v>128</v>
      </c>
      <c r="P1448" t="s">
        <v>337</v>
      </c>
      <c r="Q1448" t="s">
        <v>1437</v>
      </c>
      <c r="R1448" t="s">
        <v>337</v>
      </c>
      <c r="S1448" t="s">
        <v>1437</v>
      </c>
      <c r="T1448" t="s">
        <v>50</v>
      </c>
      <c r="U1448" t="s">
        <v>9095</v>
      </c>
      <c r="V1448" t="s">
        <v>87</v>
      </c>
      <c r="W1448" t="s">
        <v>88</v>
      </c>
      <c r="X1448" t="s">
        <v>1055</v>
      </c>
      <c r="Y1448" t="s">
        <v>9096</v>
      </c>
      <c r="Z1448" t="s">
        <v>87</v>
      </c>
      <c r="AA1448" t="s">
        <v>87</v>
      </c>
      <c r="AB1448" t="s">
        <v>37</v>
      </c>
      <c r="AC1448" t="s">
        <v>1013</v>
      </c>
      <c r="AD1448" t="s">
        <v>37</v>
      </c>
      <c r="AE1448" t="s">
        <v>1013</v>
      </c>
      <c r="AF1448" t="s">
        <v>90</v>
      </c>
      <c r="AG1448" t="s">
        <v>1270</v>
      </c>
      <c r="AH1448" t="s">
        <v>50</v>
      </c>
      <c r="AI1448" s="4">
        <f ca="1">data[[#This Row],[Expiry Date]]-TODAY()</f>
        <v>40</v>
      </c>
      <c r="AJ1448" s="4">
        <f ca="1">data[[#This Row],[Maturity ( Days)]]/365</f>
        <v>0.1095890410958904</v>
      </c>
      <c r="AK1448" s="4" t="str">
        <f>IF(data[[#This Row],[Option Type]]="put","p","c")</f>
        <v>c</v>
      </c>
      <c r="AL1448" s="4">
        <f>(data[[#This Row],[Bid]]*data[[#This Row],[Bidsize]]+data[[#This Row],[Ask]]*data[[#This Row],[Asksize]])/(data[[#This Row],[Bidsize]]+data[[#This Row],[Asksize]])</f>
        <v>2.1954545454545453</v>
      </c>
    </row>
    <row r="1449" spans="1:38" x14ac:dyDescent="0.3">
      <c r="A1449" t="s">
        <v>9097</v>
      </c>
      <c r="B1449" t="s">
        <v>9098</v>
      </c>
      <c r="C1449" t="s">
        <v>58</v>
      </c>
      <c r="D1449" t="s">
        <v>637</v>
      </c>
      <c r="E1449" t="s">
        <v>368</v>
      </c>
      <c r="F1449" t="s">
        <v>747</v>
      </c>
      <c r="G1449" t="s">
        <v>9099</v>
      </c>
      <c r="H1449" t="s">
        <v>183</v>
      </c>
      <c r="I1449" t="s">
        <v>235</v>
      </c>
      <c r="J1449" t="s">
        <v>1502</v>
      </c>
      <c r="K1449" t="s">
        <v>9100</v>
      </c>
      <c r="L1449" t="s">
        <v>57</v>
      </c>
      <c r="M1449" t="s">
        <v>37</v>
      </c>
      <c r="N1449" t="s">
        <v>7874</v>
      </c>
      <c r="O1449" t="s">
        <v>128</v>
      </c>
      <c r="P1449" t="s">
        <v>9101</v>
      </c>
      <c r="Q1449" t="s">
        <v>9099</v>
      </c>
      <c r="R1449" t="s">
        <v>9101</v>
      </c>
      <c r="S1449" t="s">
        <v>9099</v>
      </c>
      <c r="T1449" t="s">
        <v>50</v>
      </c>
      <c r="U1449" t="s">
        <v>9102</v>
      </c>
      <c r="V1449" t="s">
        <v>87</v>
      </c>
      <c r="W1449" t="s">
        <v>88</v>
      </c>
      <c r="X1449" t="s">
        <v>1055</v>
      </c>
      <c r="Y1449" t="s">
        <v>343</v>
      </c>
      <c r="Z1449" t="s">
        <v>87</v>
      </c>
      <c r="AA1449" t="s">
        <v>87</v>
      </c>
      <c r="AB1449" t="s">
        <v>37</v>
      </c>
      <c r="AC1449" t="s">
        <v>1013</v>
      </c>
      <c r="AD1449" t="s">
        <v>37</v>
      </c>
      <c r="AE1449" t="s">
        <v>1013</v>
      </c>
      <c r="AF1449" t="s">
        <v>90</v>
      </c>
      <c r="AG1449" t="s">
        <v>1270</v>
      </c>
      <c r="AH1449" t="s">
        <v>551</v>
      </c>
      <c r="AI1449" s="4">
        <f ca="1">data[[#This Row],[Expiry Date]]-TODAY()</f>
        <v>40</v>
      </c>
      <c r="AJ1449" s="4">
        <f ca="1">data[[#This Row],[Maturity ( Days)]]/365</f>
        <v>0.1095890410958904</v>
      </c>
      <c r="AK1449" s="4" t="str">
        <f>IF(data[[#This Row],[Option Type]]="put","p","c")</f>
        <v>c</v>
      </c>
      <c r="AL1449" s="4">
        <f>(data[[#This Row],[Bid]]*data[[#This Row],[Bidsize]]+data[[#This Row],[Ask]]*data[[#This Row],[Asksize]])/(data[[#This Row],[Bidsize]]+data[[#This Row],[Asksize]])</f>
        <v>2.2587837837837839</v>
      </c>
    </row>
    <row r="1450" spans="1:38" x14ac:dyDescent="0.3">
      <c r="A1450" t="s">
        <v>9103</v>
      </c>
      <c r="B1450" t="s">
        <v>9104</v>
      </c>
      <c r="C1450" t="s">
        <v>58</v>
      </c>
      <c r="D1450" t="s">
        <v>3055</v>
      </c>
      <c r="E1450" t="s">
        <v>428</v>
      </c>
      <c r="F1450" t="s">
        <v>3030</v>
      </c>
      <c r="G1450" t="s">
        <v>8642</v>
      </c>
      <c r="H1450" t="s">
        <v>765</v>
      </c>
      <c r="I1450" t="s">
        <v>5704</v>
      </c>
      <c r="J1450" t="s">
        <v>1502</v>
      </c>
      <c r="K1450" t="s">
        <v>6502</v>
      </c>
      <c r="L1450" t="s">
        <v>57</v>
      </c>
      <c r="M1450" t="s">
        <v>37</v>
      </c>
      <c r="N1450" t="s">
        <v>6531</v>
      </c>
      <c r="O1450" t="s">
        <v>88</v>
      </c>
      <c r="P1450" t="s">
        <v>8642</v>
      </c>
      <c r="Q1450" t="s">
        <v>8642</v>
      </c>
      <c r="R1450" t="s">
        <v>8642</v>
      </c>
      <c r="S1450" t="s">
        <v>8642</v>
      </c>
      <c r="T1450" t="s">
        <v>50</v>
      </c>
      <c r="U1450" t="s">
        <v>9105</v>
      </c>
      <c r="V1450" t="s">
        <v>87</v>
      </c>
      <c r="W1450" t="s">
        <v>88</v>
      </c>
      <c r="X1450" t="s">
        <v>1060</v>
      </c>
      <c r="Y1450" t="s">
        <v>8174</v>
      </c>
      <c r="Z1450" t="s">
        <v>87</v>
      </c>
      <c r="AA1450" t="s">
        <v>87</v>
      </c>
      <c r="AB1450" t="s">
        <v>37</v>
      </c>
      <c r="AC1450" t="s">
        <v>1013</v>
      </c>
      <c r="AD1450" t="s">
        <v>37</v>
      </c>
      <c r="AE1450" t="s">
        <v>1013</v>
      </c>
      <c r="AF1450" t="s">
        <v>90</v>
      </c>
      <c r="AG1450" t="s">
        <v>1270</v>
      </c>
      <c r="AH1450" t="s">
        <v>50</v>
      </c>
      <c r="AI1450" s="4">
        <f ca="1">data[[#This Row],[Expiry Date]]-TODAY()</f>
        <v>40</v>
      </c>
      <c r="AJ1450" s="4">
        <f ca="1">data[[#This Row],[Maturity ( Days)]]/365</f>
        <v>0.1095890410958904</v>
      </c>
      <c r="AK1450" s="4" t="str">
        <f>IF(data[[#This Row],[Option Type]]="put","p","c")</f>
        <v>c</v>
      </c>
      <c r="AL1450" s="4">
        <f>(data[[#This Row],[Bid]]*data[[#This Row],[Bidsize]]+data[[#This Row],[Ask]]*data[[#This Row],[Asksize]])/(data[[#This Row],[Bidsize]]+data[[#This Row],[Asksize]])</f>
        <v>1.2168432203389832</v>
      </c>
    </row>
    <row r="1451" spans="1:38" x14ac:dyDescent="0.3">
      <c r="A1451" t="s">
        <v>9106</v>
      </c>
      <c r="B1451" t="s">
        <v>9107</v>
      </c>
      <c r="C1451" t="s">
        <v>58</v>
      </c>
      <c r="D1451" t="s">
        <v>3055</v>
      </c>
      <c r="E1451" t="s">
        <v>419</v>
      </c>
      <c r="F1451" t="s">
        <v>370</v>
      </c>
      <c r="G1451" t="s">
        <v>9108</v>
      </c>
      <c r="H1451" t="s">
        <v>117</v>
      </c>
      <c r="I1451" t="s">
        <v>113</v>
      </c>
      <c r="J1451" t="s">
        <v>1502</v>
      </c>
      <c r="K1451" t="s">
        <v>9109</v>
      </c>
      <c r="L1451" t="s">
        <v>57</v>
      </c>
      <c r="M1451" t="s">
        <v>37</v>
      </c>
      <c r="N1451" t="s">
        <v>8255</v>
      </c>
      <c r="O1451" t="s">
        <v>88</v>
      </c>
      <c r="P1451" t="s">
        <v>9108</v>
      </c>
      <c r="Q1451" t="s">
        <v>9108</v>
      </c>
      <c r="R1451" t="s">
        <v>9108</v>
      </c>
      <c r="S1451" t="s">
        <v>9108</v>
      </c>
      <c r="T1451" t="s">
        <v>50</v>
      </c>
      <c r="U1451" t="s">
        <v>9110</v>
      </c>
      <c r="V1451" t="s">
        <v>87</v>
      </c>
      <c r="W1451" t="s">
        <v>88</v>
      </c>
      <c r="X1451" t="s">
        <v>1055</v>
      </c>
      <c r="Y1451" t="s">
        <v>9111</v>
      </c>
      <c r="Z1451" t="s">
        <v>87</v>
      </c>
      <c r="AA1451" t="s">
        <v>87</v>
      </c>
      <c r="AB1451" t="s">
        <v>37</v>
      </c>
      <c r="AC1451" t="s">
        <v>1013</v>
      </c>
      <c r="AD1451" t="s">
        <v>37</v>
      </c>
      <c r="AE1451" t="s">
        <v>1013</v>
      </c>
      <c r="AF1451" t="s">
        <v>90</v>
      </c>
      <c r="AG1451" t="s">
        <v>1270</v>
      </c>
      <c r="AH1451" t="s">
        <v>551</v>
      </c>
      <c r="AI1451" s="4">
        <f ca="1">data[[#This Row],[Expiry Date]]-TODAY()</f>
        <v>40</v>
      </c>
      <c r="AJ1451" s="4">
        <f ca="1">data[[#This Row],[Maturity ( Days)]]/365</f>
        <v>0.1095890410958904</v>
      </c>
      <c r="AK1451" s="4" t="str">
        <f>IF(data[[#This Row],[Option Type]]="put","p","c")</f>
        <v>c</v>
      </c>
      <c r="AL1451" s="4">
        <f>(data[[#This Row],[Bid]]*data[[#This Row],[Bidsize]]+data[[#This Row],[Ask]]*data[[#This Row],[Asksize]])/(data[[#This Row],[Bidsize]]+data[[#This Row],[Asksize]])</f>
        <v>1.3043046357615893</v>
      </c>
    </row>
    <row r="1452" spans="1:38" x14ac:dyDescent="0.3">
      <c r="A1452" t="s">
        <v>9112</v>
      </c>
      <c r="B1452" t="s">
        <v>9113</v>
      </c>
      <c r="C1452" t="s">
        <v>58</v>
      </c>
      <c r="D1452" t="s">
        <v>3069</v>
      </c>
      <c r="E1452" t="s">
        <v>753</v>
      </c>
      <c r="F1452" t="s">
        <v>255</v>
      </c>
      <c r="G1452" t="s">
        <v>811</v>
      </c>
      <c r="H1452" t="s">
        <v>106</v>
      </c>
      <c r="I1452" t="s">
        <v>479</v>
      </c>
      <c r="J1452" t="s">
        <v>1502</v>
      </c>
      <c r="K1452" t="s">
        <v>9114</v>
      </c>
      <c r="L1452" t="s">
        <v>57</v>
      </c>
      <c r="M1452" t="s">
        <v>37</v>
      </c>
      <c r="N1452" t="s">
        <v>651</v>
      </c>
      <c r="O1452" t="s">
        <v>137</v>
      </c>
      <c r="P1452" t="s">
        <v>9115</v>
      </c>
      <c r="Q1452" t="s">
        <v>811</v>
      </c>
      <c r="R1452" t="s">
        <v>9115</v>
      </c>
      <c r="S1452" t="s">
        <v>811</v>
      </c>
      <c r="T1452" t="s">
        <v>50</v>
      </c>
      <c r="U1452" t="s">
        <v>7148</v>
      </c>
      <c r="V1452" t="s">
        <v>87</v>
      </c>
      <c r="W1452" t="s">
        <v>88</v>
      </c>
      <c r="X1452" t="s">
        <v>1055</v>
      </c>
      <c r="Y1452" t="s">
        <v>334</v>
      </c>
      <c r="Z1452" t="s">
        <v>87</v>
      </c>
      <c r="AA1452" t="s">
        <v>87</v>
      </c>
      <c r="AB1452" t="s">
        <v>37</v>
      </c>
      <c r="AC1452" t="s">
        <v>1013</v>
      </c>
      <c r="AD1452" t="s">
        <v>37</v>
      </c>
      <c r="AE1452" t="s">
        <v>1013</v>
      </c>
      <c r="AF1452" t="s">
        <v>90</v>
      </c>
      <c r="AG1452" t="s">
        <v>1270</v>
      </c>
      <c r="AH1452" t="s">
        <v>551</v>
      </c>
      <c r="AI1452" s="4">
        <f ca="1">data[[#This Row],[Expiry Date]]-TODAY()</f>
        <v>40</v>
      </c>
      <c r="AJ1452" s="4">
        <f ca="1">data[[#This Row],[Maturity ( Days)]]/365</f>
        <v>0.1095890410958904</v>
      </c>
      <c r="AK1452" s="4" t="str">
        <f>IF(data[[#This Row],[Option Type]]="put","p","c")</f>
        <v>c</v>
      </c>
      <c r="AL1452" s="4">
        <f>(data[[#This Row],[Bid]]*data[[#This Row],[Bidsize]]+data[[#This Row],[Ask]]*data[[#This Row],[Asksize]])/(data[[#This Row],[Bidsize]]+data[[#This Row],[Asksize]])</f>
        <v>1.0130434782608697</v>
      </c>
    </row>
    <row r="1453" spans="1:38" x14ac:dyDescent="0.3">
      <c r="A1453" t="s">
        <v>9116</v>
      </c>
      <c r="B1453" t="s">
        <v>9117</v>
      </c>
      <c r="C1453" t="s">
        <v>58</v>
      </c>
      <c r="D1453" t="s">
        <v>2142</v>
      </c>
      <c r="E1453" t="s">
        <v>261</v>
      </c>
      <c r="F1453" t="s">
        <v>757</v>
      </c>
      <c r="G1453" t="s">
        <v>756</v>
      </c>
      <c r="H1453" t="s">
        <v>253</v>
      </c>
      <c r="I1453" t="s">
        <v>421</v>
      </c>
      <c r="J1453" t="s">
        <v>1502</v>
      </c>
      <c r="K1453" t="s">
        <v>314</v>
      </c>
      <c r="L1453" t="s">
        <v>57</v>
      </c>
      <c r="M1453" t="s">
        <v>37</v>
      </c>
      <c r="N1453" t="s">
        <v>9118</v>
      </c>
      <c r="O1453" t="s">
        <v>88</v>
      </c>
      <c r="P1453" t="s">
        <v>756</v>
      </c>
      <c r="Q1453" t="s">
        <v>756</v>
      </c>
      <c r="R1453" t="s">
        <v>756</v>
      </c>
      <c r="S1453" t="s">
        <v>756</v>
      </c>
      <c r="T1453" t="s">
        <v>50</v>
      </c>
      <c r="U1453" t="s">
        <v>9119</v>
      </c>
      <c r="V1453" t="s">
        <v>87</v>
      </c>
      <c r="W1453" t="s">
        <v>88</v>
      </c>
      <c r="X1453" t="s">
        <v>1055</v>
      </c>
      <c r="Y1453" t="s">
        <v>8210</v>
      </c>
      <c r="Z1453" t="s">
        <v>87</v>
      </c>
      <c r="AA1453" t="s">
        <v>87</v>
      </c>
      <c r="AB1453" t="s">
        <v>37</v>
      </c>
      <c r="AC1453" t="s">
        <v>1013</v>
      </c>
      <c r="AD1453" t="s">
        <v>37</v>
      </c>
      <c r="AE1453" t="s">
        <v>1013</v>
      </c>
      <c r="AF1453" t="s">
        <v>90</v>
      </c>
      <c r="AG1453" t="s">
        <v>1270</v>
      </c>
      <c r="AH1453" t="s">
        <v>551</v>
      </c>
      <c r="AI1453" s="4">
        <f ca="1">data[[#This Row],[Expiry Date]]-TODAY()</f>
        <v>40</v>
      </c>
      <c r="AJ1453" s="4">
        <f ca="1">data[[#This Row],[Maturity ( Days)]]/365</f>
        <v>0.1095890410958904</v>
      </c>
      <c r="AK1453" s="4" t="str">
        <f>IF(data[[#This Row],[Option Type]]="put","p","c")</f>
        <v>c</v>
      </c>
      <c r="AL1453" s="4">
        <f>(data[[#This Row],[Bid]]*data[[#This Row],[Bidsize]]+data[[#This Row],[Ask]]*data[[#This Row],[Asksize]])/(data[[#This Row],[Bidsize]]+data[[#This Row],[Asksize]])</f>
        <v>0.52666666666666662</v>
      </c>
    </row>
    <row r="1454" spans="1:38" x14ac:dyDescent="0.3">
      <c r="A1454" t="s">
        <v>9120</v>
      </c>
      <c r="B1454" t="s">
        <v>9121</v>
      </c>
      <c r="C1454" t="s">
        <v>58</v>
      </c>
      <c r="D1454" t="s">
        <v>200</v>
      </c>
      <c r="E1454" t="s">
        <v>266</v>
      </c>
      <c r="F1454" t="s">
        <v>261</v>
      </c>
      <c r="G1454" t="s">
        <v>655</v>
      </c>
      <c r="H1454" t="s">
        <v>2957</v>
      </c>
      <c r="I1454" t="s">
        <v>472</v>
      </c>
      <c r="J1454" t="s">
        <v>1502</v>
      </c>
      <c r="K1454" t="s">
        <v>9122</v>
      </c>
      <c r="L1454" t="s">
        <v>57</v>
      </c>
      <c r="M1454" t="s">
        <v>37</v>
      </c>
      <c r="N1454" t="s">
        <v>7446</v>
      </c>
      <c r="O1454" t="s">
        <v>88</v>
      </c>
      <c r="P1454" t="s">
        <v>655</v>
      </c>
      <c r="Q1454" t="s">
        <v>655</v>
      </c>
      <c r="R1454" t="s">
        <v>655</v>
      </c>
      <c r="S1454" t="s">
        <v>655</v>
      </c>
      <c r="T1454" t="s">
        <v>50</v>
      </c>
      <c r="U1454" t="s">
        <v>9123</v>
      </c>
      <c r="V1454" t="s">
        <v>87</v>
      </c>
      <c r="W1454" t="s">
        <v>88</v>
      </c>
      <c r="X1454" t="s">
        <v>1055</v>
      </c>
      <c r="Y1454" t="s">
        <v>6515</v>
      </c>
      <c r="Z1454" t="s">
        <v>87</v>
      </c>
      <c r="AA1454" t="s">
        <v>87</v>
      </c>
      <c r="AB1454" t="s">
        <v>37</v>
      </c>
      <c r="AC1454" t="s">
        <v>1013</v>
      </c>
      <c r="AD1454" t="s">
        <v>37</v>
      </c>
      <c r="AE1454" t="s">
        <v>1013</v>
      </c>
      <c r="AF1454" t="s">
        <v>90</v>
      </c>
      <c r="AG1454" t="s">
        <v>1270</v>
      </c>
      <c r="AH1454" t="s">
        <v>551</v>
      </c>
      <c r="AI1454" s="4">
        <f ca="1">data[[#This Row],[Expiry Date]]-TODAY()</f>
        <v>40</v>
      </c>
      <c r="AJ1454" s="4">
        <f ca="1">data[[#This Row],[Maturity ( Days)]]/365</f>
        <v>0.1095890410958904</v>
      </c>
      <c r="AK1454" s="4" t="str">
        <f>IF(data[[#This Row],[Option Type]]="put","p","c")</f>
        <v>c</v>
      </c>
      <c r="AL1454" s="4">
        <f>(data[[#This Row],[Bid]]*data[[#This Row],[Bidsize]]+data[[#This Row],[Ask]]*data[[#This Row],[Asksize]])/(data[[#This Row],[Bidsize]]+data[[#This Row],[Asksize]])</f>
        <v>0.29492753623188406</v>
      </c>
    </row>
    <row r="1455" spans="1:38" x14ac:dyDescent="0.3">
      <c r="A1455" t="s">
        <v>9124</v>
      </c>
      <c r="B1455" t="s">
        <v>9125</v>
      </c>
      <c r="C1455" t="s">
        <v>58</v>
      </c>
      <c r="D1455" t="s">
        <v>3361</v>
      </c>
      <c r="E1455" t="s">
        <v>651</v>
      </c>
      <c r="F1455" t="s">
        <v>264</v>
      </c>
      <c r="G1455" t="s">
        <v>266</v>
      </c>
      <c r="H1455" t="s">
        <v>90</v>
      </c>
      <c r="I1455" t="s">
        <v>90</v>
      </c>
      <c r="J1455" t="s">
        <v>1502</v>
      </c>
      <c r="K1455" t="s">
        <v>453</v>
      </c>
      <c r="L1455" t="s">
        <v>57</v>
      </c>
      <c r="M1455" t="s">
        <v>37</v>
      </c>
      <c r="N1455" t="s">
        <v>6543</v>
      </c>
      <c r="O1455" t="s">
        <v>158</v>
      </c>
      <c r="P1455" t="s">
        <v>266</v>
      </c>
      <c r="Q1455" t="s">
        <v>266</v>
      </c>
      <c r="R1455" t="s">
        <v>266</v>
      </c>
      <c r="S1455" t="s">
        <v>266</v>
      </c>
      <c r="T1455" t="s">
        <v>50</v>
      </c>
      <c r="U1455" t="s">
        <v>6245</v>
      </c>
      <c r="V1455" t="s">
        <v>87</v>
      </c>
      <c r="W1455" t="s">
        <v>88</v>
      </c>
      <c r="X1455" t="s">
        <v>1055</v>
      </c>
      <c r="Y1455" t="s">
        <v>264</v>
      </c>
      <c r="Z1455" t="s">
        <v>87</v>
      </c>
      <c r="AA1455" t="s">
        <v>87</v>
      </c>
      <c r="AB1455" t="s">
        <v>37</v>
      </c>
      <c r="AC1455" t="s">
        <v>1013</v>
      </c>
      <c r="AD1455" t="s">
        <v>37</v>
      </c>
      <c r="AE1455" t="s">
        <v>1013</v>
      </c>
      <c r="AF1455" t="s">
        <v>90</v>
      </c>
      <c r="AG1455" t="s">
        <v>1270</v>
      </c>
      <c r="AH1455" t="s">
        <v>50</v>
      </c>
      <c r="AI1455" s="4">
        <f ca="1">data[[#This Row],[Expiry Date]]-TODAY()</f>
        <v>40</v>
      </c>
      <c r="AJ1455" s="4">
        <f ca="1">data[[#This Row],[Maturity ( Days)]]/365</f>
        <v>0.1095890410958904</v>
      </c>
      <c r="AK1455" s="4" t="str">
        <f>IF(data[[#This Row],[Option Type]]="put","p","c")</f>
        <v>c</v>
      </c>
      <c r="AL1455" s="4">
        <f>(data[[#This Row],[Bid]]*data[[#This Row],[Bidsize]]+data[[#This Row],[Ask]]*data[[#This Row],[Asksize]])/(data[[#This Row],[Bidsize]]+data[[#This Row],[Asksize]])</f>
        <v>0.15</v>
      </c>
    </row>
    <row r="1456" spans="1:38" x14ac:dyDescent="0.3">
      <c r="A1456" t="s">
        <v>9126</v>
      </c>
      <c r="B1456" t="s">
        <v>9127</v>
      </c>
      <c r="C1456" t="s">
        <v>58</v>
      </c>
      <c r="D1456" t="s">
        <v>220</v>
      </c>
      <c r="E1456" t="s">
        <v>9128</v>
      </c>
      <c r="F1456" t="s">
        <v>1312</v>
      </c>
      <c r="G1456" t="s">
        <v>6922</v>
      </c>
      <c r="H1456" t="s">
        <v>137</v>
      </c>
      <c r="I1456" t="s">
        <v>137</v>
      </c>
      <c r="J1456" t="s">
        <v>1502</v>
      </c>
      <c r="K1456" t="s">
        <v>95</v>
      </c>
      <c r="L1456" t="s">
        <v>57</v>
      </c>
      <c r="M1456" t="s">
        <v>37</v>
      </c>
      <c r="N1456" t="s">
        <v>9129</v>
      </c>
      <c r="O1456" t="s">
        <v>136</v>
      </c>
      <c r="P1456" t="s">
        <v>9130</v>
      </c>
      <c r="Q1456" t="s">
        <v>9130</v>
      </c>
      <c r="R1456" t="s">
        <v>9131</v>
      </c>
      <c r="S1456" t="s">
        <v>6922</v>
      </c>
      <c r="T1456" t="s">
        <v>50</v>
      </c>
      <c r="U1456" t="s">
        <v>9132</v>
      </c>
      <c r="V1456" t="s">
        <v>87</v>
      </c>
      <c r="W1456" t="s">
        <v>88</v>
      </c>
      <c r="X1456" t="s">
        <v>1013</v>
      </c>
      <c r="Y1456" t="s">
        <v>9133</v>
      </c>
      <c r="Z1456" t="s">
        <v>87</v>
      </c>
      <c r="AA1456" t="s">
        <v>87</v>
      </c>
      <c r="AB1456" t="s">
        <v>37</v>
      </c>
      <c r="AC1456" t="s">
        <v>1013</v>
      </c>
      <c r="AD1456" t="s">
        <v>37</v>
      </c>
      <c r="AE1456" t="s">
        <v>1013</v>
      </c>
      <c r="AF1456" t="s">
        <v>90</v>
      </c>
      <c r="AG1456" t="s">
        <v>1270</v>
      </c>
      <c r="AH1456" t="s">
        <v>551</v>
      </c>
      <c r="AI1456" s="4">
        <f ca="1">data[[#This Row],[Expiry Date]]-TODAY()</f>
        <v>40</v>
      </c>
      <c r="AJ1456" s="4">
        <f ca="1">data[[#This Row],[Maturity ( Days)]]/365</f>
        <v>0.1095890410958904</v>
      </c>
      <c r="AK1456" s="4" t="str">
        <f>IF(data[[#This Row],[Option Type]]="put","p","c")</f>
        <v>c</v>
      </c>
      <c r="AL1456" s="4">
        <f>(data[[#This Row],[Bid]]*data[[#This Row],[Bidsize]]+data[[#This Row],[Ask]]*data[[#This Row],[Asksize]])/(data[[#This Row],[Bidsize]]+data[[#This Row],[Asksize]])</f>
        <v>168.95000000000002</v>
      </c>
    </row>
    <row r="1457" spans="1:38" x14ac:dyDescent="0.3">
      <c r="A1457" t="s">
        <v>9134</v>
      </c>
      <c r="B1457" t="s">
        <v>9135</v>
      </c>
      <c r="C1457" t="s">
        <v>58</v>
      </c>
      <c r="D1457" t="s">
        <v>709</v>
      </c>
      <c r="E1457" t="s">
        <v>9136</v>
      </c>
      <c r="F1457" t="s">
        <v>9131</v>
      </c>
      <c r="G1457" t="s">
        <v>9137</v>
      </c>
      <c r="H1457" t="s">
        <v>137</v>
      </c>
      <c r="I1457" t="s">
        <v>137</v>
      </c>
      <c r="J1457" t="s">
        <v>1502</v>
      </c>
      <c r="K1457" t="s">
        <v>226</v>
      </c>
      <c r="L1457" t="s">
        <v>57</v>
      </c>
      <c r="M1457" t="s">
        <v>37</v>
      </c>
      <c r="N1457" t="s">
        <v>756</v>
      </c>
      <c r="O1457" t="s">
        <v>134</v>
      </c>
      <c r="P1457" t="s">
        <v>710</v>
      </c>
      <c r="Q1457" t="s">
        <v>9137</v>
      </c>
      <c r="R1457" t="s">
        <v>710</v>
      </c>
      <c r="S1457" t="s">
        <v>9137</v>
      </c>
      <c r="T1457" t="s">
        <v>50</v>
      </c>
      <c r="U1457" t="s">
        <v>5591</v>
      </c>
      <c r="V1457" t="s">
        <v>87</v>
      </c>
      <c r="W1457" t="s">
        <v>88</v>
      </c>
      <c r="X1457" t="s">
        <v>1013</v>
      </c>
      <c r="Y1457" t="s">
        <v>7690</v>
      </c>
      <c r="Z1457" t="s">
        <v>87</v>
      </c>
      <c r="AA1457" t="s">
        <v>87</v>
      </c>
      <c r="AB1457" t="s">
        <v>37</v>
      </c>
      <c r="AC1457" t="s">
        <v>1013</v>
      </c>
      <c r="AD1457" t="s">
        <v>37</v>
      </c>
      <c r="AE1457" t="s">
        <v>1013</v>
      </c>
      <c r="AF1457" t="s">
        <v>90</v>
      </c>
      <c r="AG1457" t="s">
        <v>1270</v>
      </c>
      <c r="AH1457" t="s">
        <v>551</v>
      </c>
      <c r="AI1457" s="4">
        <f ca="1">data[[#This Row],[Expiry Date]]-TODAY()</f>
        <v>40</v>
      </c>
      <c r="AJ1457" s="4">
        <f ca="1">data[[#This Row],[Maturity ( Days)]]/365</f>
        <v>0.1095890410958904</v>
      </c>
      <c r="AK1457" s="4" t="str">
        <f>IF(data[[#This Row],[Option Type]]="put","p","c")</f>
        <v>c</v>
      </c>
      <c r="AL1457" s="4">
        <f>(data[[#This Row],[Bid]]*data[[#This Row],[Bidsize]]+data[[#This Row],[Ask]]*data[[#This Row],[Asksize]])/(data[[#This Row],[Bidsize]]+data[[#This Row],[Asksize]])</f>
        <v>162.79999999999998</v>
      </c>
    </row>
    <row r="1458" spans="1:38" x14ac:dyDescent="0.3">
      <c r="A1458" t="s">
        <v>9138</v>
      </c>
      <c r="B1458" t="s">
        <v>9139</v>
      </c>
      <c r="C1458" t="s">
        <v>58</v>
      </c>
      <c r="D1458" t="s">
        <v>795</v>
      </c>
      <c r="E1458" t="s">
        <v>9140</v>
      </c>
      <c r="F1458" t="s">
        <v>9141</v>
      </c>
      <c r="G1458" t="s">
        <v>9142</v>
      </c>
      <c r="H1458" t="s">
        <v>163</v>
      </c>
      <c r="I1458" t="s">
        <v>171</v>
      </c>
      <c r="J1458" t="s">
        <v>1502</v>
      </c>
      <c r="K1458" t="s">
        <v>472</v>
      </c>
      <c r="L1458" t="s">
        <v>57</v>
      </c>
      <c r="M1458" t="s">
        <v>37</v>
      </c>
      <c r="N1458" t="s">
        <v>1191</v>
      </c>
      <c r="O1458" t="s">
        <v>176</v>
      </c>
      <c r="P1458" t="s">
        <v>9143</v>
      </c>
      <c r="Q1458" t="s">
        <v>9143</v>
      </c>
      <c r="R1458" t="s">
        <v>9144</v>
      </c>
      <c r="S1458" t="s">
        <v>9142</v>
      </c>
      <c r="T1458" t="s">
        <v>50</v>
      </c>
      <c r="U1458" t="s">
        <v>9145</v>
      </c>
      <c r="V1458" t="s">
        <v>87</v>
      </c>
      <c r="W1458" t="s">
        <v>88</v>
      </c>
      <c r="X1458" t="s">
        <v>1013</v>
      </c>
      <c r="Y1458" t="s">
        <v>1252</v>
      </c>
      <c r="Z1458" t="s">
        <v>87</v>
      </c>
      <c r="AA1458" t="s">
        <v>87</v>
      </c>
      <c r="AB1458" t="s">
        <v>37</v>
      </c>
      <c r="AC1458" t="s">
        <v>1013</v>
      </c>
      <c r="AD1458" t="s">
        <v>37</v>
      </c>
      <c r="AE1458" t="s">
        <v>1013</v>
      </c>
      <c r="AF1458" t="s">
        <v>90</v>
      </c>
      <c r="AG1458" t="s">
        <v>1270</v>
      </c>
      <c r="AH1458" t="s">
        <v>551</v>
      </c>
      <c r="AI1458" s="4">
        <f ca="1">data[[#This Row],[Expiry Date]]-TODAY()</f>
        <v>40</v>
      </c>
      <c r="AJ1458" s="4">
        <f ca="1">data[[#This Row],[Maturity ( Days)]]/365</f>
        <v>0.1095890410958904</v>
      </c>
      <c r="AK1458" s="4" t="str">
        <f>IF(data[[#This Row],[Option Type]]="put","p","c")</f>
        <v>c</v>
      </c>
      <c r="AL1458" s="4">
        <f>(data[[#This Row],[Bid]]*data[[#This Row],[Bidsize]]+data[[#This Row],[Ask]]*data[[#This Row],[Asksize]])/(data[[#This Row],[Bidsize]]+data[[#This Row],[Asksize]])</f>
        <v>120.255</v>
      </c>
    </row>
    <row r="1459" spans="1:38" x14ac:dyDescent="0.3">
      <c r="A1459" t="s">
        <v>9146</v>
      </c>
      <c r="B1459" t="s">
        <v>9147</v>
      </c>
      <c r="C1459" t="s">
        <v>58</v>
      </c>
      <c r="D1459" t="s">
        <v>801</v>
      </c>
      <c r="E1459" t="s">
        <v>6323</v>
      </c>
      <c r="F1459" t="s">
        <v>1420</v>
      </c>
      <c r="G1459" t="s">
        <v>1457</v>
      </c>
      <c r="H1459" t="s">
        <v>104</v>
      </c>
      <c r="I1459" t="s">
        <v>104</v>
      </c>
      <c r="J1459" t="s">
        <v>1502</v>
      </c>
      <c r="K1459" t="s">
        <v>9148</v>
      </c>
      <c r="L1459" t="s">
        <v>57</v>
      </c>
      <c r="M1459" t="s">
        <v>37</v>
      </c>
      <c r="N1459" t="s">
        <v>1169</v>
      </c>
      <c r="O1459" t="s">
        <v>166</v>
      </c>
      <c r="P1459" t="s">
        <v>9149</v>
      </c>
      <c r="Q1459" t="s">
        <v>9149</v>
      </c>
      <c r="R1459" t="s">
        <v>1457</v>
      </c>
      <c r="S1459" t="s">
        <v>1457</v>
      </c>
      <c r="T1459" t="s">
        <v>50</v>
      </c>
      <c r="U1459" t="s">
        <v>9150</v>
      </c>
      <c r="V1459" t="s">
        <v>87</v>
      </c>
      <c r="W1459" t="s">
        <v>88</v>
      </c>
      <c r="X1459" t="s">
        <v>1013</v>
      </c>
      <c r="Y1459" t="s">
        <v>9151</v>
      </c>
      <c r="Z1459" t="s">
        <v>87</v>
      </c>
      <c r="AA1459" t="s">
        <v>87</v>
      </c>
      <c r="AB1459" t="s">
        <v>37</v>
      </c>
      <c r="AC1459" t="s">
        <v>1013</v>
      </c>
      <c r="AD1459" t="s">
        <v>37</v>
      </c>
      <c r="AE1459" t="s">
        <v>1013</v>
      </c>
      <c r="AF1459" t="s">
        <v>90</v>
      </c>
      <c r="AG1459" t="s">
        <v>1270</v>
      </c>
      <c r="AH1459" t="s">
        <v>50</v>
      </c>
      <c r="AI1459" s="4">
        <f ca="1">data[[#This Row],[Expiry Date]]-TODAY()</f>
        <v>40</v>
      </c>
      <c r="AJ1459" s="4">
        <f ca="1">data[[#This Row],[Maturity ( Days)]]/365</f>
        <v>0.1095890410958904</v>
      </c>
      <c r="AK1459" s="4" t="str">
        <f>IF(data[[#This Row],[Option Type]]="put","p","c")</f>
        <v>c</v>
      </c>
      <c r="AL1459" s="4">
        <f>(data[[#This Row],[Bid]]*data[[#This Row],[Bidsize]]+data[[#This Row],[Ask]]*data[[#This Row],[Asksize]])/(data[[#This Row],[Bidsize]]+data[[#This Row],[Asksize]])</f>
        <v>90.2</v>
      </c>
    </row>
    <row r="1460" spans="1:38" x14ac:dyDescent="0.3">
      <c r="A1460" t="s">
        <v>9152</v>
      </c>
      <c r="B1460" t="s">
        <v>9153</v>
      </c>
      <c r="C1460" t="s">
        <v>58</v>
      </c>
      <c r="D1460" t="s">
        <v>802</v>
      </c>
      <c r="E1460" t="s">
        <v>1477</v>
      </c>
      <c r="F1460" t="s">
        <v>9154</v>
      </c>
      <c r="G1460" t="s">
        <v>131</v>
      </c>
      <c r="H1460" t="s">
        <v>104</v>
      </c>
      <c r="I1460" t="s">
        <v>104</v>
      </c>
      <c r="J1460" t="s">
        <v>1502</v>
      </c>
      <c r="K1460" t="s">
        <v>9155</v>
      </c>
      <c r="L1460" t="s">
        <v>57</v>
      </c>
      <c r="M1460" t="s">
        <v>37</v>
      </c>
      <c r="N1460" t="s">
        <v>6223</v>
      </c>
      <c r="O1460" t="s">
        <v>160</v>
      </c>
      <c r="P1460" t="s">
        <v>237</v>
      </c>
      <c r="Q1460" t="s">
        <v>629</v>
      </c>
      <c r="R1460" t="s">
        <v>201</v>
      </c>
      <c r="S1460" t="s">
        <v>131</v>
      </c>
      <c r="T1460" t="s">
        <v>50</v>
      </c>
      <c r="U1460" t="s">
        <v>1203</v>
      </c>
      <c r="V1460" t="s">
        <v>87</v>
      </c>
      <c r="W1460" t="s">
        <v>88</v>
      </c>
      <c r="X1460" t="s">
        <v>1013</v>
      </c>
      <c r="Y1460" t="s">
        <v>515</v>
      </c>
      <c r="Z1460" t="s">
        <v>87</v>
      </c>
      <c r="AA1460" t="s">
        <v>87</v>
      </c>
      <c r="AB1460" t="s">
        <v>37</v>
      </c>
      <c r="AC1460" t="s">
        <v>1013</v>
      </c>
      <c r="AD1460" t="s">
        <v>37</v>
      </c>
      <c r="AE1460" t="s">
        <v>1013</v>
      </c>
      <c r="AF1460" t="s">
        <v>90</v>
      </c>
      <c r="AG1460" t="s">
        <v>1270</v>
      </c>
      <c r="AH1460" t="s">
        <v>50</v>
      </c>
      <c r="AI1460" s="4">
        <f ca="1">data[[#This Row],[Expiry Date]]-TODAY()</f>
        <v>40</v>
      </c>
      <c r="AJ1460" s="4">
        <f ca="1">data[[#This Row],[Maturity ( Days)]]/365</f>
        <v>0.1095890410958904</v>
      </c>
      <c r="AK1460" s="4" t="str">
        <f>IF(data[[#This Row],[Option Type]]="put","p","c")</f>
        <v>c</v>
      </c>
      <c r="AL1460" s="4">
        <f>(data[[#This Row],[Bid]]*data[[#This Row],[Bidsize]]+data[[#This Row],[Ask]]*data[[#This Row],[Asksize]])/(data[[#This Row],[Bidsize]]+data[[#This Row],[Asksize]])</f>
        <v>83.5</v>
      </c>
    </row>
    <row r="1461" spans="1:38" x14ac:dyDescent="0.3">
      <c r="A1461" t="s">
        <v>9156</v>
      </c>
      <c r="B1461" t="s">
        <v>9157</v>
      </c>
      <c r="C1461" t="s">
        <v>58</v>
      </c>
      <c r="D1461" t="s">
        <v>728</v>
      </c>
      <c r="E1461" t="s">
        <v>118</v>
      </c>
      <c r="F1461" t="s">
        <v>1125</v>
      </c>
      <c r="G1461" t="s">
        <v>9158</v>
      </c>
      <c r="H1461" t="s">
        <v>231</v>
      </c>
      <c r="I1461" t="s">
        <v>231</v>
      </c>
      <c r="J1461" t="s">
        <v>1502</v>
      </c>
      <c r="K1461" t="s">
        <v>1253</v>
      </c>
      <c r="L1461" t="s">
        <v>57</v>
      </c>
      <c r="M1461" t="s">
        <v>37</v>
      </c>
      <c r="N1461" t="s">
        <v>9159</v>
      </c>
      <c r="O1461" t="s">
        <v>158</v>
      </c>
      <c r="P1461" t="s">
        <v>992</v>
      </c>
      <c r="Q1461" t="s">
        <v>9158</v>
      </c>
      <c r="R1461" t="s">
        <v>992</v>
      </c>
      <c r="S1461" t="s">
        <v>9158</v>
      </c>
      <c r="T1461" t="s">
        <v>50</v>
      </c>
      <c r="U1461" t="s">
        <v>9160</v>
      </c>
      <c r="V1461" t="s">
        <v>87</v>
      </c>
      <c r="W1461" t="s">
        <v>88</v>
      </c>
      <c r="X1461" t="s">
        <v>1013</v>
      </c>
      <c r="Y1461" t="s">
        <v>9161</v>
      </c>
      <c r="Z1461" t="s">
        <v>87</v>
      </c>
      <c r="AA1461" t="s">
        <v>87</v>
      </c>
      <c r="AB1461" t="s">
        <v>37</v>
      </c>
      <c r="AC1461" t="s">
        <v>1013</v>
      </c>
      <c r="AD1461" t="s">
        <v>37</v>
      </c>
      <c r="AE1461" t="s">
        <v>1013</v>
      </c>
      <c r="AF1461" t="s">
        <v>90</v>
      </c>
      <c r="AG1461" t="s">
        <v>1270</v>
      </c>
      <c r="AH1461" t="s">
        <v>50</v>
      </c>
      <c r="AI1461" s="4">
        <f ca="1">data[[#This Row],[Expiry Date]]-TODAY()</f>
        <v>40</v>
      </c>
      <c r="AJ1461" s="4">
        <f ca="1">data[[#This Row],[Maturity ( Days)]]/365</f>
        <v>0.1095890410958904</v>
      </c>
      <c r="AK1461" s="4" t="str">
        <f>IF(data[[#This Row],[Option Type]]="put","p","c")</f>
        <v>c</v>
      </c>
      <c r="AL1461" s="4">
        <f>(data[[#This Row],[Bid]]*data[[#This Row],[Bidsize]]+data[[#This Row],[Ask]]*data[[#This Row],[Asksize]])/(data[[#This Row],[Bidsize]]+data[[#This Row],[Asksize]])</f>
        <v>70.95</v>
      </c>
    </row>
    <row r="1462" spans="1:38" x14ac:dyDescent="0.3">
      <c r="A1462" t="s">
        <v>9162</v>
      </c>
      <c r="B1462" t="s">
        <v>9163</v>
      </c>
      <c r="C1462" t="s">
        <v>58</v>
      </c>
      <c r="D1462" t="s">
        <v>221</v>
      </c>
      <c r="E1462" t="s">
        <v>1423</v>
      </c>
      <c r="F1462" t="s">
        <v>923</v>
      </c>
      <c r="G1462" t="s">
        <v>9164</v>
      </c>
      <c r="H1462" t="s">
        <v>231</v>
      </c>
      <c r="I1462" t="s">
        <v>231</v>
      </c>
      <c r="J1462" t="s">
        <v>1502</v>
      </c>
      <c r="K1462" t="s">
        <v>9165</v>
      </c>
      <c r="L1462" t="s">
        <v>57</v>
      </c>
      <c r="M1462" t="s">
        <v>37</v>
      </c>
      <c r="N1462" t="s">
        <v>9166</v>
      </c>
      <c r="O1462" t="s">
        <v>203</v>
      </c>
      <c r="P1462" t="s">
        <v>9167</v>
      </c>
      <c r="Q1462" t="s">
        <v>9164</v>
      </c>
      <c r="R1462" t="s">
        <v>9167</v>
      </c>
      <c r="S1462" t="s">
        <v>9164</v>
      </c>
      <c r="T1462" t="s">
        <v>50</v>
      </c>
      <c r="U1462" t="s">
        <v>7447</v>
      </c>
      <c r="V1462" t="s">
        <v>87</v>
      </c>
      <c r="W1462" t="s">
        <v>88</v>
      </c>
      <c r="X1462" t="s">
        <v>1013</v>
      </c>
      <c r="Y1462" t="s">
        <v>9168</v>
      </c>
      <c r="Z1462" t="s">
        <v>87</v>
      </c>
      <c r="AA1462" t="s">
        <v>87</v>
      </c>
      <c r="AB1462" t="s">
        <v>37</v>
      </c>
      <c r="AC1462" t="s">
        <v>1013</v>
      </c>
      <c r="AD1462" t="s">
        <v>37</v>
      </c>
      <c r="AE1462" t="s">
        <v>1013</v>
      </c>
      <c r="AF1462" t="s">
        <v>90</v>
      </c>
      <c r="AG1462" t="s">
        <v>1270</v>
      </c>
      <c r="AH1462" t="s">
        <v>50</v>
      </c>
      <c r="AI1462" s="4">
        <f ca="1">data[[#This Row],[Expiry Date]]-TODAY()</f>
        <v>40</v>
      </c>
      <c r="AJ1462" s="4">
        <f ca="1">data[[#This Row],[Maturity ( Days)]]/365</f>
        <v>0.1095890410958904</v>
      </c>
      <c r="AK1462" s="4" t="str">
        <f>IF(data[[#This Row],[Option Type]]="put","p","c")</f>
        <v>c</v>
      </c>
      <c r="AL1462" s="4">
        <f>(data[[#This Row],[Bid]]*data[[#This Row],[Bidsize]]+data[[#This Row],[Ask]]*data[[#This Row],[Asksize]])/(data[[#This Row],[Bidsize]]+data[[#This Row],[Asksize]])</f>
        <v>67</v>
      </c>
    </row>
    <row r="1463" spans="1:38" x14ac:dyDescent="0.3">
      <c r="A1463" t="s">
        <v>9169</v>
      </c>
      <c r="B1463" t="s">
        <v>9170</v>
      </c>
      <c r="C1463" t="s">
        <v>58</v>
      </c>
      <c r="D1463" t="s">
        <v>282</v>
      </c>
      <c r="E1463" t="s">
        <v>9171</v>
      </c>
      <c r="F1463" t="s">
        <v>225</v>
      </c>
      <c r="G1463" t="s">
        <v>9172</v>
      </c>
      <c r="H1463" t="s">
        <v>137</v>
      </c>
      <c r="I1463" t="s">
        <v>166</v>
      </c>
      <c r="J1463" t="s">
        <v>1502</v>
      </c>
      <c r="K1463" t="s">
        <v>9173</v>
      </c>
      <c r="L1463" t="s">
        <v>57</v>
      </c>
      <c r="M1463" t="s">
        <v>37</v>
      </c>
      <c r="N1463" t="s">
        <v>6285</v>
      </c>
      <c r="O1463" t="s">
        <v>129</v>
      </c>
      <c r="P1463" t="s">
        <v>9174</v>
      </c>
      <c r="Q1463" t="s">
        <v>9175</v>
      </c>
      <c r="R1463" t="s">
        <v>9176</v>
      </c>
      <c r="S1463" t="s">
        <v>9172</v>
      </c>
      <c r="T1463" t="s">
        <v>50</v>
      </c>
      <c r="U1463" t="s">
        <v>9177</v>
      </c>
      <c r="V1463" t="s">
        <v>87</v>
      </c>
      <c r="W1463" t="s">
        <v>88</v>
      </c>
      <c r="X1463" t="s">
        <v>1013</v>
      </c>
      <c r="Y1463" t="s">
        <v>9178</v>
      </c>
      <c r="Z1463" t="s">
        <v>87</v>
      </c>
      <c r="AA1463" t="s">
        <v>87</v>
      </c>
      <c r="AB1463" t="s">
        <v>37</v>
      </c>
      <c r="AC1463" t="s">
        <v>1013</v>
      </c>
      <c r="AD1463" t="s">
        <v>37</v>
      </c>
      <c r="AE1463" t="s">
        <v>1013</v>
      </c>
      <c r="AF1463" t="s">
        <v>90</v>
      </c>
      <c r="AG1463" t="s">
        <v>1270</v>
      </c>
      <c r="AH1463" t="s">
        <v>551</v>
      </c>
      <c r="AI1463" s="4">
        <f ca="1">data[[#This Row],[Expiry Date]]-TODAY()</f>
        <v>40</v>
      </c>
      <c r="AJ1463" s="4">
        <f ca="1">data[[#This Row],[Maturity ( Days)]]/365</f>
        <v>0.1095890410958904</v>
      </c>
      <c r="AK1463" s="4" t="str">
        <f>IF(data[[#This Row],[Option Type]]="put","p","c")</f>
        <v>c</v>
      </c>
      <c r="AL1463" s="4">
        <f>(data[[#This Row],[Bid]]*data[[#This Row],[Bidsize]]+data[[#This Row],[Ask]]*data[[#This Row],[Asksize]])/(data[[#This Row],[Bidsize]]+data[[#This Row],[Asksize]])</f>
        <v>58.71764705882353</v>
      </c>
    </row>
    <row r="1464" spans="1:38" x14ac:dyDescent="0.3">
      <c r="A1464" t="s">
        <v>9179</v>
      </c>
      <c r="B1464" t="s">
        <v>9180</v>
      </c>
      <c r="C1464" t="s">
        <v>58</v>
      </c>
      <c r="D1464" t="s">
        <v>646</v>
      </c>
      <c r="E1464" t="s">
        <v>1426</v>
      </c>
      <c r="F1464" t="s">
        <v>9181</v>
      </c>
      <c r="G1464" t="s">
        <v>9182</v>
      </c>
      <c r="H1464" t="s">
        <v>231</v>
      </c>
      <c r="I1464" t="s">
        <v>231</v>
      </c>
      <c r="J1464" t="s">
        <v>1502</v>
      </c>
      <c r="K1464" t="s">
        <v>4242</v>
      </c>
      <c r="L1464" t="s">
        <v>57</v>
      </c>
      <c r="M1464" t="s">
        <v>37</v>
      </c>
      <c r="N1464" t="s">
        <v>9183</v>
      </c>
      <c r="O1464" t="s">
        <v>128</v>
      </c>
      <c r="P1464" t="s">
        <v>9184</v>
      </c>
      <c r="Q1464" t="s">
        <v>9184</v>
      </c>
      <c r="R1464" t="s">
        <v>9182</v>
      </c>
      <c r="S1464" t="s">
        <v>9182</v>
      </c>
      <c r="T1464" t="s">
        <v>50</v>
      </c>
      <c r="U1464" t="s">
        <v>9185</v>
      </c>
      <c r="V1464" t="s">
        <v>87</v>
      </c>
      <c r="W1464" t="s">
        <v>88</v>
      </c>
      <c r="X1464" t="s">
        <v>1013</v>
      </c>
      <c r="Y1464" t="s">
        <v>9167</v>
      </c>
      <c r="Z1464" t="s">
        <v>87</v>
      </c>
      <c r="AA1464" t="s">
        <v>87</v>
      </c>
      <c r="AB1464" t="s">
        <v>37</v>
      </c>
      <c r="AC1464" t="s">
        <v>1013</v>
      </c>
      <c r="AD1464" t="s">
        <v>37</v>
      </c>
      <c r="AE1464" t="s">
        <v>1013</v>
      </c>
      <c r="AF1464" t="s">
        <v>90</v>
      </c>
      <c r="AG1464" t="s">
        <v>1270</v>
      </c>
      <c r="AH1464" t="s">
        <v>50</v>
      </c>
      <c r="AI1464" s="4">
        <f ca="1">data[[#This Row],[Expiry Date]]-TODAY()</f>
        <v>40</v>
      </c>
      <c r="AJ1464" s="4">
        <f ca="1">data[[#This Row],[Maturity ( Days)]]/365</f>
        <v>0.1095890410958904</v>
      </c>
      <c r="AK1464" s="4" t="str">
        <f>IF(data[[#This Row],[Option Type]]="put","p","c")</f>
        <v>c</v>
      </c>
      <c r="AL1464" s="4">
        <f>(data[[#This Row],[Bid]]*data[[#This Row],[Bidsize]]+data[[#This Row],[Ask]]*data[[#This Row],[Asksize]])/(data[[#This Row],[Bidsize]]+data[[#This Row],[Asksize]])</f>
        <v>54.3</v>
      </c>
    </row>
    <row r="1465" spans="1:38" x14ac:dyDescent="0.3">
      <c r="A1465" t="s">
        <v>9186</v>
      </c>
      <c r="B1465" t="s">
        <v>9187</v>
      </c>
      <c r="C1465" t="s">
        <v>58</v>
      </c>
      <c r="D1465" t="s">
        <v>587</v>
      </c>
      <c r="E1465" t="s">
        <v>235</v>
      </c>
      <c r="F1465" t="s">
        <v>364</v>
      </c>
      <c r="G1465" t="s">
        <v>9188</v>
      </c>
      <c r="H1465" t="s">
        <v>231</v>
      </c>
      <c r="I1465" t="s">
        <v>231</v>
      </c>
      <c r="J1465" t="s">
        <v>1502</v>
      </c>
      <c r="K1465" t="s">
        <v>9189</v>
      </c>
      <c r="L1465" t="s">
        <v>57</v>
      </c>
      <c r="M1465" t="s">
        <v>37</v>
      </c>
      <c r="N1465" t="s">
        <v>9190</v>
      </c>
      <c r="O1465" t="s">
        <v>113</v>
      </c>
      <c r="P1465" t="s">
        <v>9191</v>
      </c>
      <c r="Q1465" t="s">
        <v>943</v>
      </c>
      <c r="R1465" t="s">
        <v>9192</v>
      </c>
      <c r="S1465" t="s">
        <v>9188</v>
      </c>
      <c r="T1465" t="s">
        <v>50</v>
      </c>
      <c r="U1465" t="s">
        <v>9193</v>
      </c>
      <c r="V1465" t="s">
        <v>87</v>
      </c>
      <c r="W1465" t="s">
        <v>88</v>
      </c>
      <c r="X1465" t="s">
        <v>1013</v>
      </c>
      <c r="Y1465" t="s">
        <v>9194</v>
      </c>
      <c r="Z1465" t="s">
        <v>87</v>
      </c>
      <c r="AA1465" t="s">
        <v>87</v>
      </c>
      <c r="AB1465" t="s">
        <v>37</v>
      </c>
      <c r="AC1465" t="s">
        <v>1013</v>
      </c>
      <c r="AD1465" t="s">
        <v>37</v>
      </c>
      <c r="AE1465" t="s">
        <v>1013</v>
      </c>
      <c r="AF1465" t="s">
        <v>90</v>
      </c>
      <c r="AG1465" t="s">
        <v>1270</v>
      </c>
      <c r="AH1465" t="s">
        <v>50</v>
      </c>
      <c r="AI1465" s="4">
        <f ca="1">data[[#This Row],[Expiry Date]]-TODAY()</f>
        <v>40</v>
      </c>
      <c r="AJ1465" s="4">
        <f ca="1">data[[#This Row],[Maturity ( Days)]]/365</f>
        <v>0.1095890410958904</v>
      </c>
      <c r="AK1465" s="4" t="str">
        <f>IF(data[[#This Row],[Option Type]]="put","p","c")</f>
        <v>c</v>
      </c>
      <c r="AL1465" s="4">
        <f>(data[[#This Row],[Bid]]*data[[#This Row],[Bidsize]]+data[[#This Row],[Ask]]*data[[#This Row],[Asksize]])/(data[[#This Row],[Bidsize]]+data[[#This Row],[Asksize]])</f>
        <v>47.75</v>
      </c>
    </row>
    <row r="1466" spans="1:38" x14ac:dyDescent="0.3">
      <c r="A1466" t="s">
        <v>9195</v>
      </c>
      <c r="B1466" t="s">
        <v>9196</v>
      </c>
      <c r="C1466" t="s">
        <v>58</v>
      </c>
      <c r="D1466" t="s">
        <v>596</v>
      </c>
      <c r="E1466" t="s">
        <v>413</v>
      </c>
      <c r="F1466" t="s">
        <v>7499</v>
      </c>
      <c r="G1466" t="s">
        <v>1430</v>
      </c>
      <c r="H1466" t="s">
        <v>289</v>
      </c>
      <c r="I1466" t="s">
        <v>289</v>
      </c>
      <c r="J1466" t="s">
        <v>1502</v>
      </c>
      <c r="K1466" t="s">
        <v>9197</v>
      </c>
      <c r="L1466" t="s">
        <v>57</v>
      </c>
      <c r="M1466" t="s">
        <v>37</v>
      </c>
      <c r="N1466" t="s">
        <v>9198</v>
      </c>
      <c r="O1466" t="s">
        <v>179</v>
      </c>
      <c r="P1466" t="s">
        <v>9199</v>
      </c>
      <c r="Q1466" t="s">
        <v>831</v>
      </c>
      <c r="R1466" t="s">
        <v>9199</v>
      </c>
      <c r="S1466" t="s">
        <v>1430</v>
      </c>
      <c r="T1466" t="s">
        <v>50</v>
      </c>
      <c r="U1466" t="s">
        <v>9200</v>
      </c>
      <c r="V1466" t="s">
        <v>87</v>
      </c>
      <c r="W1466" t="s">
        <v>88</v>
      </c>
      <c r="X1466" t="s">
        <v>1013</v>
      </c>
      <c r="Y1466" t="s">
        <v>9201</v>
      </c>
      <c r="Z1466" t="s">
        <v>87</v>
      </c>
      <c r="AA1466" t="s">
        <v>87</v>
      </c>
      <c r="AB1466" t="s">
        <v>37</v>
      </c>
      <c r="AC1466" t="s">
        <v>1013</v>
      </c>
      <c r="AD1466" t="s">
        <v>37</v>
      </c>
      <c r="AE1466" t="s">
        <v>1013</v>
      </c>
      <c r="AF1466" t="s">
        <v>90</v>
      </c>
      <c r="AG1466" t="s">
        <v>1270</v>
      </c>
      <c r="AH1466" t="s">
        <v>50</v>
      </c>
      <c r="AI1466" s="4">
        <f ca="1">data[[#This Row],[Expiry Date]]-TODAY()</f>
        <v>40</v>
      </c>
      <c r="AJ1466" s="4">
        <f ca="1">data[[#This Row],[Maturity ( Days)]]/365</f>
        <v>0.1095890410958904</v>
      </c>
      <c r="AK1466" s="4" t="str">
        <f>IF(data[[#This Row],[Option Type]]="put","p","c")</f>
        <v>c</v>
      </c>
      <c r="AL1466" s="4">
        <f>(data[[#This Row],[Bid]]*data[[#This Row],[Bidsize]]+data[[#This Row],[Ask]]*data[[#This Row],[Asksize]])/(data[[#This Row],[Bidsize]]+data[[#This Row],[Asksize]])</f>
        <v>36.200000000000003</v>
      </c>
    </row>
    <row r="1467" spans="1:38" x14ac:dyDescent="0.3">
      <c r="A1467" t="s">
        <v>9202</v>
      </c>
      <c r="B1467" t="s">
        <v>9203</v>
      </c>
      <c r="C1467" t="s">
        <v>58</v>
      </c>
      <c r="D1467" t="s">
        <v>223</v>
      </c>
      <c r="E1467" t="s">
        <v>8696</v>
      </c>
      <c r="F1467" t="s">
        <v>3352</v>
      </c>
      <c r="G1467" t="s">
        <v>9204</v>
      </c>
      <c r="H1467" t="s">
        <v>289</v>
      </c>
      <c r="I1467" t="s">
        <v>289</v>
      </c>
      <c r="J1467" t="s">
        <v>1502</v>
      </c>
      <c r="K1467" t="s">
        <v>9205</v>
      </c>
      <c r="L1467" t="s">
        <v>57</v>
      </c>
      <c r="M1467" t="s">
        <v>37</v>
      </c>
      <c r="N1467" t="s">
        <v>9206</v>
      </c>
      <c r="O1467" t="s">
        <v>9207</v>
      </c>
      <c r="P1467" t="s">
        <v>179</v>
      </c>
      <c r="Q1467" t="s">
        <v>445</v>
      </c>
      <c r="R1467" t="s">
        <v>127</v>
      </c>
      <c r="S1467" t="s">
        <v>9204</v>
      </c>
      <c r="T1467" t="s">
        <v>50</v>
      </c>
      <c r="U1467" t="s">
        <v>9208</v>
      </c>
      <c r="V1467" t="s">
        <v>87</v>
      </c>
      <c r="W1467" t="s">
        <v>88</v>
      </c>
      <c r="X1467" t="s">
        <v>1013</v>
      </c>
      <c r="Y1467" t="s">
        <v>9209</v>
      </c>
      <c r="Z1467" t="s">
        <v>87</v>
      </c>
      <c r="AA1467" t="s">
        <v>87</v>
      </c>
      <c r="AB1467" t="s">
        <v>37</v>
      </c>
      <c r="AC1467" t="s">
        <v>1013</v>
      </c>
      <c r="AD1467" t="s">
        <v>37</v>
      </c>
      <c r="AE1467" t="s">
        <v>1013</v>
      </c>
      <c r="AF1467" t="s">
        <v>90</v>
      </c>
      <c r="AG1467" t="s">
        <v>1270</v>
      </c>
      <c r="AH1467" t="s">
        <v>50</v>
      </c>
      <c r="AI1467" s="4">
        <f ca="1">data[[#This Row],[Expiry Date]]-TODAY()</f>
        <v>40</v>
      </c>
      <c r="AJ1467" s="4">
        <f ca="1">data[[#This Row],[Maturity ( Days)]]/365</f>
        <v>0.1095890410958904</v>
      </c>
      <c r="AK1467" s="4" t="str">
        <f>IF(data[[#This Row],[Option Type]]="put","p","c")</f>
        <v>c</v>
      </c>
      <c r="AL1467" s="4">
        <f>(data[[#This Row],[Bid]]*data[[#This Row],[Bidsize]]+data[[#This Row],[Ask]]*data[[#This Row],[Asksize]])/(data[[#This Row],[Bidsize]]+data[[#This Row],[Asksize]])</f>
        <v>28.95</v>
      </c>
    </row>
    <row r="1468" spans="1:38" x14ac:dyDescent="0.3">
      <c r="A1468" t="s">
        <v>9210</v>
      </c>
      <c r="B1468" t="s">
        <v>9211</v>
      </c>
      <c r="C1468" t="s">
        <v>58</v>
      </c>
      <c r="D1468" t="s">
        <v>608</v>
      </c>
      <c r="E1468" t="s">
        <v>516</v>
      </c>
      <c r="F1468" t="s">
        <v>5702</v>
      </c>
      <c r="G1468" t="s">
        <v>9212</v>
      </c>
      <c r="H1468" t="s">
        <v>322</v>
      </c>
      <c r="I1468" t="s">
        <v>322</v>
      </c>
      <c r="J1468" t="s">
        <v>1502</v>
      </c>
      <c r="K1468" t="s">
        <v>9213</v>
      </c>
      <c r="L1468" t="s">
        <v>57</v>
      </c>
      <c r="M1468" t="s">
        <v>37</v>
      </c>
      <c r="N1468" t="s">
        <v>9214</v>
      </c>
      <c r="O1468" t="s">
        <v>106</v>
      </c>
      <c r="P1468" t="s">
        <v>516</v>
      </c>
      <c r="Q1468" t="s">
        <v>9215</v>
      </c>
      <c r="R1468" t="s">
        <v>679</v>
      </c>
      <c r="S1468" t="s">
        <v>9212</v>
      </c>
      <c r="T1468" t="s">
        <v>50</v>
      </c>
      <c r="U1468" t="s">
        <v>6471</v>
      </c>
      <c r="V1468" t="s">
        <v>87</v>
      </c>
      <c r="W1468" t="s">
        <v>88</v>
      </c>
      <c r="X1468" t="s">
        <v>1013</v>
      </c>
      <c r="Y1468" t="s">
        <v>406</v>
      </c>
      <c r="Z1468" t="s">
        <v>87</v>
      </c>
      <c r="AA1468" t="s">
        <v>87</v>
      </c>
      <c r="AB1468" t="s">
        <v>37</v>
      </c>
      <c r="AC1468" t="s">
        <v>1013</v>
      </c>
      <c r="AD1468" t="s">
        <v>37</v>
      </c>
      <c r="AE1468" t="s">
        <v>1013</v>
      </c>
      <c r="AF1468" t="s">
        <v>90</v>
      </c>
      <c r="AG1468" t="s">
        <v>1270</v>
      </c>
      <c r="AH1468" t="s">
        <v>50</v>
      </c>
      <c r="AI1468" s="4">
        <f ca="1">data[[#This Row],[Expiry Date]]-TODAY()</f>
        <v>40</v>
      </c>
      <c r="AJ1468" s="4">
        <f ca="1">data[[#This Row],[Maturity ( Days)]]/365</f>
        <v>0.1095890410958904</v>
      </c>
      <c r="AK1468" s="4" t="str">
        <f>IF(data[[#This Row],[Option Type]]="put","p","c")</f>
        <v>c</v>
      </c>
      <c r="AL1468" s="4">
        <f>(data[[#This Row],[Bid]]*data[[#This Row],[Bidsize]]+data[[#This Row],[Ask]]*data[[#This Row],[Asksize]])/(data[[#This Row],[Bidsize]]+data[[#This Row],[Asksize]])</f>
        <v>20.9</v>
      </c>
    </row>
    <row r="1469" spans="1:38" x14ac:dyDescent="0.3">
      <c r="A1469" t="s">
        <v>9216</v>
      </c>
      <c r="B1469" t="s">
        <v>9217</v>
      </c>
      <c r="C1469" t="s">
        <v>58</v>
      </c>
      <c r="D1469" t="s">
        <v>182</v>
      </c>
      <c r="E1469" t="s">
        <v>6463</v>
      </c>
      <c r="F1469" t="s">
        <v>405</v>
      </c>
      <c r="G1469" t="s">
        <v>9218</v>
      </c>
      <c r="H1469" t="s">
        <v>137</v>
      </c>
      <c r="I1469" t="s">
        <v>146</v>
      </c>
      <c r="J1469" t="s">
        <v>1502</v>
      </c>
      <c r="K1469" t="s">
        <v>7022</v>
      </c>
      <c r="L1469" t="s">
        <v>57</v>
      </c>
      <c r="M1469" t="s">
        <v>37</v>
      </c>
      <c r="N1469" t="s">
        <v>1094</v>
      </c>
      <c r="O1469" t="s">
        <v>124</v>
      </c>
      <c r="P1469" t="s">
        <v>1178</v>
      </c>
      <c r="Q1469" t="s">
        <v>856</v>
      </c>
      <c r="R1469" t="s">
        <v>9219</v>
      </c>
      <c r="S1469" t="s">
        <v>9218</v>
      </c>
      <c r="T1469" t="s">
        <v>50</v>
      </c>
      <c r="U1469" t="s">
        <v>6247</v>
      </c>
      <c r="V1469" t="s">
        <v>87</v>
      </c>
      <c r="W1469" t="s">
        <v>88</v>
      </c>
      <c r="X1469" t="s">
        <v>1013</v>
      </c>
      <c r="Y1469" t="s">
        <v>9220</v>
      </c>
      <c r="Z1469" t="s">
        <v>87</v>
      </c>
      <c r="AA1469" t="s">
        <v>87</v>
      </c>
      <c r="AB1469" t="s">
        <v>37</v>
      </c>
      <c r="AC1469" t="s">
        <v>1013</v>
      </c>
      <c r="AD1469" t="s">
        <v>37</v>
      </c>
      <c r="AE1469" t="s">
        <v>1013</v>
      </c>
      <c r="AF1469" t="s">
        <v>90</v>
      </c>
      <c r="AG1469" t="s">
        <v>1270</v>
      </c>
      <c r="AH1469" t="s">
        <v>551</v>
      </c>
      <c r="AI1469" s="4">
        <f ca="1">data[[#This Row],[Expiry Date]]-TODAY()</f>
        <v>40</v>
      </c>
      <c r="AJ1469" s="4">
        <f ca="1">data[[#This Row],[Maturity ( Days)]]/365</f>
        <v>0.1095890410958904</v>
      </c>
      <c r="AK1469" s="4" t="str">
        <f>IF(data[[#This Row],[Option Type]]="put","p","c")</f>
        <v>c</v>
      </c>
      <c r="AL1469" s="4">
        <f>(data[[#This Row],[Bid]]*data[[#This Row],[Bidsize]]+data[[#This Row],[Ask]]*data[[#This Row],[Asksize]])/(data[[#This Row],[Bidsize]]+data[[#This Row],[Asksize]])</f>
        <v>20.071428571428573</v>
      </c>
    </row>
    <row r="1470" spans="1:38" x14ac:dyDescent="0.3">
      <c r="A1470" t="s">
        <v>9221</v>
      </c>
      <c r="B1470" t="s">
        <v>9222</v>
      </c>
      <c r="C1470" t="s">
        <v>58</v>
      </c>
      <c r="D1470" t="s">
        <v>610</v>
      </c>
      <c r="E1470" t="s">
        <v>3356</v>
      </c>
      <c r="F1470" t="s">
        <v>5697</v>
      </c>
      <c r="G1470" t="s">
        <v>9223</v>
      </c>
      <c r="H1470" t="s">
        <v>137</v>
      </c>
      <c r="I1470" t="s">
        <v>141</v>
      </c>
      <c r="J1470" t="s">
        <v>1502</v>
      </c>
      <c r="K1470" t="s">
        <v>2239</v>
      </c>
      <c r="L1470" t="s">
        <v>57</v>
      </c>
      <c r="M1470" t="s">
        <v>37</v>
      </c>
      <c r="N1470" t="s">
        <v>9224</v>
      </c>
      <c r="O1470" t="s">
        <v>129</v>
      </c>
      <c r="P1470" t="s">
        <v>7363</v>
      </c>
      <c r="Q1470" t="s">
        <v>7363</v>
      </c>
      <c r="R1470" t="s">
        <v>9223</v>
      </c>
      <c r="S1470" t="s">
        <v>9223</v>
      </c>
      <c r="T1470" t="s">
        <v>50</v>
      </c>
      <c r="U1470" t="s">
        <v>9225</v>
      </c>
      <c r="V1470" t="s">
        <v>87</v>
      </c>
      <c r="W1470" t="s">
        <v>88</v>
      </c>
      <c r="X1470" t="s">
        <v>1013</v>
      </c>
      <c r="Y1470" t="s">
        <v>9226</v>
      </c>
      <c r="Z1470" t="s">
        <v>87</v>
      </c>
      <c r="AA1470" t="s">
        <v>87</v>
      </c>
      <c r="AB1470" t="s">
        <v>37</v>
      </c>
      <c r="AC1470" t="s">
        <v>1013</v>
      </c>
      <c r="AD1470" t="s">
        <v>37</v>
      </c>
      <c r="AE1470" t="s">
        <v>1013</v>
      </c>
      <c r="AF1470" t="s">
        <v>90</v>
      </c>
      <c r="AG1470" t="s">
        <v>1270</v>
      </c>
      <c r="AH1470" t="s">
        <v>551</v>
      </c>
      <c r="AI1470" s="4">
        <f ca="1">data[[#This Row],[Expiry Date]]-TODAY()</f>
        <v>40</v>
      </c>
      <c r="AJ1470" s="4">
        <f ca="1">data[[#This Row],[Maturity ( Days)]]/365</f>
        <v>0.1095890410958904</v>
      </c>
      <c r="AK1470" s="4" t="str">
        <f>IF(data[[#This Row],[Option Type]]="put","p","c")</f>
        <v>c</v>
      </c>
      <c r="AL1470" s="4">
        <f>(data[[#This Row],[Bid]]*data[[#This Row],[Bidsize]]+data[[#This Row],[Ask]]*data[[#This Row],[Asksize]])/(data[[#This Row],[Bidsize]]+data[[#This Row],[Asksize]])</f>
        <v>19.275862068965516</v>
      </c>
    </row>
    <row r="1471" spans="1:38" x14ac:dyDescent="0.3">
      <c r="A1471" t="s">
        <v>9227</v>
      </c>
      <c r="B1471" t="s">
        <v>9228</v>
      </c>
      <c r="C1471" t="s">
        <v>58</v>
      </c>
      <c r="D1471" t="s">
        <v>611</v>
      </c>
      <c r="E1471" t="s">
        <v>234</v>
      </c>
      <c r="F1471" t="s">
        <v>176</v>
      </c>
      <c r="G1471" t="s">
        <v>9229</v>
      </c>
      <c r="H1471" t="s">
        <v>1384</v>
      </c>
      <c r="I1471" t="s">
        <v>289</v>
      </c>
      <c r="J1471" t="s">
        <v>1502</v>
      </c>
      <c r="K1471" t="s">
        <v>9230</v>
      </c>
      <c r="L1471" t="s">
        <v>57</v>
      </c>
      <c r="M1471" t="s">
        <v>37</v>
      </c>
      <c r="N1471" t="s">
        <v>873</v>
      </c>
      <c r="O1471" t="s">
        <v>112</v>
      </c>
      <c r="P1471" t="s">
        <v>9231</v>
      </c>
      <c r="Q1471" t="s">
        <v>9232</v>
      </c>
      <c r="R1471" t="s">
        <v>234</v>
      </c>
      <c r="S1471" t="s">
        <v>9229</v>
      </c>
      <c r="T1471" t="s">
        <v>50</v>
      </c>
      <c r="U1471" t="s">
        <v>9233</v>
      </c>
      <c r="V1471" t="s">
        <v>87</v>
      </c>
      <c r="W1471" t="s">
        <v>88</v>
      </c>
      <c r="X1471" t="s">
        <v>1013</v>
      </c>
      <c r="Y1471" t="s">
        <v>885</v>
      </c>
      <c r="Z1471" t="s">
        <v>87</v>
      </c>
      <c r="AA1471" t="s">
        <v>87</v>
      </c>
      <c r="AB1471" t="s">
        <v>37</v>
      </c>
      <c r="AC1471" t="s">
        <v>1013</v>
      </c>
      <c r="AD1471" t="s">
        <v>37</v>
      </c>
      <c r="AE1471" t="s">
        <v>1013</v>
      </c>
      <c r="AF1471" t="s">
        <v>90</v>
      </c>
      <c r="AG1471" t="s">
        <v>1270</v>
      </c>
      <c r="AH1471" t="s">
        <v>50</v>
      </c>
      <c r="AI1471" s="4">
        <f ca="1">data[[#This Row],[Expiry Date]]-TODAY()</f>
        <v>40</v>
      </c>
      <c r="AJ1471" s="4">
        <f ca="1">data[[#This Row],[Maturity ( Days)]]/365</f>
        <v>0.1095890410958904</v>
      </c>
      <c r="AK1471" s="4" t="str">
        <f>IF(data[[#This Row],[Option Type]]="put","p","c")</f>
        <v>c</v>
      </c>
      <c r="AL1471" s="4">
        <f>(data[[#This Row],[Bid]]*data[[#This Row],[Bidsize]]+data[[#This Row],[Ask]]*data[[#This Row],[Asksize]])/(data[[#This Row],[Bidsize]]+data[[#This Row],[Asksize]])</f>
        <v>17.510000000000002</v>
      </c>
    </row>
    <row r="1472" spans="1:38" x14ac:dyDescent="0.3">
      <c r="A1472" t="s">
        <v>9234</v>
      </c>
      <c r="B1472" t="s">
        <v>9235</v>
      </c>
      <c r="C1472" t="s">
        <v>58</v>
      </c>
      <c r="D1472" t="s">
        <v>611</v>
      </c>
      <c r="E1472" t="s">
        <v>176</v>
      </c>
      <c r="F1472" t="s">
        <v>5682</v>
      </c>
      <c r="G1472" t="s">
        <v>9236</v>
      </c>
      <c r="H1472" t="s">
        <v>88</v>
      </c>
      <c r="I1472" t="s">
        <v>146</v>
      </c>
      <c r="J1472" t="s">
        <v>1502</v>
      </c>
      <c r="K1472" t="s">
        <v>1114</v>
      </c>
      <c r="L1472" t="s">
        <v>57</v>
      </c>
      <c r="M1472" t="s">
        <v>37</v>
      </c>
      <c r="N1472" t="s">
        <v>9237</v>
      </c>
      <c r="O1472" t="s">
        <v>155</v>
      </c>
      <c r="P1472" t="s">
        <v>9238</v>
      </c>
      <c r="Q1472" t="s">
        <v>9212</v>
      </c>
      <c r="R1472" t="s">
        <v>9239</v>
      </c>
      <c r="S1472" t="s">
        <v>9236</v>
      </c>
      <c r="T1472" t="s">
        <v>50</v>
      </c>
      <c r="U1472" t="s">
        <v>9240</v>
      </c>
      <c r="V1472" t="s">
        <v>87</v>
      </c>
      <c r="W1472" t="s">
        <v>88</v>
      </c>
      <c r="X1472" t="s">
        <v>1013</v>
      </c>
      <c r="Y1472" t="s">
        <v>9241</v>
      </c>
      <c r="Z1472" t="s">
        <v>87</v>
      </c>
      <c r="AA1472" t="s">
        <v>87</v>
      </c>
      <c r="AB1472" t="s">
        <v>37</v>
      </c>
      <c r="AC1472" t="s">
        <v>1013</v>
      </c>
      <c r="AD1472" t="s">
        <v>37</v>
      </c>
      <c r="AE1472" t="s">
        <v>1013</v>
      </c>
      <c r="AF1472" t="s">
        <v>90</v>
      </c>
      <c r="AG1472" t="s">
        <v>1270</v>
      </c>
      <c r="AH1472" t="s">
        <v>551</v>
      </c>
      <c r="AI1472" s="4">
        <f ca="1">data[[#This Row],[Expiry Date]]-TODAY()</f>
        <v>40</v>
      </c>
      <c r="AJ1472" s="4">
        <f ca="1">data[[#This Row],[Maturity ( Days)]]/365</f>
        <v>0.1095890410958904</v>
      </c>
      <c r="AK1472" s="4" t="str">
        <f>IF(data[[#This Row],[Option Type]]="put","p","c")</f>
        <v>c</v>
      </c>
      <c r="AL1472" s="4">
        <f>(data[[#This Row],[Bid]]*data[[#This Row],[Bidsize]]+data[[#This Row],[Ask]]*data[[#This Row],[Asksize]])/(data[[#This Row],[Bidsize]]+data[[#This Row],[Asksize]])</f>
        <v>18.573913043478264</v>
      </c>
    </row>
    <row r="1473" spans="1:38" x14ac:dyDescent="0.3">
      <c r="A1473" t="s">
        <v>9242</v>
      </c>
      <c r="B1473" t="s">
        <v>9243</v>
      </c>
      <c r="C1473" t="s">
        <v>58</v>
      </c>
      <c r="D1473" t="s">
        <v>613</v>
      </c>
      <c r="E1473" t="s">
        <v>1434</v>
      </c>
      <c r="F1473" t="s">
        <v>3560</v>
      </c>
      <c r="G1473" t="s">
        <v>9244</v>
      </c>
      <c r="H1473" t="s">
        <v>134</v>
      </c>
      <c r="I1473" t="s">
        <v>149</v>
      </c>
      <c r="J1473" t="s">
        <v>1502</v>
      </c>
      <c r="K1473" t="s">
        <v>2239</v>
      </c>
      <c r="L1473" t="s">
        <v>57</v>
      </c>
      <c r="M1473" t="s">
        <v>37</v>
      </c>
      <c r="N1473" t="s">
        <v>9245</v>
      </c>
      <c r="O1473" t="s">
        <v>150</v>
      </c>
      <c r="P1473" t="s">
        <v>6462</v>
      </c>
      <c r="Q1473" t="s">
        <v>777</v>
      </c>
      <c r="R1473" t="s">
        <v>9246</v>
      </c>
      <c r="S1473" t="s">
        <v>9244</v>
      </c>
      <c r="T1473" t="s">
        <v>50</v>
      </c>
      <c r="U1473" t="s">
        <v>9022</v>
      </c>
      <c r="V1473" t="s">
        <v>87</v>
      </c>
      <c r="W1473" t="s">
        <v>88</v>
      </c>
      <c r="X1473" t="s">
        <v>1013</v>
      </c>
      <c r="Y1473" t="s">
        <v>1433</v>
      </c>
      <c r="Z1473" t="s">
        <v>87</v>
      </c>
      <c r="AA1473" t="s">
        <v>87</v>
      </c>
      <c r="AB1473" t="s">
        <v>37</v>
      </c>
      <c r="AC1473" t="s">
        <v>1013</v>
      </c>
      <c r="AD1473" t="s">
        <v>37</v>
      </c>
      <c r="AE1473" t="s">
        <v>1013</v>
      </c>
      <c r="AF1473" t="s">
        <v>90</v>
      </c>
      <c r="AG1473" t="s">
        <v>1270</v>
      </c>
      <c r="AH1473" t="s">
        <v>551</v>
      </c>
      <c r="AI1473" s="4">
        <f ca="1">data[[#This Row],[Expiry Date]]-TODAY()</f>
        <v>40</v>
      </c>
      <c r="AJ1473" s="4">
        <f ca="1">data[[#This Row],[Maturity ( Days)]]/365</f>
        <v>0.1095890410958904</v>
      </c>
      <c r="AK1473" s="4" t="str">
        <f>IF(data[[#This Row],[Option Type]]="put","p","c")</f>
        <v>c</v>
      </c>
      <c r="AL1473" s="4">
        <f>(data[[#This Row],[Bid]]*data[[#This Row],[Bidsize]]+data[[#This Row],[Ask]]*data[[#This Row],[Asksize]])/(data[[#This Row],[Bidsize]]+data[[#This Row],[Asksize]])</f>
        <v>16.726666666666667</v>
      </c>
    </row>
    <row r="1474" spans="1:38" x14ac:dyDescent="0.3">
      <c r="A1474" t="s">
        <v>9247</v>
      </c>
      <c r="B1474" t="s">
        <v>9248</v>
      </c>
      <c r="C1474" t="s">
        <v>58</v>
      </c>
      <c r="D1474" t="s">
        <v>185</v>
      </c>
      <c r="E1474" t="s">
        <v>2859</v>
      </c>
      <c r="F1474" t="s">
        <v>904</v>
      </c>
      <c r="G1474" t="s">
        <v>9249</v>
      </c>
      <c r="H1474" t="s">
        <v>289</v>
      </c>
      <c r="I1474" t="s">
        <v>289</v>
      </c>
      <c r="J1474" t="s">
        <v>1502</v>
      </c>
      <c r="K1474" t="s">
        <v>9250</v>
      </c>
      <c r="L1474" t="s">
        <v>57</v>
      </c>
      <c r="M1474" t="s">
        <v>37</v>
      </c>
      <c r="N1474" t="s">
        <v>9251</v>
      </c>
      <c r="O1474" t="s">
        <v>290</v>
      </c>
      <c r="P1474" t="s">
        <v>9252</v>
      </c>
      <c r="Q1474" t="s">
        <v>9253</v>
      </c>
      <c r="R1474" t="s">
        <v>9254</v>
      </c>
      <c r="S1474" t="s">
        <v>9249</v>
      </c>
      <c r="T1474" t="s">
        <v>50</v>
      </c>
      <c r="U1474" t="s">
        <v>9255</v>
      </c>
      <c r="V1474" t="s">
        <v>87</v>
      </c>
      <c r="W1474" t="s">
        <v>88</v>
      </c>
      <c r="X1474" t="s">
        <v>1013</v>
      </c>
      <c r="Y1474" t="s">
        <v>859</v>
      </c>
      <c r="Z1474" t="s">
        <v>87</v>
      </c>
      <c r="AA1474" t="s">
        <v>87</v>
      </c>
      <c r="AB1474" t="s">
        <v>37</v>
      </c>
      <c r="AC1474" t="s">
        <v>1013</v>
      </c>
      <c r="AD1474" t="s">
        <v>37</v>
      </c>
      <c r="AE1474" t="s">
        <v>1013</v>
      </c>
      <c r="AF1474" t="s">
        <v>90</v>
      </c>
      <c r="AG1474" t="s">
        <v>1270</v>
      </c>
      <c r="AH1474" t="s">
        <v>50</v>
      </c>
      <c r="AI1474" s="4">
        <f ca="1">data[[#This Row],[Expiry Date]]-TODAY()</f>
        <v>40</v>
      </c>
      <c r="AJ1474" s="4">
        <f ca="1">data[[#This Row],[Maturity ( Days)]]/365</f>
        <v>0.1095890410958904</v>
      </c>
      <c r="AK1474" s="4" t="str">
        <f>IF(data[[#This Row],[Option Type]]="put","p","c")</f>
        <v>c</v>
      </c>
      <c r="AL1474" s="4">
        <f>(data[[#This Row],[Bid]]*data[[#This Row],[Bidsize]]+data[[#This Row],[Ask]]*data[[#This Row],[Asksize]])/(data[[#This Row],[Bidsize]]+data[[#This Row],[Asksize]])</f>
        <v>15.65</v>
      </c>
    </row>
    <row r="1475" spans="1:38" x14ac:dyDescent="0.3">
      <c r="A1475" t="s">
        <v>9256</v>
      </c>
      <c r="B1475" t="s">
        <v>9257</v>
      </c>
      <c r="C1475" t="s">
        <v>58</v>
      </c>
      <c r="D1475" t="s">
        <v>616</v>
      </c>
      <c r="E1475" t="s">
        <v>485</v>
      </c>
      <c r="F1475" t="s">
        <v>6485</v>
      </c>
      <c r="G1475" t="s">
        <v>9258</v>
      </c>
      <c r="H1475" t="s">
        <v>90</v>
      </c>
      <c r="I1475" t="s">
        <v>90</v>
      </c>
      <c r="J1475" t="s">
        <v>1502</v>
      </c>
      <c r="K1475" t="s">
        <v>9259</v>
      </c>
      <c r="L1475" t="s">
        <v>57</v>
      </c>
      <c r="M1475" t="s">
        <v>37</v>
      </c>
      <c r="N1475" t="s">
        <v>9260</v>
      </c>
      <c r="O1475" t="s">
        <v>9261</v>
      </c>
      <c r="P1475" t="s">
        <v>7883</v>
      </c>
      <c r="Q1475" t="s">
        <v>9258</v>
      </c>
      <c r="R1475" t="s">
        <v>9262</v>
      </c>
      <c r="S1475" t="s">
        <v>9258</v>
      </c>
      <c r="T1475" t="s">
        <v>50</v>
      </c>
      <c r="U1475" t="s">
        <v>5913</v>
      </c>
      <c r="V1475" t="s">
        <v>87</v>
      </c>
      <c r="W1475" t="s">
        <v>88</v>
      </c>
      <c r="X1475" t="s">
        <v>1013</v>
      </c>
      <c r="Y1475" t="s">
        <v>936</v>
      </c>
      <c r="Z1475" t="s">
        <v>87</v>
      </c>
      <c r="AA1475" t="s">
        <v>87</v>
      </c>
      <c r="AB1475" t="s">
        <v>37</v>
      </c>
      <c r="AC1475" t="s">
        <v>1013</v>
      </c>
      <c r="AD1475" t="s">
        <v>37</v>
      </c>
      <c r="AE1475" t="s">
        <v>1013</v>
      </c>
      <c r="AF1475" t="s">
        <v>90</v>
      </c>
      <c r="AG1475" t="s">
        <v>1270</v>
      </c>
      <c r="AH1475" t="s">
        <v>50</v>
      </c>
      <c r="AI1475" s="4">
        <f ca="1">data[[#This Row],[Expiry Date]]-TODAY()</f>
        <v>40</v>
      </c>
      <c r="AJ1475" s="4">
        <f ca="1">data[[#This Row],[Maturity ( Days)]]/365</f>
        <v>0.1095890410958904</v>
      </c>
      <c r="AK1475" s="4" t="str">
        <f>IF(data[[#This Row],[Option Type]]="put","p","c")</f>
        <v>c</v>
      </c>
      <c r="AL1475" s="4">
        <f>(data[[#This Row],[Bid]]*data[[#This Row],[Bidsize]]+data[[#This Row],[Ask]]*data[[#This Row],[Asksize]])/(data[[#This Row],[Bidsize]]+data[[#This Row],[Asksize]])</f>
        <v>13.7</v>
      </c>
    </row>
    <row r="1476" spans="1:38" x14ac:dyDescent="0.3">
      <c r="A1476" t="s">
        <v>9263</v>
      </c>
      <c r="B1476" t="s">
        <v>9264</v>
      </c>
      <c r="C1476" t="s">
        <v>58</v>
      </c>
      <c r="D1476" t="s">
        <v>616</v>
      </c>
      <c r="E1476" t="s">
        <v>8112</v>
      </c>
      <c r="F1476" t="s">
        <v>6587</v>
      </c>
      <c r="G1476" t="s">
        <v>9265</v>
      </c>
      <c r="H1476" t="s">
        <v>137</v>
      </c>
      <c r="I1476" t="s">
        <v>146</v>
      </c>
      <c r="J1476" t="s">
        <v>1502</v>
      </c>
      <c r="K1476" t="s">
        <v>472</v>
      </c>
      <c r="L1476" t="s">
        <v>57</v>
      </c>
      <c r="M1476" t="s">
        <v>37</v>
      </c>
      <c r="N1476" t="s">
        <v>9266</v>
      </c>
      <c r="O1476" t="s">
        <v>128</v>
      </c>
      <c r="P1476" t="s">
        <v>6587</v>
      </c>
      <c r="Q1476" t="s">
        <v>6587</v>
      </c>
      <c r="R1476" t="s">
        <v>9265</v>
      </c>
      <c r="S1476" t="s">
        <v>9265</v>
      </c>
      <c r="T1476" t="s">
        <v>50</v>
      </c>
      <c r="U1476" t="s">
        <v>9267</v>
      </c>
      <c r="V1476" t="s">
        <v>87</v>
      </c>
      <c r="W1476" t="s">
        <v>88</v>
      </c>
      <c r="X1476" t="s">
        <v>1013</v>
      </c>
      <c r="Y1476" t="s">
        <v>5682</v>
      </c>
      <c r="Z1476" t="s">
        <v>87</v>
      </c>
      <c r="AA1476" t="s">
        <v>87</v>
      </c>
      <c r="AB1476" t="s">
        <v>37</v>
      </c>
      <c r="AC1476" t="s">
        <v>1013</v>
      </c>
      <c r="AD1476" t="s">
        <v>37</v>
      </c>
      <c r="AE1476" t="s">
        <v>1013</v>
      </c>
      <c r="AF1476" t="s">
        <v>90</v>
      </c>
      <c r="AG1476" t="s">
        <v>1270</v>
      </c>
      <c r="AH1476" t="s">
        <v>551</v>
      </c>
      <c r="AI1476" s="4">
        <f ca="1">data[[#This Row],[Expiry Date]]-TODAY()</f>
        <v>40</v>
      </c>
      <c r="AJ1476" s="4">
        <f ca="1">data[[#This Row],[Maturity ( Days)]]/365</f>
        <v>0.1095890410958904</v>
      </c>
      <c r="AK1476" s="4" t="str">
        <f>IF(data[[#This Row],[Option Type]]="put","p","c")</f>
        <v>c</v>
      </c>
      <c r="AL1476" s="4">
        <f>(data[[#This Row],[Bid]]*data[[#This Row],[Bidsize]]+data[[#This Row],[Ask]]*data[[#This Row],[Asksize]])/(data[[#This Row],[Bidsize]]+data[[#This Row],[Asksize]])</f>
        <v>14.292857142857144</v>
      </c>
    </row>
    <row r="1477" spans="1:38" x14ac:dyDescent="0.3">
      <c r="A1477" t="s">
        <v>9268</v>
      </c>
      <c r="B1477" t="s">
        <v>9269</v>
      </c>
      <c r="C1477" t="s">
        <v>58</v>
      </c>
      <c r="D1477" t="s">
        <v>617</v>
      </c>
      <c r="E1477" t="s">
        <v>2578</v>
      </c>
      <c r="F1477" t="s">
        <v>6603</v>
      </c>
      <c r="G1477" t="s">
        <v>9270</v>
      </c>
      <c r="H1477" t="s">
        <v>137</v>
      </c>
      <c r="I1477" t="s">
        <v>146</v>
      </c>
      <c r="J1477" t="s">
        <v>1502</v>
      </c>
      <c r="K1477" t="s">
        <v>530</v>
      </c>
      <c r="L1477" t="s">
        <v>57</v>
      </c>
      <c r="M1477" t="s">
        <v>37</v>
      </c>
      <c r="N1477" t="s">
        <v>8257</v>
      </c>
      <c r="O1477" t="s">
        <v>88</v>
      </c>
      <c r="P1477" t="s">
        <v>9270</v>
      </c>
      <c r="Q1477" t="s">
        <v>9270</v>
      </c>
      <c r="R1477" t="s">
        <v>9270</v>
      </c>
      <c r="S1477" t="s">
        <v>9270</v>
      </c>
      <c r="T1477" t="s">
        <v>50</v>
      </c>
      <c r="U1477" t="s">
        <v>6376</v>
      </c>
      <c r="V1477" t="s">
        <v>87</v>
      </c>
      <c r="W1477" t="s">
        <v>88</v>
      </c>
      <c r="X1477" t="s">
        <v>1013</v>
      </c>
      <c r="Y1477" t="s">
        <v>676</v>
      </c>
      <c r="Z1477" t="s">
        <v>87</v>
      </c>
      <c r="AA1477" t="s">
        <v>87</v>
      </c>
      <c r="AB1477" t="s">
        <v>37</v>
      </c>
      <c r="AC1477" t="s">
        <v>1013</v>
      </c>
      <c r="AD1477" t="s">
        <v>37</v>
      </c>
      <c r="AE1477" t="s">
        <v>1013</v>
      </c>
      <c r="AF1477" t="s">
        <v>90</v>
      </c>
      <c r="AG1477" t="s">
        <v>1270</v>
      </c>
      <c r="AH1477" t="s">
        <v>551</v>
      </c>
      <c r="AI1477" s="4">
        <f ca="1">data[[#This Row],[Expiry Date]]-TODAY()</f>
        <v>40</v>
      </c>
      <c r="AJ1477" s="4">
        <f ca="1">data[[#This Row],[Maturity ( Days)]]/365</f>
        <v>0.1095890410958904</v>
      </c>
      <c r="AK1477" s="4" t="str">
        <f>IF(data[[#This Row],[Option Type]]="put","p","c")</f>
        <v>c</v>
      </c>
      <c r="AL1477" s="4">
        <f>(data[[#This Row],[Bid]]*data[[#This Row],[Bidsize]]+data[[#This Row],[Ask]]*data[[#This Row],[Asksize]])/(data[[#This Row],[Bidsize]]+data[[#This Row],[Asksize]])</f>
        <v>13.692857142857145</v>
      </c>
    </row>
    <row r="1478" spans="1:38" x14ac:dyDescent="0.3">
      <c r="A1478" t="s">
        <v>9271</v>
      </c>
      <c r="B1478" t="s">
        <v>9272</v>
      </c>
      <c r="C1478" t="s">
        <v>58</v>
      </c>
      <c r="D1478" t="s">
        <v>188</v>
      </c>
      <c r="E1478" t="s">
        <v>668</v>
      </c>
      <c r="F1478" t="s">
        <v>163</v>
      </c>
      <c r="G1478" t="s">
        <v>9273</v>
      </c>
      <c r="H1478" t="s">
        <v>90</v>
      </c>
      <c r="I1478" t="s">
        <v>90</v>
      </c>
      <c r="J1478" t="s">
        <v>1502</v>
      </c>
      <c r="K1478" t="s">
        <v>9274</v>
      </c>
      <c r="L1478" t="s">
        <v>57</v>
      </c>
      <c r="M1478" t="s">
        <v>37</v>
      </c>
      <c r="N1478" t="s">
        <v>9275</v>
      </c>
      <c r="O1478" t="s">
        <v>9276</v>
      </c>
      <c r="P1478" t="s">
        <v>808</v>
      </c>
      <c r="Q1478" t="s">
        <v>176</v>
      </c>
      <c r="R1478" t="s">
        <v>7456</v>
      </c>
      <c r="S1478" t="s">
        <v>9273</v>
      </c>
      <c r="T1478" t="s">
        <v>50</v>
      </c>
      <c r="U1478" t="s">
        <v>9277</v>
      </c>
      <c r="V1478" t="s">
        <v>87</v>
      </c>
      <c r="W1478" t="s">
        <v>88</v>
      </c>
      <c r="X1478" t="s">
        <v>1013</v>
      </c>
      <c r="Y1478" t="s">
        <v>677</v>
      </c>
      <c r="Z1478" t="s">
        <v>87</v>
      </c>
      <c r="AA1478" t="s">
        <v>87</v>
      </c>
      <c r="AB1478" t="s">
        <v>37</v>
      </c>
      <c r="AC1478" t="s">
        <v>1013</v>
      </c>
      <c r="AD1478" t="s">
        <v>37</v>
      </c>
      <c r="AE1478" t="s">
        <v>1013</v>
      </c>
      <c r="AF1478" t="s">
        <v>90</v>
      </c>
      <c r="AG1478" t="s">
        <v>1270</v>
      </c>
      <c r="AH1478" t="s">
        <v>50</v>
      </c>
      <c r="AI1478" s="4">
        <f ca="1">data[[#This Row],[Expiry Date]]-TODAY()</f>
        <v>40</v>
      </c>
      <c r="AJ1478" s="4">
        <f ca="1">data[[#This Row],[Maturity ( Days)]]/365</f>
        <v>0.1095890410958904</v>
      </c>
      <c r="AK1478" s="4" t="str">
        <f>IF(data[[#This Row],[Option Type]]="put","p","c")</f>
        <v>c</v>
      </c>
      <c r="AL1478" s="4">
        <f>(data[[#This Row],[Bid]]*data[[#This Row],[Bidsize]]+data[[#This Row],[Ask]]*data[[#This Row],[Asksize]])/(data[[#This Row],[Bidsize]]+data[[#This Row],[Asksize]])</f>
        <v>12.55</v>
      </c>
    </row>
    <row r="1479" spans="1:38" x14ac:dyDescent="0.3">
      <c r="A1479" t="s">
        <v>9278</v>
      </c>
      <c r="B1479" t="s">
        <v>9279</v>
      </c>
      <c r="C1479" t="s">
        <v>58</v>
      </c>
      <c r="D1479" t="s">
        <v>188</v>
      </c>
      <c r="E1479" t="s">
        <v>671</v>
      </c>
      <c r="F1479" t="s">
        <v>485</v>
      </c>
      <c r="G1479" t="s">
        <v>485</v>
      </c>
      <c r="H1479" t="s">
        <v>137</v>
      </c>
      <c r="I1479" t="s">
        <v>141</v>
      </c>
      <c r="J1479" t="s">
        <v>1502</v>
      </c>
      <c r="K1479" t="s">
        <v>3860</v>
      </c>
      <c r="L1479" t="s">
        <v>57</v>
      </c>
      <c r="M1479" t="s">
        <v>37</v>
      </c>
      <c r="N1479" t="s">
        <v>9280</v>
      </c>
      <c r="O1479" t="s">
        <v>294</v>
      </c>
      <c r="P1479" t="s">
        <v>161</v>
      </c>
      <c r="Q1479" t="s">
        <v>176</v>
      </c>
      <c r="R1479" t="s">
        <v>9281</v>
      </c>
      <c r="S1479" t="s">
        <v>485</v>
      </c>
      <c r="T1479" t="s">
        <v>50</v>
      </c>
      <c r="U1479" t="s">
        <v>9282</v>
      </c>
      <c r="V1479" t="s">
        <v>87</v>
      </c>
      <c r="W1479" t="s">
        <v>88</v>
      </c>
      <c r="X1479" t="s">
        <v>1013</v>
      </c>
      <c r="Y1479" t="s">
        <v>1498</v>
      </c>
      <c r="Z1479" t="s">
        <v>87</v>
      </c>
      <c r="AA1479" t="s">
        <v>87</v>
      </c>
      <c r="AB1479" t="s">
        <v>37</v>
      </c>
      <c r="AC1479" t="s">
        <v>1013</v>
      </c>
      <c r="AD1479" t="s">
        <v>37</v>
      </c>
      <c r="AE1479" t="s">
        <v>1013</v>
      </c>
      <c r="AF1479" t="s">
        <v>90</v>
      </c>
      <c r="AG1479" t="s">
        <v>1270</v>
      </c>
      <c r="AH1479" t="s">
        <v>551</v>
      </c>
      <c r="AI1479" s="4">
        <f ca="1">data[[#This Row],[Expiry Date]]-TODAY()</f>
        <v>40</v>
      </c>
      <c r="AJ1479" s="4">
        <f ca="1">data[[#This Row],[Maturity ( Days)]]/365</f>
        <v>0.1095890410958904</v>
      </c>
      <c r="AK1479" s="4" t="str">
        <f>IF(data[[#This Row],[Option Type]]="put","p","c")</f>
        <v>c</v>
      </c>
      <c r="AL1479" s="4">
        <f>(data[[#This Row],[Bid]]*data[[#This Row],[Bidsize]]+data[[#This Row],[Ask]]*data[[#This Row],[Asksize]])/(data[[#This Row],[Bidsize]]+data[[#This Row],[Asksize]])</f>
        <v>13.09655172413793</v>
      </c>
    </row>
    <row r="1480" spans="1:38" x14ac:dyDescent="0.3">
      <c r="A1480" t="s">
        <v>9283</v>
      </c>
      <c r="B1480" t="s">
        <v>9284</v>
      </c>
      <c r="C1480" t="s">
        <v>58</v>
      </c>
      <c r="D1480" t="s">
        <v>618</v>
      </c>
      <c r="E1480" t="s">
        <v>548</v>
      </c>
      <c r="F1480" t="s">
        <v>319</v>
      </c>
      <c r="G1480" t="s">
        <v>8234</v>
      </c>
      <c r="H1480" t="s">
        <v>90</v>
      </c>
      <c r="I1480" t="s">
        <v>90</v>
      </c>
      <c r="J1480" t="s">
        <v>1502</v>
      </c>
      <c r="K1480" t="s">
        <v>9285</v>
      </c>
      <c r="L1480" t="s">
        <v>57</v>
      </c>
      <c r="M1480" t="s">
        <v>37</v>
      </c>
      <c r="N1480" t="s">
        <v>1225</v>
      </c>
      <c r="O1480" t="s">
        <v>128</v>
      </c>
      <c r="P1480" t="s">
        <v>5694</v>
      </c>
      <c r="Q1480" t="s">
        <v>5694</v>
      </c>
      <c r="R1480" t="s">
        <v>8234</v>
      </c>
      <c r="S1480" t="s">
        <v>8234</v>
      </c>
      <c r="T1480" t="s">
        <v>50</v>
      </c>
      <c r="U1480" t="s">
        <v>9286</v>
      </c>
      <c r="V1480" t="s">
        <v>87</v>
      </c>
      <c r="W1480" t="s">
        <v>88</v>
      </c>
      <c r="X1480" t="s">
        <v>1013</v>
      </c>
      <c r="Y1480" t="s">
        <v>8258</v>
      </c>
      <c r="Z1480" t="s">
        <v>87</v>
      </c>
      <c r="AA1480" t="s">
        <v>87</v>
      </c>
      <c r="AB1480" t="s">
        <v>37</v>
      </c>
      <c r="AC1480" t="s">
        <v>1013</v>
      </c>
      <c r="AD1480" t="s">
        <v>37</v>
      </c>
      <c r="AE1480" t="s">
        <v>1013</v>
      </c>
      <c r="AF1480" t="s">
        <v>90</v>
      </c>
      <c r="AG1480" t="s">
        <v>1270</v>
      </c>
      <c r="AH1480" t="s">
        <v>50</v>
      </c>
      <c r="AI1480" s="4">
        <f ca="1">data[[#This Row],[Expiry Date]]-TODAY()</f>
        <v>40</v>
      </c>
      <c r="AJ1480" s="4">
        <f ca="1">data[[#This Row],[Maturity ( Days)]]/365</f>
        <v>0.1095890410958904</v>
      </c>
      <c r="AK1480" s="4" t="str">
        <f>IF(data[[#This Row],[Option Type]]="put","p","c")</f>
        <v>c</v>
      </c>
      <c r="AL1480" s="4">
        <f>(data[[#This Row],[Bid]]*data[[#This Row],[Bidsize]]+data[[#This Row],[Ask]]*data[[#This Row],[Asksize]])/(data[[#This Row],[Bidsize]]+data[[#This Row],[Asksize]])</f>
        <v>12</v>
      </c>
    </row>
    <row r="1481" spans="1:38" x14ac:dyDescent="0.3">
      <c r="A1481" t="s">
        <v>9287</v>
      </c>
      <c r="B1481" t="s">
        <v>9288</v>
      </c>
      <c r="C1481" t="s">
        <v>58</v>
      </c>
      <c r="D1481" t="s">
        <v>619</v>
      </c>
      <c r="E1481" t="s">
        <v>166</v>
      </c>
      <c r="F1481" t="s">
        <v>670</v>
      </c>
      <c r="G1481" t="s">
        <v>8415</v>
      </c>
      <c r="H1481" t="s">
        <v>90</v>
      </c>
      <c r="I1481" t="s">
        <v>90</v>
      </c>
      <c r="J1481" t="s">
        <v>1502</v>
      </c>
      <c r="K1481" t="s">
        <v>9289</v>
      </c>
      <c r="L1481" t="s">
        <v>57</v>
      </c>
      <c r="M1481" t="s">
        <v>37</v>
      </c>
      <c r="N1481" t="s">
        <v>9290</v>
      </c>
      <c r="O1481" t="s">
        <v>176</v>
      </c>
      <c r="P1481" t="s">
        <v>9291</v>
      </c>
      <c r="Q1481" t="s">
        <v>9291</v>
      </c>
      <c r="R1481" t="s">
        <v>738</v>
      </c>
      <c r="S1481" t="s">
        <v>8415</v>
      </c>
      <c r="T1481" t="s">
        <v>50</v>
      </c>
      <c r="U1481" t="s">
        <v>9292</v>
      </c>
      <c r="V1481" t="s">
        <v>87</v>
      </c>
      <c r="W1481" t="s">
        <v>88</v>
      </c>
      <c r="X1481" t="s">
        <v>1013</v>
      </c>
      <c r="Y1481" t="s">
        <v>9293</v>
      </c>
      <c r="Z1481" t="s">
        <v>87</v>
      </c>
      <c r="AA1481" t="s">
        <v>87</v>
      </c>
      <c r="AB1481" t="s">
        <v>37</v>
      </c>
      <c r="AC1481" t="s">
        <v>1013</v>
      </c>
      <c r="AD1481" t="s">
        <v>37</v>
      </c>
      <c r="AE1481" t="s">
        <v>1013</v>
      </c>
      <c r="AF1481" t="s">
        <v>90</v>
      </c>
      <c r="AG1481" t="s">
        <v>1270</v>
      </c>
      <c r="AH1481" t="s">
        <v>50</v>
      </c>
      <c r="AI1481" s="4">
        <f ca="1">data[[#This Row],[Expiry Date]]-TODAY()</f>
        <v>40</v>
      </c>
      <c r="AJ1481" s="4">
        <f ca="1">data[[#This Row],[Maturity ( Days)]]/365</f>
        <v>0.1095890410958904</v>
      </c>
      <c r="AK1481" s="4" t="str">
        <f>IF(data[[#This Row],[Option Type]]="put","p","c")</f>
        <v>c</v>
      </c>
      <c r="AL1481" s="4">
        <f>(data[[#This Row],[Bid]]*data[[#This Row],[Bidsize]]+data[[#This Row],[Ask]]*data[[#This Row],[Asksize]])/(data[[#This Row],[Bidsize]]+data[[#This Row],[Asksize]])</f>
        <v>11.45</v>
      </c>
    </row>
    <row r="1482" spans="1:38" x14ac:dyDescent="0.3">
      <c r="A1482" t="s">
        <v>9294</v>
      </c>
      <c r="B1482" t="s">
        <v>9295</v>
      </c>
      <c r="C1482" t="s">
        <v>58</v>
      </c>
      <c r="D1482" t="s">
        <v>621</v>
      </c>
      <c r="E1482" t="s">
        <v>739</v>
      </c>
      <c r="F1482" t="s">
        <v>819</v>
      </c>
      <c r="G1482" t="s">
        <v>9296</v>
      </c>
      <c r="H1482" t="s">
        <v>278</v>
      </c>
      <c r="I1482" t="s">
        <v>186</v>
      </c>
      <c r="J1482" t="s">
        <v>1502</v>
      </c>
      <c r="K1482" t="s">
        <v>199</v>
      </c>
      <c r="L1482" t="s">
        <v>57</v>
      </c>
      <c r="M1482" t="s">
        <v>37</v>
      </c>
      <c r="N1482" t="s">
        <v>9297</v>
      </c>
      <c r="O1482" t="s">
        <v>685</v>
      </c>
      <c r="P1482" t="s">
        <v>487</v>
      </c>
      <c r="Q1482" t="s">
        <v>7468</v>
      </c>
      <c r="R1482" t="s">
        <v>487</v>
      </c>
      <c r="S1482" t="s">
        <v>9296</v>
      </c>
      <c r="T1482" t="s">
        <v>50</v>
      </c>
      <c r="U1482" t="s">
        <v>9298</v>
      </c>
      <c r="V1482" t="s">
        <v>87</v>
      </c>
      <c r="W1482" t="s">
        <v>88</v>
      </c>
      <c r="X1482" t="s">
        <v>1013</v>
      </c>
      <c r="Y1482" t="s">
        <v>9299</v>
      </c>
      <c r="Z1482" t="s">
        <v>87</v>
      </c>
      <c r="AA1482" t="s">
        <v>87</v>
      </c>
      <c r="AB1482" t="s">
        <v>37</v>
      </c>
      <c r="AC1482" t="s">
        <v>1013</v>
      </c>
      <c r="AD1482" t="s">
        <v>37</v>
      </c>
      <c r="AE1482" t="s">
        <v>1013</v>
      </c>
      <c r="AF1482" t="s">
        <v>90</v>
      </c>
      <c r="AG1482" t="s">
        <v>1270</v>
      </c>
      <c r="AH1482" t="s">
        <v>50</v>
      </c>
      <c r="AI1482" s="4">
        <f ca="1">data[[#This Row],[Expiry Date]]-TODAY()</f>
        <v>40</v>
      </c>
      <c r="AJ1482" s="4">
        <f ca="1">data[[#This Row],[Maturity ( Days)]]/365</f>
        <v>0.1095890410958904</v>
      </c>
      <c r="AK1482" s="4" t="str">
        <f>IF(data[[#This Row],[Option Type]]="put","p","c")</f>
        <v>c</v>
      </c>
      <c r="AL1482" s="4">
        <f>(data[[#This Row],[Bid]]*data[[#This Row],[Bidsize]]+data[[#This Row],[Ask]]*data[[#This Row],[Asksize]])/(data[[#This Row],[Bidsize]]+data[[#This Row],[Asksize]])</f>
        <v>10.76656346749226</v>
      </c>
    </row>
    <row r="1483" spans="1:38" x14ac:dyDescent="0.3">
      <c r="A1483" t="s">
        <v>9300</v>
      </c>
      <c r="B1483" t="s">
        <v>9301</v>
      </c>
      <c r="C1483" t="s">
        <v>58</v>
      </c>
      <c r="D1483" t="s">
        <v>621</v>
      </c>
      <c r="E1483" t="s">
        <v>166</v>
      </c>
      <c r="F1483" t="s">
        <v>548</v>
      </c>
      <c r="G1483" t="s">
        <v>5534</v>
      </c>
      <c r="H1483" t="s">
        <v>151</v>
      </c>
      <c r="I1483" t="s">
        <v>129</v>
      </c>
      <c r="J1483" t="s">
        <v>1502</v>
      </c>
      <c r="K1483" t="s">
        <v>1403</v>
      </c>
      <c r="L1483" t="s">
        <v>57</v>
      </c>
      <c r="M1483" t="s">
        <v>37</v>
      </c>
      <c r="N1483" t="s">
        <v>9302</v>
      </c>
      <c r="O1483" t="s">
        <v>292</v>
      </c>
      <c r="P1483" t="s">
        <v>319</v>
      </c>
      <c r="Q1483" t="s">
        <v>319</v>
      </c>
      <c r="R1483" t="s">
        <v>5534</v>
      </c>
      <c r="S1483" t="s">
        <v>5534</v>
      </c>
      <c r="T1483" t="s">
        <v>50</v>
      </c>
      <c r="U1483" t="s">
        <v>9303</v>
      </c>
      <c r="V1483" t="s">
        <v>87</v>
      </c>
      <c r="W1483" t="s">
        <v>88</v>
      </c>
      <c r="X1483" t="s">
        <v>1013</v>
      </c>
      <c r="Y1483" t="s">
        <v>9304</v>
      </c>
      <c r="Z1483" t="s">
        <v>87</v>
      </c>
      <c r="AA1483" t="s">
        <v>87</v>
      </c>
      <c r="AB1483" t="s">
        <v>37</v>
      </c>
      <c r="AC1483" t="s">
        <v>1013</v>
      </c>
      <c r="AD1483" t="s">
        <v>37</v>
      </c>
      <c r="AE1483" t="s">
        <v>1013</v>
      </c>
      <c r="AF1483" t="s">
        <v>90</v>
      </c>
      <c r="AG1483" t="s">
        <v>1270</v>
      </c>
      <c r="AH1483" t="s">
        <v>551</v>
      </c>
      <c r="AI1483" s="4">
        <f ca="1">data[[#This Row],[Expiry Date]]-TODAY()</f>
        <v>40</v>
      </c>
      <c r="AJ1483" s="4">
        <f ca="1">data[[#This Row],[Maturity ( Days)]]/365</f>
        <v>0.1095890410958904</v>
      </c>
      <c r="AK1483" s="4" t="str">
        <f>IF(data[[#This Row],[Option Type]]="put","p","c")</f>
        <v>c</v>
      </c>
      <c r="AL1483" s="4">
        <f>(data[[#This Row],[Bid]]*data[[#This Row],[Bidsize]]+data[[#This Row],[Ask]]*data[[#This Row],[Asksize]])/(data[[#This Row],[Bidsize]]+data[[#This Row],[Asksize]])</f>
        <v>11.277777777777779</v>
      </c>
    </row>
    <row r="1484" spans="1:38" x14ac:dyDescent="0.3">
      <c r="A1484" t="s">
        <v>9305</v>
      </c>
      <c r="B1484" t="s">
        <v>9306</v>
      </c>
      <c r="C1484" t="s">
        <v>58</v>
      </c>
      <c r="D1484" t="s">
        <v>622</v>
      </c>
      <c r="E1484" t="s">
        <v>168</v>
      </c>
      <c r="F1484" t="s">
        <v>8545</v>
      </c>
      <c r="G1484" t="s">
        <v>8545</v>
      </c>
      <c r="H1484" t="s">
        <v>278</v>
      </c>
      <c r="I1484" t="s">
        <v>359</v>
      </c>
      <c r="J1484" t="s">
        <v>1502</v>
      </c>
      <c r="K1484" t="s">
        <v>9307</v>
      </c>
      <c r="L1484" t="s">
        <v>57</v>
      </c>
      <c r="M1484" t="s">
        <v>37</v>
      </c>
      <c r="N1484" t="s">
        <v>9308</v>
      </c>
      <c r="O1484" t="s">
        <v>158</v>
      </c>
      <c r="P1484" t="s">
        <v>9309</v>
      </c>
      <c r="Q1484" t="s">
        <v>8545</v>
      </c>
      <c r="R1484" t="s">
        <v>9309</v>
      </c>
      <c r="S1484" t="s">
        <v>8545</v>
      </c>
      <c r="T1484" t="s">
        <v>50</v>
      </c>
      <c r="U1484" t="s">
        <v>9310</v>
      </c>
      <c r="V1484" t="s">
        <v>87</v>
      </c>
      <c r="W1484" t="s">
        <v>88</v>
      </c>
      <c r="X1484" t="s">
        <v>1013</v>
      </c>
      <c r="Y1484" t="s">
        <v>9311</v>
      </c>
      <c r="Z1484" t="s">
        <v>87</v>
      </c>
      <c r="AA1484" t="s">
        <v>87</v>
      </c>
      <c r="AB1484" t="s">
        <v>37</v>
      </c>
      <c r="AC1484" t="s">
        <v>1013</v>
      </c>
      <c r="AD1484" t="s">
        <v>37</v>
      </c>
      <c r="AE1484" t="s">
        <v>1013</v>
      </c>
      <c r="AF1484" t="s">
        <v>90</v>
      </c>
      <c r="AG1484" t="s">
        <v>1270</v>
      </c>
      <c r="AH1484" t="s">
        <v>50</v>
      </c>
      <c r="AI1484" s="4">
        <f ca="1">data[[#This Row],[Expiry Date]]-TODAY()</f>
        <v>40</v>
      </c>
      <c r="AJ1484" s="4">
        <f ca="1">data[[#This Row],[Maturity ( Days)]]/365</f>
        <v>0.1095890410958904</v>
      </c>
      <c r="AK1484" s="4" t="str">
        <f>IF(data[[#This Row],[Option Type]]="put","p","c")</f>
        <v>c</v>
      </c>
      <c r="AL1484" s="4">
        <f>(data[[#This Row],[Bid]]*data[[#This Row],[Bidsize]]+data[[#This Row],[Ask]]*data[[#This Row],[Asksize]])/(data[[#This Row],[Bidsize]]+data[[#This Row],[Asksize]])</f>
        <v>10.366666666666667</v>
      </c>
    </row>
    <row r="1485" spans="1:38" x14ac:dyDescent="0.3">
      <c r="A1485" t="s">
        <v>9312</v>
      </c>
      <c r="B1485" t="s">
        <v>9313</v>
      </c>
      <c r="C1485" t="s">
        <v>58</v>
      </c>
      <c r="D1485" t="s">
        <v>317</v>
      </c>
      <c r="E1485" t="s">
        <v>168</v>
      </c>
      <c r="F1485" t="s">
        <v>739</v>
      </c>
      <c r="G1485" t="s">
        <v>817</v>
      </c>
      <c r="H1485" t="s">
        <v>95</v>
      </c>
      <c r="I1485" t="s">
        <v>129</v>
      </c>
      <c r="J1485" t="s">
        <v>1502</v>
      </c>
      <c r="K1485" t="s">
        <v>7076</v>
      </c>
      <c r="L1485" t="s">
        <v>57</v>
      </c>
      <c r="M1485" t="s">
        <v>37</v>
      </c>
      <c r="N1485" t="s">
        <v>1081</v>
      </c>
      <c r="O1485" t="s">
        <v>124</v>
      </c>
      <c r="P1485" t="s">
        <v>295</v>
      </c>
      <c r="Q1485" t="s">
        <v>817</v>
      </c>
      <c r="R1485" t="s">
        <v>295</v>
      </c>
      <c r="S1485" t="s">
        <v>817</v>
      </c>
      <c r="T1485" t="s">
        <v>50</v>
      </c>
      <c r="U1485" t="s">
        <v>9314</v>
      </c>
      <c r="V1485" t="s">
        <v>87</v>
      </c>
      <c r="W1485" t="s">
        <v>88</v>
      </c>
      <c r="X1485" t="s">
        <v>1013</v>
      </c>
      <c r="Y1485" t="s">
        <v>2578</v>
      </c>
      <c r="Z1485" t="s">
        <v>87</v>
      </c>
      <c r="AA1485" t="s">
        <v>87</v>
      </c>
      <c r="AB1485" t="s">
        <v>37</v>
      </c>
      <c r="AC1485" t="s">
        <v>1013</v>
      </c>
      <c r="AD1485" t="s">
        <v>37</v>
      </c>
      <c r="AE1485" t="s">
        <v>1013</v>
      </c>
      <c r="AF1485" t="s">
        <v>90</v>
      </c>
      <c r="AG1485" t="s">
        <v>1270</v>
      </c>
      <c r="AH1485" t="s">
        <v>551</v>
      </c>
      <c r="AI1485" s="4">
        <f ca="1">data[[#This Row],[Expiry Date]]-TODAY()</f>
        <v>40</v>
      </c>
      <c r="AJ1485" s="4">
        <f ca="1">data[[#This Row],[Maturity ( Days)]]/365</f>
        <v>0.1095890410958904</v>
      </c>
      <c r="AK1485" s="4" t="str">
        <f>IF(data[[#This Row],[Option Type]]="put","p","c")</f>
        <v>c</v>
      </c>
      <c r="AL1485" s="4">
        <f>(data[[#This Row],[Bid]]*data[[#This Row],[Bidsize]]+data[[#This Row],[Ask]]*data[[#This Row],[Asksize]])/(data[[#This Row],[Bidsize]]+data[[#This Row],[Asksize]])</f>
        <v>10.1953125</v>
      </c>
    </row>
    <row r="1486" spans="1:38" x14ac:dyDescent="0.3">
      <c r="A1486" t="s">
        <v>9315</v>
      </c>
      <c r="B1486" t="s">
        <v>9316</v>
      </c>
      <c r="C1486" t="s">
        <v>58</v>
      </c>
      <c r="D1486" t="s">
        <v>1992</v>
      </c>
      <c r="E1486" t="s">
        <v>328</v>
      </c>
      <c r="F1486" t="s">
        <v>740</v>
      </c>
      <c r="G1486" t="s">
        <v>503</v>
      </c>
      <c r="H1486" t="s">
        <v>149</v>
      </c>
      <c r="I1486" t="s">
        <v>183</v>
      </c>
      <c r="J1486" t="s">
        <v>1502</v>
      </c>
      <c r="K1486" t="s">
        <v>8680</v>
      </c>
      <c r="L1486" t="s">
        <v>57</v>
      </c>
      <c r="M1486" t="s">
        <v>37</v>
      </c>
      <c r="N1486" t="s">
        <v>9317</v>
      </c>
      <c r="O1486" t="s">
        <v>153</v>
      </c>
      <c r="P1486" t="s">
        <v>8670</v>
      </c>
      <c r="Q1486" t="s">
        <v>9318</v>
      </c>
      <c r="R1486" t="s">
        <v>8670</v>
      </c>
      <c r="S1486" t="s">
        <v>503</v>
      </c>
      <c r="T1486" t="s">
        <v>50</v>
      </c>
      <c r="U1486" t="s">
        <v>8018</v>
      </c>
      <c r="V1486" t="s">
        <v>87</v>
      </c>
      <c r="W1486" t="s">
        <v>88</v>
      </c>
      <c r="X1486" t="s">
        <v>1013</v>
      </c>
      <c r="Y1486" t="s">
        <v>9319</v>
      </c>
      <c r="Z1486" t="s">
        <v>87</v>
      </c>
      <c r="AA1486" t="s">
        <v>87</v>
      </c>
      <c r="AB1486" t="s">
        <v>37</v>
      </c>
      <c r="AC1486" t="s">
        <v>1013</v>
      </c>
      <c r="AD1486" t="s">
        <v>37</v>
      </c>
      <c r="AE1486" t="s">
        <v>1013</v>
      </c>
      <c r="AF1486" t="s">
        <v>90</v>
      </c>
      <c r="AG1486" t="s">
        <v>1270</v>
      </c>
      <c r="AH1486" t="s">
        <v>551</v>
      </c>
      <c r="AI1486" s="4">
        <f ca="1">data[[#This Row],[Expiry Date]]-TODAY()</f>
        <v>40</v>
      </c>
      <c r="AJ1486" s="4">
        <f ca="1">data[[#This Row],[Maturity ( Days)]]/365</f>
        <v>0.1095890410958904</v>
      </c>
      <c r="AK1486" s="4" t="str">
        <f>IF(data[[#This Row],[Option Type]]="put","p","c")</f>
        <v>c</v>
      </c>
      <c r="AL1486" s="4">
        <f>(data[[#This Row],[Bid]]*data[[#This Row],[Bidsize]]+data[[#This Row],[Ask]]*data[[#This Row],[Asksize]])/(data[[#This Row],[Bidsize]]+data[[#This Row],[Asksize]])</f>
        <v>8.5812500000000007</v>
      </c>
    </row>
    <row r="1487" spans="1:38" x14ac:dyDescent="0.3">
      <c r="A1487" t="s">
        <v>9320</v>
      </c>
      <c r="B1487" t="s">
        <v>9321</v>
      </c>
      <c r="C1487" t="s">
        <v>58</v>
      </c>
      <c r="D1487" t="s">
        <v>291</v>
      </c>
      <c r="E1487" t="s">
        <v>298</v>
      </c>
      <c r="F1487" t="s">
        <v>267</v>
      </c>
      <c r="G1487" t="s">
        <v>5729</v>
      </c>
      <c r="H1487" t="s">
        <v>324</v>
      </c>
      <c r="I1487" t="s">
        <v>605</v>
      </c>
      <c r="J1487" t="s">
        <v>1502</v>
      </c>
      <c r="K1487" t="s">
        <v>9322</v>
      </c>
      <c r="L1487" t="s">
        <v>57</v>
      </c>
      <c r="M1487" t="s">
        <v>37</v>
      </c>
      <c r="N1487" t="s">
        <v>5557</v>
      </c>
      <c r="O1487" t="s">
        <v>123</v>
      </c>
      <c r="P1487" t="s">
        <v>6729</v>
      </c>
      <c r="Q1487" t="s">
        <v>9323</v>
      </c>
      <c r="R1487" t="s">
        <v>865</v>
      </c>
      <c r="S1487" t="s">
        <v>5729</v>
      </c>
      <c r="T1487" t="s">
        <v>50</v>
      </c>
      <c r="U1487" t="s">
        <v>9324</v>
      </c>
      <c r="V1487" t="s">
        <v>87</v>
      </c>
      <c r="W1487" t="s">
        <v>88</v>
      </c>
      <c r="X1487" t="s">
        <v>1013</v>
      </c>
      <c r="Y1487" t="s">
        <v>7452</v>
      </c>
      <c r="Z1487" t="s">
        <v>87</v>
      </c>
      <c r="AA1487" t="s">
        <v>87</v>
      </c>
      <c r="AB1487" t="s">
        <v>37</v>
      </c>
      <c r="AC1487" t="s">
        <v>1013</v>
      </c>
      <c r="AD1487" t="s">
        <v>37</v>
      </c>
      <c r="AE1487" t="s">
        <v>1013</v>
      </c>
      <c r="AF1487" t="s">
        <v>90</v>
      </c>
      <c r="AG1487" t="s">
        <v>1270</v>
      </c>
      <c r="AH1487" t="s">
        <v>50</v>
      </c>
      <c r="AI1487" s="4">
        <f ca="1">data[[#This Row],[Expiry Date]]-TODAY()</f>
        <v>40</v>
      </c>
      <c r="AJ1487" s="4">
        <f ca="1">data[[#This Row],[Maturity ( Days)]]/365</f>
        <v>0.1095890410958904</v>
      </c>
      <c r="AK1487" s="4" t="str">
        <f>IF(data[[#This Row],[Option Type]]="put","p","c")</f>
        <v>c</v>
      </c>
      <c r="AL1487" s="4">
        <f>(data[[#This Row],[Bid]]*data[[#This Row],[Bidsize]]+data[[#This Row],[Ask]]*data[[#This Row],[Asksize]])/(data[[#This Row],[Bidsize]]+data[[#This Row],[Asksize]])</f>
        <v>7.6805555555555554</v>
      </c>
    </row>
    <row r="1488" spans="1:38" x14ac:dyDescent="0.3">
      <c r="A1488" t="s">
        <v>9325</v>
      </c>
      <c r="B1488" t="s">
        <v>9326</v>
      </c>
      <c r="C1488" t="s">
        <v>58</v>
      </c>
      <c r="D1488" t="s">
        <v>291</v>
      </c>
      <c r="E1488" t="s">
        <v>6729</v>
      </c>
      <c r="F1488" t="s">
        <v>1435</v>
      </c>
      <c r="G1488" t="s">
        <v>5670</v>
      </c>
      <c r="H1488" t="s">
        <v>274</v>
      </c>
      <c r="I1488" t="s">
        <v>183</v>
      </c>
      <c r="J1488" t="s">
        <v>1502</v>
      </c>
      <c r="K1488" t="s">
        <v>1193</v>
      </c>
      <c r="L1488" t="s">
        <v>57</v>
      </c>
      <c r="M1488" t="s">
        <v>37</v>
      </c>
      <c r="N1488" t="s">
        <v>1142</v>
      </c>
      <c r="O1488" t="s">
        <v>175</v>
      </c>
      <c r="P1488" t="s">
        <v>7146</v>
      </c>
      <c r="Q1488" t="s">
        <v>8545</v>
      </c>
      <c r="R1488" t="s">
        <v>9327</v>
      </c>
      <c r="S1488" t="s">
        <v>5670</v>
      </c>
      <c r="T1488" t="s">
        <v>50</v>
      </c>
      <c r="U1488" t="s">
        <v>9328</v>
      </c>
      <c r="V1488" t="s">
        <v>87</v>
      </c>
      <c r="W1488" t="s">
        <v>88</v>
      </c>
      <c r="X1488" t="s">
        <v>1013</v>
      </c>
      <c r="Y1488" t="s">
        <v>548</v>
      </c>
      <c r="Z1488" t="s">
        <v>87</v>
      </c>
      <c r="AA1488" t="s">
        <v>87</v>
      </c>
      <c r="AB1488" t="s">
        <v>37</v>
      </c>
      <c r="AC1488" t="s">
        <v>1013</v>
      </c>
      <c r="AD1488" t="s">
        <v>37</v>
      </c>
      <c r="AE1488" t="s">
        <v>1013</v>
      </c>
      <c r="AF1488" t="s">
        <v>90</v>
      </c>
      <c r="AG1488" t="s">
        <v>1270</v>
      </c>
      <c r="AH1488" t="s">
        <v>551</v>
      </c>
      <c r="AI1488" s="4">
        <f ca="1">data[[#This Row],[Expiry Date]]-TODAY()</f>
        <v>40</v>
      </c>
      <c r="AJ1488" s="4">
        <f ca="1">data[[#This Row],[Maturity ( Days)]]/365</f>
        <v>0.1095890410958904</v>
      </c>
      <c r="AK1488" s="4" t="str">
        <f>IF(data[[#This Row],[Option Type]]="put","p","c")</f>
        <v>c</v>
      </c>
      <c r="AL1488" s="4">
        <f>(data[[#This Row],[Bid]]*data[[#This Row],[Bidsize]]+data[[#This Row],[Ask]]*data[[#This Row],[Asksize]])/(data[[#This Row],[Bidsize]]+data[[#This Row],[Asksize]])</f>
        <v>8.0730769230769237</v>
      </c>
    </row>
    <row r="1489" spans="1:38" x14ac:dyDescent="0.3">
      <c r="A1489" t="s">
        <v>9329</v>
      </c>
      <c r="B1489" t="s">
        <v>9330</v>
      </c>
      <c r="C1489" t="s">
        <v>58</v>
      </c>
      <c r="D1489" t="s">
        <v>190</v>
      </c>
      <c r="E1489" t="s">
        <v>1500</v>
      </c>
      <c r="F1489" t="s">
        <v>435</v>
      </c>
      <c r="G1489" t="s">
        <v>9331</v>
      </c>
      <c r="H1489" t="s">
        <v>7383</v>
      </c>
      <c r="I1489" t="s">
        <v>345</v>
      </c>
      <c r="J1489" t="s">
        <v>1502</v>
      </c>
      <c r="K1489" t="s">
        <v>9332</v>
      </c>
      <c r="L1489" t="s">
        <v>57</v>
      </c>
      <c r="M1489" t="s">
        <v>37</v>
      </c>
      <c r="N1489" t="s">
        <v>6937</v>
      </c>
      <c r="O1489" t="s">
        <v>138</v>
      </c>
      <c r="P1489" t="s">
        <v>9333</v>
      </c>
      <c r="Q1489" t="s">
        <v>9334</v>
      </c>
      <c r="R1489" t="s">
        <v>9333</v>
      </c>
      <c r="S1489" t="s">
        <v>9331</v>
      </c>
      <c r="T1489" t="s">
        <v>50</v>
      </c>
      <c r="U1489" t="s">
        <v>9335</v>
      </c>
      <c r="V1489" t="s">
        <v>87</v>
      </c>
      <c r="W1489" t="s">
        <v>88</v>
      </c>
      <c r="X1489" t="s">
        <v>1013</v>
      </c>
      <c r="Y1489" t="s">
        <v>740</v>
      </c>
      <c r="Z1489" t="s">
        <v>87</v>
      </c>
      <c r="AA1489" t="s">
        <v>87</v>
      </c>
      <c r="AB1489" t="s">
        <v>37</v>
      </c>
      <c r="AC1489" t="s">
        <v>1013</v>
      </c>
      <c r="AD1489" t="s">
        <v>37</v>
      </c>
      <c r="AE1489" t="s">
        <v>1013</v>
      </c>
      <c r="AF1489" t="s">
        <v>90</v>
      </c>
      <c r="AG1489" t="s">
        <v>1270</v>
      </c>
      <c r="AH1489" t="s">
        <v>50</v>
      </c>
      <c r="AI1489" s="4">
        <f ca="1">data[[#This Row],[Expiry Date]]-TODAY()</f>
        <v>40</v>
      </c>
      <c r="AJ1489" s="4">
        <f ca="1">data[[#This Row],[Maturity ( Days)]]/365</f>
        <v>0.1095890410958904</v>
      </c>
      <c r="AK1489" s="4" t="str">
        <f>IF(data[[#This Row],[Option Type]]="put","p","c")</f>
        <v>c</v>
      </c>
      <c r="AL1489" s="4">
        <f>(data[[#This Row],[Bid]]*data[[#This Row],[Bidsize]]+data[[#This Row],[Ask]]*data[[#This Row],[Asksize]])/(data[[#This Row],[Bidsize]]+data[[#This Row],[Asksize]])</f>
        <v>5.970890410958904</v>
      </c>
    </row>
    <row r="1490" spans="1:38" x14ac:dyDescent="0.3">
      <c r="A1490" t="s">
        <v>9336</v>
      </c>
      <c r="B1490" t="s">
        <v>9337</v>
      </c>
      <c r="C1490" t="s">
        <v>58</v>
      </c>
      <c r="D1490" t="s">
        <v>190</v>
      </c>
      <c r="E1490" t="s">
        <v>866</v>
      </c>
      <c r="F1490" t="s">
        <v>864</v>
      </c>
      <c r="G1490" t="s">
        <v>9338</v>
      </c>
      <c r="H1490" t="s">
        <v>423</v>
      </c>
      <c r="I1490" t="s">
        <v>423</v>
      </c>
      <c r="J1490" t="s">
        <v>1502</v>
      </c>
      <c r="K1490" t="s">
        <v>8809</v>
      </c>
      <c r="L1490" t="s">
        <v>57</v>
      </c>
      <c r="M1490" t="s">
        <v>37</v>
      </c>
      <c r="N1490" t="s">
        <v>9317</v>
      </c>
      <c r="O1490" t="s">
        <v>124</v>
      </c>
      <c r="P1490" t="s">
        <v>8115</v>
      </c>
      <c r="Q1490" t="s">
        <v>138</v>
      </c>
      <c r="R1490" t="s">
        <v>9339</v>
      </c>
      <c r="S1490" t="s">
        <v>9338</v>
      </c>
      <c r="T1490" t="s">
        <v>50</v>
      </c>
      <c r="U1490" t="s">
        <v>9340</v>
      </c>
      <c r="V1490" t="s">
        <v>87</v>
      </c>
      <c r="W1490" t="s">
        <v>88</v>
      </c>
      <c r="X1490" t="s">
        <v>1013</v>
      </c>
      <c r="Y1490" t="s">
        <v>9341</v>
      </c>
      <c r="Z1490" t="s">
        <v>87</v>
      </c>
      <c r="AA1490" t="s">
        <v>87</v>
      </c>
      <c r="AB1490" t="s">
        <v>37</v>
      </c>
      <c r="AC1490" t="s">
        <v>1013</v>
      </c>
      <c r="AD1490" t="s">
        <v>37</v>
      </c>
      <c r="AE1490" t="s">
        <v>1013</v>
      </c>
      <c r="AF1490" t="s">
        <v>90</v>
      </c>
      <c r="AG1490" t="s">
        <v>1270</v>
      </c>
      <c r="AH1490" t="s">
        <v>551</v>
      </c>
      <c r="AI1490" s="4">
        <f ca="1">data[[#This Row],[Expiry Date]]-TODAY()</f>
        <v>40</v>
      </c>
      <c r="AJ1490" s="4">
        <f ca="1">data[[#This Row],[Maturity ( Days)]]/365</f>
        <v>0.1095890410958904</v>
      </c>
      <c r="AK1490" s="4" t="str">
        <f>IF(data[[#This Row],[Option Type]]="put","p","c")</f>
        <v>c</v>
      </c>
      <c r="AL1490" s="4">
        <f>(data[[#This Row],[Bid]]*data[[#This Row],[Bidsize]]+data[[#This Row],[Ask]]*data[[#This Row],[Asksize]])/(data[[#This Row],[Bidsize]]+data[[#This Row],[Asksize]])</f>
        <v>6.3999999999999995</v>
      </c>
    </row>
    <row r="1491" spans="1:38" x14ac:dyDescent="0.3">
      <c r="A1491" t="s">
        <v>9342</v>
      </c>
      <c r="B1491" t="s">
        <v>9343</v>
      </c>
      <c r="C1491" t="s">
        <v>58</v>
      </c>
      <c r="D1491" t="s">
        <v>627</v>
      </c>
      <c r="E1491" t="s">
        <v>1467</v>
      </c>
      <c r="F1491" t="s">
        <v>973</v>
      </c>
      <c r="G1491" t="s">
        <v>9344</v>
      </c>
      <c r="H1491" t="s">
        <v>176</v>
      </c>
      <c r="I1491" t="s">
        <v>187</v>
      </c>
      <c r="J1491" t="s">
        <v>1502</v>
      </c>
      <c r="K1491" t="s">
        <v>1702</v>
      </c>
      <c r="L1491" t="s">
        <v>57</v>
      </c>
      <c r="M1491" t="s">
        <v>37</v>
      </c>
      <c r="N1491" t="s">
        <v>9345</v>
      </c>
      <c r="O1491" t="s">
        <v>180</v>
      </c>
      <c r="P1491" t="s">
        <v>9346</v>
      </c>
      <c r="Q1491" t="s">
        <v>9344</v>
      </c>
      <c r="R1491" t="s">
        <v>9346</v>
      </c>
      <c r="S1491" t="s">
        <v>9344</v>
      </c>
      <c r="T1491" t="s">
        <v>50</v>
      </c>
      <c r="U1491" t="s">
        <v>9347</v>
      </c>
      <c r="V1491" t="s">
        <v>87</v>
      </c>
      <c r="W1491" t="s">
        <v>88</v>
      </c>
      <c r="X1491" t="s">
        <v>1013</v>
      </c>
      <c r="Y1491" t="s">
        <v>9348</v>
      </c>
      <c r="Z1491" t="s">
        <v>87</v>
      </c>
      <c r="AA1491" t="s">
        <v>87</v>
      </c>
      <c r="AB1491" t="s">
        <v>37</v>
      </c>
      <c r="AC1491" t="s">
        <v>1013</v>
      </c>
      <c r="AD1491" t="s">
        <v>37</v>
      </c>
      <c r="AE1491" t="s">
        <v>1013</v>
      </c>
      <c r="AF1491" t="s">
        <v>90</v>
      </c>
      <c r="AG1491" t="s">
        <v>1270</v>
      </c>
      <c r="AH1491" t="s">
        <v>551</v>
      </c>
      <c r="AI1491" s="4">
        <f ca="1">data[[#This Row],[Expiry Date]]-TODAY()</f>
        <v>40</v>
      </c>
      <c r="AJ1491" s="4">
        <f ca="1">data[[#This Row],[Maturity ( Days)]]/365</f>
        <v>0.1095890410958904</v>
      </c>
      <c r="AK1491" s="4" t="str">
        <f>IF(data[[#This Row],[Option Type]]="put","p","c")</f>
        <v>c</v>
      </c>
      <c r="AL1491" s="4">
        <f>(data[[#This Row],[Bid]]*data[[#This Row],[Bidsize]]+data[[#This Row],[Ask]]*data[[#This Row],[Asksize]])/(data[[#This Row],[Bidsize]]+data[[#This Row],[Asksize]])</f>
        <v>6.1530612244897958</v>
      </c>
    </row>
    <row r="1492" spans="1:38" x14ac:dyDescent="0.3">
      <c r="A1492" t="s">
        <v>9349</v>
      </c>
      <c r="B1492" t="s">
        <v>9350</v>
      </c>
      <c r="C1492" t="s">
        <v>58</v>
      </c>
      <c r="D1492" t="s">
        <v>628</v>
      </c>
      <c r="E1492" t="s">
        <v>358</v>
      </c>
      <c r="F1492" t="s">
        <v>1500</v>
      </c>
      <c r="G1492" t="s">
        <v>666</v>
      </c>
      <c r="H1492" t="s">
        <v>105</v>
      </c>
      <c r="I1492" t="s">
        <v>184</v>
      </c>
      <c r="J1492" t="s">
        <v>1502</v>
      </c>
      <c r="K1492" t="s">
        <v>7398</v>
      </c>
      <c r="L1492" t="s">
        <v>57</v>
      </c>
      <c r="M1492" t="s">
        <v>37</v>
      </c>
      <c r="N1492" t="s">
        <v>1201</v>
      </c>
      <c r="O1492" t="s">
        <v>137</v>
      </c>
      <c r="P1492" t="s">
        <v>270</v>
      </c>
      <c r="Q1492" t="s">
        <v>270</v>
      </c>
      <c r="R1492" t="s">
        <v>9076</v>
      </c>
      <c r="S1492" t="s">
        <v>666</v>
      </c>
      <c r="T1492" t="s">
        <v>50</v>
      </c>
      <c r="U1492" t="s">
        <v>9091</v>
      </c>
      <c r="V1492" t="s">
        <v>87</v>
      </c>
      <c r="W1492" t="s">
        <v>88</v>
      </c>
      <c r="X1492" t="s">
        <v>1013</v>
      </c>
      <c r="Y1492" t="s">
        <v>250</v>
      </c>
      <c r="Z1492" t="s">
        <v>87</v>
      </c>
      <c r="AA1492" t="s">
        <v>87</v>
      </c>
      <c r="AB1492" t="s">
        <v>37</v>
      </c>
      <c r="AC1492" t="s">
        <v>1013</v>
      </c>
      <c r="AD1492" t="s">
        <v>37</v>
      </c>
      <c r="AE1492" t="s">
        <v>1013</v>
      </c>
      <c r="AF1492" t="s">
        <v>90</v>
      </c>
      <c r="AG1492" t="s">
        <v>1270</v>
      </c>
      <c r="AH1492" t="s">
        <v>551</v>
      </c>
      <c r="AI1492" s="4">
        <f ca="1">data[[#This Row],[Expiry Date]]-TODAY()</f>
        <v>40</v>
      </c>
      <c r="AJ1492" s="4">
        <f ca="1">data[[#This Row],[Maturity ( Days)]]/365</f>
        <v>0.1095890410958904</v>
      </c>
      <c r="AK1492" s="4" t="str">
        <f>IF(data[[#This Row],[Option Type]]="put","p","c")</f>
        <v>c</v>
      </c>
      <c r="AL1492" s="4">
        <f>(data[[#This Row],[Bid]]*data[[#This Row],[Bidsize]]+data[[#This Row],[Ask]]*data[[#This Row],[Asksize]])/(data[[#This Row],[Bidsize]]+data[[#This Row],[Asksize]])</f>
        <v>5.4454545454545462</v>
      </c>
    </row>
    <row r="1493" spans="1:38" x14ac:dyDescent="0.3">
      <c r="A1493" t="s">
        <v>9351</v>
      </c>
      <c r="B1493" t="s">
        <v>9352</v>
      </c>
      <c r="C1493" t="s">
        <v>58</v>
      </c>
      <c r="D1493" t="s">
        <v>224</v>
      </c>
      <c r="E1493" t="s">
        <v>917</v>
      </c>
      <c r="F1493" t="s">
        <v>144</v>
      </c>
      <c r="G1493" t="s">
        <v>144</v>
      </c>
      <c r="H1493" t="s">
        <v>7403</v>
      </c>
      <c r="I1493" t="s">
        <v>4270</v>
      </c>
      <c r="J1493" t="s">
        <v>1502</v>
      </c>
      <c r="K1493" t="s">
        <v>9353</v>
      </c>
      <c r="L1493" t="s">
        <v>57</v>
      </c>
      <c r="M1493" t="s">
        <v>37</v>
      </c>
      <c r="N1493" t="s">
        <v>7485</v>
      </c>
      <c r="O1493" t="s">
        <v>9354</v>
      </c>
      <c r="P1493" t="s">
        <v>663</v>
      </c>
      <c r="Q1493" t="s">
        <v>771</v>
      </c>
      <c r="R1493" t="s">
        <v>917</v>
      </c>
      <c r="S1493" t="s">
        <v>144</v>
      </c>
      <c r="T1493" t="s">
        <v>50</v>
      </c>
      <c r="U1493" t="s">
        <v>9355</v>
      </c>
      <c r="V1493" t="s">
        <v>87</v>
      </c>
      <c r="W1493" t="s">
        <v>88</v>
      </c>
      <c r="X1493" t="s">
        <v>1013</v>
      </c>
      <c r="Y1493" t="s">
        <v>9356</v>
      </c>
      <c r="Z1493" t="s">
        <v>87</v>
      </c>
      <c r="AA1493" t="s">
        <v>87</v>
      </c>
      <c r="AB1493" t="s">
        <v>37</v>
      </c>
      <c r="AC1493" t="s">
        <v>1013</v>
      </c>
      <c r="AD1493" t="s">
        <v>37</v>
      </c>
      <c r="AE1493" t="s">
        <v>1013</v>
      </c>
      <c r="AF1493" t="s">
        <v>90</v>
      </c>
      <c r="AG1493" t="s">
        <v>1270</v>
      </c>
      <c r="AH1493" t="s">
        <v>50</v>
      </c>
      <c r="AI1493" s="4">
        <f ca="1">data[[#This Row],[Expiry Date]]-TODAY()</f>
        <v>40</v>
      </c>
      <c r="AJ1493" s="4">
        <f ca="1">data[[#This Row],[Maturity ( Days)]]/365</f>
        <v>0.1095890410958904</v>
      </c>
      <c r="AK1493" s="4" t="str">
        <f>IF(data[[#This Row],[Option Type]]="put","p","c")</f>
        <v>c</v>
      </c>
      <c r="AL1493" s="4">
        <f>(data[[#This Row],[Bid]]*data[[#This Row],[Bidsize]]+data[[#This Row],[Ask]]*data[[#This Row],[Asksize]])/(data[[#This Row],[Bidsize]]+data[[#This Row],[Asksize]])</f>
        <v>4.6307692307692312</v>
      </c>
    </row>
    <row r="1494" spans="1:38" x14ac:dyDescent="0.3">
      <c r="A1494" t="s">
        <v>9357</v>
      </c>
      <c r="B1494" t="s">
        <v>9358</v>
      </c>
      <c r="C1494" t="s">
        <v>58</v>
      </c>
      <c r="D1494" t="s">
        <v>2960</v>
      </c>
      <c r="E1494" t="s">
        <v>867</v>
      </c>
      <c r="F1494" t="s">
        <v>669</v>
      </c>
      <c r="G1494" t="s">
        <v>5540</v>
      </c>
      <c r="H1494" t="s">
        <v>2819</v>
      </c>
      <c r="I1494" t="s">
        <v>5607</v>
      </c>
      <c r="J1494" t="s">
        <v>1502</v>
      </c>
      <c r="K1494" t="s">
        <v>9359</v>
      </c>
      <c r="L1494" t="s">
        <v>57</v>
      </c>
      <c r="M1494" t="s">
        <v>37</v>
      </c>
      <c r="N1494" t="s">
        <v>9360</v>
      </c>
      <c r="O1494" t="s">
        <v>128</v>
      </c>
      <c r="P1494" t="s">
        <v>502</v>
      </c>
      <c r="Q1494" t="s">
        <v>502</v>
      </c>
      <c r="R1494" t="s">
        <v>5540</v>
      </c>
      <c r="S1494" t="s">
        <v>5540</v>
      </c>
      <c r="T1494" t="s">
        <v>50</v>
      </c>
      <c r="U1494" t="s">
        <v>9361</v>
      </c>
      <c r="V1494" t="s">
        <v>87</v>
      </c>
      <c r="W1494" t="s">
        <v>88</v>
      </c>
      <c r="X1494" t="s">
        <v>1013</v>
      </c>
      <c r="Y1494" t="s">
        <v>142</v>
      </c>
      <c r="Z1494" t="s">
        <v>87</v>
      </c>
      <c r="AA1494" t="s">
        <v>87</v>
      </c>
      <c r="AB1494" t="s">
        <v>37</v>
      </c>
      <c r="AC1494" t="s">
        <v>1013</v>
      </c>
      <c r="AD1494" t="s">
        <v>37</v>
      </c>
      <c r="AE1494" t="s">
        <v>1013</v>
      </c>
      <c r="AF1494" t="s">
        <v>90</v>
      </c>
      <c r="AG1494" t="s">
        <v>1270</v>
      </c>
      <c r="AH1494" t="s">
        <v>50</v>
      </c>
      <c r="AI1494" s="4">
        <f ca="1">data[[#This Row],[Expiry Date]]-TODAY()</f>
        <v>40</v>
      </c>
      <c r="AJ1494" s="4">
        <f ca="1">data[[#This Row],[Maturity ( Days)]]/365</f>
        <v>0.1095890410958904</v>
      </c>
      <c r="AK1494" s="4" t="str">
        <f>IF(data[[#This Row],[Option Type]]="put","p","c")</f>
        <v>c</v>
      </c>
      <c r="AL1494" s="4">
        <f>(data[[#This Row],[Bid]]*data[[#This Row],[Bidsize]]+data[[#This Row],[Ask]]*data[[#This Row],[Asksize]])/(data[[#This Row],[Bidsize]]+data[[#This Row],[Asksize]])</f>
        <v>4.5040152963671138</v>
      </c>
    </row>
    <row r="1495" spans="1:38" x14ac:dyDescent="0.3">
      <c r="A1495" t="s">
        <v>9362</v>
      </c>
      <c r="B1495" t="s">
        <v>9363</v>
      </c>
      <c r="C1495" t="s">
        <v>58</v>
      </c>
      <c r="D1495" t="s">
        <v>191</v>
      </c>
      <c r="E1495" t="s">
        <v>868</v>
      </c>
      <c r="F1495" t="s">
        <v>664</v>
      </c>
      <c r="G1495" t="s">
        <v>1147</v>
      </c>
      <c r="H1495" t="s">
        <v>2104</v>
      </c>
      <c r="I1495" t="s">
        <v>90</v>
      </c>
      <c r="J1495" t="s">
        <v>1502</v>
      </c>
      <c r="K1495" t="s">
        <v>9364</v>
      </c>
      <c r="L1495" t="s">
        <v>57</v>
      </c>
      <c r="M1495" t="s">
        <v>37</v>
      </c>
      <c r="N1495" t="s">
        <v>1202</v>
      </c>
      <c r="O1495" t="s">
        <v>331</v>
      </c>
      <c r="P1495" t="s">
        <v>770</v>
      </c>
      <c r="Q1495" t="s">
        <v>9365</v>
      </c>
      <c r="R1495" t="s">
        <v>3373</v>
      </c>
      <c r="S1495" t="s">
        <v>1147</v>
      </c>
      <c r="T1495" t="s">
        <v>50</v>
      </c>
      <c r="U1495" t="s">
        <v>9366</v>
      </c>
      <c r="V1495" t="s">
        <v>87</v>
      </c>
      <c r="W1495" t="s">
        <v>88</v>
      </c>
      <c r="X1495" t="s">
        <v>1013</v>
      </c>
      <c r="Y1495" t="s">
        <v>7122</v>
      </c>
      <c r="Z1495" t="s">
        <v>87</v>
      </c>
      <c r="AA1495" t="s">
        <v>87</v>
      </c>
      <c r="AB1495" t="s">
        <v>37</v>
      </c>
      <c r="AC1495" t="s">
        <v>1013</v>
      </c>
      <c r="AD1495" t="s">
        <v>37</v>
      </c>
      <c r="AE1495" t="s">
        <v>1013</v>
      </c>
      <c r="AF1495" t="s">
        <v>90</v>
      </c>
      <c r="AG1495" t="s">
        <v>1270</v>
      </c>
      <c r="AH1495" t="s">
        <v>50</v>
      </c>
      <c r="AI1495" s="4">
        <f ca="1">data[[#This Row],[Expiry Date]]-TODAY()</f>
        <v>40</v>
      </c>
      <c r="AJ1495" s="4">
        <f ca="1">data[[#This Row],[Maturity ( Days)]]/365</f>
        <v>0.1095890410958904</v>
      </c>
      <c r="AK1495" s="4" t="str">
        <f>IF(data[[#This Row],[Option Type]]="put","p","c")</f>
        <v>c</v>
      </c>
      <c r="AL1495" s="4">
        <f>(data[[#This Row],[Bid]]*data[[#This Row],[Bidsize]]+data[[#This Row],[Ask]]*data[[#This Row],[Asksize]])/(data[[#This Row],[Bidsize]]+data[[#This Row],[Asksize]])</f>
        <v>3.5400560224089634</v>
      </c>
    </row>
    <row r="1496" spans="1:38" x14ac:dyDescent="0.3">
      <c r="A1496" t="s">
        <v>9367</v>
      </c>
      <c r="B1496" t="s">
        <v>9368</v>
      </c>
      <c r="C1496" t="s">
        <v>58</v>
      </c>
      <c r="D1496" t="s">
        <v>4531</v>
      </c>
      <c r="E1496" t="s">
        <v>809</v>
      </c>
      <c r="F1496" t="s">
        <v>433</v>
      </c>
      <c r="G1496" t="s">
        <v>868</v>
      </c>
      <c r="H1496" t="s">
        <v>90</v>
      </c>
      <c r="I1496" t="s">
        <v>90</v>
      </c>
      <c r="J1496" t="s">
        <v>1502</v>
      </c>
      <c r="K1496" t="s">
        <v>2526</v>
      </c>
      <c r="L1496" t="s">
        <v>57</v>
      </c>
      <c r="M1496" t="s">
        <v>37</v>
      </c>
      <c r="N1496" t="s">
        <v>7888</v>
      </c>
      <c r="O1496" t="s">
        <v>158</v>
      </c>
      <c r="P1496" t="s">
        <v>9099</v>
      </c>
      <c r="Q1496" t="s">
        <v>868</v>
      </c>
      <c r="R1496" t="s">
        <v>9099</v>
      </c>
      <c r="S1496" t="s">
        <v>868</v>
      </c>
      <c r="T1496" t="s">
        <v>50</v>
      </c>
      <c r="U1496" t="s">
        <v>9369</v>
      </c>
      <c r="V1496" t="s">
        <v>87</v>
      </c>
      <c r="W1496" t="s">
        <v>88</v>
      </c>
      <c r="X1496" t="s">
        <v>1013</v>
      </c>
      <c r="Y1496" t="s">
        <v>8136</v>
      </c>
      <c r="Z1496" t="s">
        <v>87</v>
      </c>
      <c r="AA1496" t="s">
        <v>87</v>
      </c>
      <c r="AB1496" t="s">
        <v>37</v>
      </c>
      <c r="AC1496" t="s">
        <v>1013</v>
      </c>
      <c r="AD1496" t="s">
        <v>37</v>
      </c>
      <c r="AE1496" t="s">
        <v>1013</v>
      </c>
      <c r="AF1496" t="s">
        <v>90</v>
      </c>
      <c r="AG1496" t="s">
        <v>1270</v>
      </c>
      <c r="AH1496" t="s">
        <v>50</v>
      </c>
      <c r="AI1496" s="4">
        <f ca="1">data[[#This Row],[Expiry Date]]-TODAY()</f>
        <v>40</v>
      </c>
      <c r="AJ1496" s="4">
        <f ca="1">data[[#This Row],[Maturity ( Days)]]/365</f>
        <v>0.1095890410958904</v>
      </c>
      <c r="AK1496" s="4" t="str">
        <f>IF(data[[#This Row],[Option Type]]="put","p","c")</f>
        <v>c</v>
      </c>
      <c r="AL1496" s="4">
        <f>(data[[#This Row],[Bid]]*data[[#This Row],[Bidsize]]+data[[#This Row],[Ask]]*data[[#This Row],[Asksize]])/(data[[#This Row],[Bidsize]]+data[[#This Row],[Asksize]])</f>
        <v>2.9750000000000001</v>
      </c>
    </row>
    <row r="1497" spans="1:38" x14ac:dyDescent="0.3">
      <c r="A1497" t="s">
        <v>9370</v>
      </c>
      <c r="B1497" t="s">
        <v>9371</v>
      </c>
      <c r="C1497" t="s">
        <v>58</v>
      </c>
      <c r="D1497" t="s">
        <v>193</v>
      </c>
      <c r="E1497" t="s">
        <v>744</v>
      </c>
      <c r="F1497" t="s">
        <v>433</v>
      </c>
      <c r="G1497" t="s">
        <v>3011</v>
      </c>
      <c r="H1497" t="s">
        <v>97</v>
      </c>
      <c r="I1497" t="s">
        <v>226</v>
      </c>
      <c r="J1497" t="s">
        <v>1502</v>
      </c>
      <c r="K1497" t="s">
        <v>9372</v>
      </c>
      <c r="L1497" t="s">
        <v>57</v>
      </c>
      <c r="M1497" t="s">
        <v>37</v>
      </c>
      <c r="N1497" t="s">
        <v>9260</v>
      </c>
      <c r="O1497" t="s">
        <v>176</v>
      </c>
      <c r="P1497" t="s">
        <v>3051</v>
      </c>
      <c r="Q1497" t="s">
        <v>1234</v>
      </c>
      <c r="R1497" t="s">
        <v>744</v>
      </c>
      <c r="S1497" t="s">
        <v>3011</v>
      </c>
      <c r="T1497" t="s">
        <v>50</v>
      </c>
      <c r="U1497" t="s">
        <v>9373</v>
      </c>
      <c r="V1497" t="s">
        <v>87</v>
      </c>
      <c r="W1497" t="s">
        <v>88</v>
      </c>
      <c r="X1497" t="s">
        <v>1013</v>
      </c>
      <c r="Y1497" t="s">
        <v>661</v>
      </c>
      <c r="Z1497" t="s">
        <v>87</v>
      </c>
      <c r="AA1497" t="s">
        <v>87</v>
      </c>
      <c r="AB1497" t="s">
        <v>37</v>
      </c>
      <c r="AC1497" t="s">
        <v>1013</v>
      </c>
      <c r="AD1497" t="s">
        <v>37</v>
      </c>
      <c r="AE1497" t="s">
        <v>1013</v>
      </c>
      <c r="AF1497" t="s">
        <v>90</v>
      </c>
      <c r="AG1497" t="s">
        <v>1270</v>
      </c>
      <c r="AH1497" t="s">
        <v>551</v>
      </c>
      <c r="AI1497" s="4">
        <f ca="1">data[[#This Row],[Expiry Date]]-TODAY()</f>
        <v>40</v>
      </c>
      <c r="AJ1497" s="4">
        <f ca="1">data[[#This Row],[Maturity ( Days)]]/365</f>
        <v>0.1095890410958904</v>
      </c>
      <c r="AK1497" s="4" t="str">
        <f>IF(data[[#This Row],[Option Type]]="put","p","c")</f>
        <v>c</v>
      </c>
      <c r="AL1497" s="4">
        <f>(data[[#This Row],[Bid]]*data[[#This Row],[Bidsize]]+data[[#This Row],[Ask]]*data[[#This Row],[Asksize]])/(data[[#This Row],[Bidsize]]+data[[#This Row],[Asksize]])</f>
        <v>3.0568181818181817</v>
      </c>
    </row>
    <row r="1498" spans="1:38" x14ac:dyDescent="0.3">
      <c r="A1498" t="s">
        <v>9374</v>
      </c>
      <c r="B1498" t="s">
        <v>9375</v>
      </c>
      <c r="C1498" t="s">
        <v>58</v>
      </c>
      <c r="D1498" t="s">
        <v>635</v>
      </c>
      <c r="E1498" t="s">
        <v>935</v>
      </c>
      <c r="F1498" t="s">
        <v>744</v>
      </c>
      <c r="G1498" t="s">
        <v>158</v>
      </c>
      <c r="H1498" t="s">
        <v>235</v>
      </c>
      <c r="I1498" t="s">
        <v>232</v>
      </c>
      <c r="J1498" t="s">
        <v>1502</v>
      </c>
      <c r="K1498" t="s">
        <v>3071</v>
      </c>
      <c r="L1498" t="s">
        <v>57</v>
      </c>
      <c r="M1498" t="s">
        <v>37</v>
      </c>
      <c r="N1498" t="s">
        <v>9376</v>
      </c>
      <c r="O1498" t="s">
        <v>153</v>
      </c>
      <c r="P1498" t="s">
        <v>1131</v>
      </c>
      <c r="Q1498" t="s">
        <v>432</v>
      </c>
      <c r="R1498" t="s">
        <v>1131</v>
      </c>
      <c r="S1498" t="s">
        <v>158</v>
      </c>
      <c r="T1498" t="s">
        <v>50</v>
      </c>
      <c r="U1498" t="s">
        <v>9377</v>
      </c>
      <c r="V1498" t="s">
        <v>87</v>
      </c>
      <c r="W1498" t="s">
        <v>88</v>
      </c>
      <c r="X1498" t="s">
        <v>1013</v>
      </c>
      <c r="Y1498" t="s">
        <v>7693</v>
      </c>
      <c r="Z1498" t="s">
        <v>87</v>
      </c>
      <c r="AA1498" t="s">
        <v>87</v>
      </c>
      <c r="AB1498" t="s">
        <v>37</v>
      </c>
      <c r="AC1498" t="s">
        <v>1013</v>
      </c>
      <c r="AD1498" t="s">
        <v>37</v>
      </c>
      <c r="AE1498" t="s">
        <v>1013</v>
      </c>
      <c r="AF1498" t="s">
        <v>90</v>
      </c>
      <c r="AG1498" t="s">
        <v>1270</v>
      </c>
      <c r="AH1498" t="s">
        <v>551</v>
      </c>
      <c r="AI1498" s="4">
        <f ca="1">data[[#This Row],[Expiry Date]]-TODAY()</f>
        <v>40</v>
      </c>
      <c r="AJ1498" s="4">
        <f ca="1">data[[#This Row],[Maturity ( Days)]]/365</f>
        <v>0.1095890410958904</v>
      </c>
      <c r="AK1498" s="4" t="str">
        <f>IF(data[[#This Row],[Option Type]]="put","p","c")</f>
        <v>c</v>
      </c>
      <c r="AL1498" s="4">
        <f>(data[[#This Row],[Bid]]*data[[#This Row],[Bidsize]]+data[[#This Row],[Ask]]*data[[#This Row],[Asksize]])/(data[[#This Row],[Bidsize]]+data[[#This Row],[Asksize]])</f>
        <v>2.7531250000000003</v>
      </c>
    </row>
    <row r="1499" spans="1:38" x14ac:dyDescent="0.3">
      <c r="A1499" t="s">
        <v>9378</v>
      </c>
      <c r="B1499" t="s">
        <v>9379</v>
      </c>
      <c r="C1499" t="s">
        <v>58</v>
      </c>
      <c r="D1499" t="s">
        <v>1412</v>
      </c>
      <c r="E1499" t="s">
        <v>755</v>
      </c>
      <c r="F1499" t="s">
        <v>751</v>
      </c>
      <c r="G1499" t="s">
        <v>88</v>
      </c>
      <c r="H1499" t="s">
        <v>262</v>
      </c>
      <c r="I1499" t="s">
        <v>452</v>
      </c>
      <c r="J1499" t="s">
        <v>1502</v>
      </c>
      <c r="K1499" t="s">
        <v>3652</v>
      </c>
      <c r="L1499" t="s">
        <v>57</v>
      </c>
      <c r="M1499" t="s">
        <v>37</v>
      </c>
      <c r="N1499" t="s">
        <v>9380</v>
      </c>
      <c r="O1499" t="s">
        <v>144</v>
      </c>
      <c r="P1499" t="s">
        <v>9381</v>
      </c>
      <c r="Q1499" t="s">
        <v>88</v>
      </c>
      <c r="R1499" t="s">
        <v>9381</v>
      </c>
      <c r="S1499" t="s">
        <v>88</v>
      </c>
      <c r="T1499" t="s">
        <v>50</v>
      </c>
      <c r="U1499" t="s">
        <v>9382</v>
      </c>
      <c r="V1499" t="s">
        <v>87</v>
      </c>
      <c r="W1499" t="s">
        <v>88</v>
      </c>
      <c r="X1499" t="s">
        <v>1013</v>
      </c>
      <c r="Y1499" t="s">
        <v>9383</v>
      </c>
      <c r="Z1499" t="s">
        <v>87</v>
      </c>
      <c r="AA1499" t="s">
        <v>87</v>
      </c>
      <c r="AB1499" t="s">
        <v>37</v>
      </c>
      <c r="AC1499" t="s">
        <v>1013</v>
      </c>
      <c r="AD1499" t="s">
        <v>37</v>
      </c>
      <c r="AE1499" t="s">
        <v>1013</v>
      </c>
      <c r="AF1499" t="s">
        <v>90</v>
      </c>
      <c r="AG1499" t="s">
        <v>1270</v>
      </c>
      <c r="AH1499" t="s">
        <v>551</v>
      </c>
      <c r="AI1499" s="4">
        <f ca="1">data[[#This Row],[Expiry Date]]-TODAY()</f>
        <v>40</v>
      </c>
      <c r="AJ1499" s="4">
        <f ca="1">data[[#This Row],[Maturity ( Days)]]/365</f>
        <v>0.1095890410958904</v>
      </c>
      <c r="AK1499" s="4" t="str">
        <f>IF(data[[#This Row],[Option Type]]="put","p","c")</f>
        <v>c</v>
      </c>
      <c r="AL1499" s="4">
        <f>(data[[#This Row],[Bid]]*data[[#This Row],[Bidsize]]+data[[#This Row],[Ask]]*data[[#This Row],[Asksize]])/(data[[#This Row],[Bidsize]]+data[[#This Row],[Asksize]])</f>
        <v>0.8390322580645162</v>
      </c>
    </row>
    <row r="1500" spans="1:38" x14ac:dyDescent="0.3">
      <c r="A1500" t="s">
        <v>9384</v>
      </c>
      <c r="B1500" t="s">
        <v>9385</v>
      </c>
      <c r="C1500" t="s">
        <v>58</v>
      </c>
      <c r="D1500" t="s">
        <v>2119</v>
      </c>
      <c r="E1500" t="s">
        <v>418</v>
      </c>
      <c r="F1500" t="s">
        <v>753</v>
      </c>
      <c r="G1500" t="s">
        <v>753</v>
      </c>
      <c r="H1500" t="s">
        <v>203</v>
      </c>
      <c r="I1500" t="s">
        <v>314</v>
      </c>
      <c r="J1500" t="s">
        <v>1502</v>
      </c>
      <c r="K1500" t="s">
        <v>9386</v>
      </c>
      <c r="L1500" t="s">
        <v>57</v>
      </c>
      <c r="M1500" t="s">
        <v>37</v>
      </c>
      <c r="N1500" t="s">
        <v>1202</v>
      </c>
      <c r="O1500" t="s">
        <v>88</v>
      </c>
      <c r="P1500" t="s">
        <v>753</v>
      </c>
      <c r="Q1500" t="s">
        <v>753</v>
      </c>
      <c r="R1500" t="s">
        <v>753</v>
      </c>
      <c r="S1500" t="s">
        <v>753</v>
      </c>
      <c r="T1500" t="s">
        <v>50</v>
      </c>
      <c r="U1500" t="s">
        <v>6115</v>
      </c>
      <c r="V1500" t="s">
        <v>87</v>
      </c>
      <c r="W1500" t="s">
        <v>88</v>
      </c>
      <c r="X1500" t="s">
        <v>1013</v>
      </c>
      <c r="Y1500" t="s">
        <v>493</v>
      </c>
      <c r="Z1500" t="s">
        <v>87</v>
      </c>
      <c r="AA1500" t="s">
        <v>87</v>
      </c>
      <c r="AB1500" t="s">
        <v>37</v>
      </c>
      <c r="AC1500" t="s">
        <v>1013</v>
      </c>
      <c r="AD1500" t="s">
        <v>37</v>
      </c>
      <c r="AE1500" t="s">
        <v>1013</v>
      </c>
      <c r="AF1500" t="s">
        <v>90</v>
      </c>
      <c r="AG1500" t="s">
        <v>1270</v>
      </c>
      <c r="AH1500" t="s">
        <v>551</v>
      </c>
      <c r="AI1500" s="4">
        <f ca="1">data[[#This Row],[Expiry Date]]-TODAY()</f>
        <v>40</v>
      </c>
      <c r="AJ1500" s="4">
        <f ca="1">data[[#This Row],[Maturity ( Days)]]/365</f>
        <v>0.1095890410958904</v>
      </c>
      <c r="AK1500" s="4" t="str">
        <f>IF(data[[#This Row],[Option Type]]="put","p","c")</f>
        <v>c</v>
      </c>
      <c r="AL1500" s="4">
        <f>(data[[#This Row],[Bid]]*data[[#This Row],[Bidsize]]+data[[#This Row],[Ask]]*data[[#This Row],[Asksize]])/(data[[#This Row],[Bidsize]]+data[[#This Row],[Asksize]])</f>
        <v>0.77976190476190477</v>
      </c>
    </row>
    <row r="1501" spans="1:38" x14ac:dyDescent="0.3">
      <c r="A1501" t="s">
        <v>9387</v>
      </c>
      <c r="B1501" t="s">
        <v>9388</v>
      </c>
      <c r="C1501" t="s">
        <v>58</v>
      </c>
      <c r="D1501" t="s">
        <v>233</v>
      </c>
      <c r="E1501" t="s">
        <v>756</v>
      </c>
      <c r="F1501" t="s">
        <v>755</v>
      </c>
      <c r="G1501" t="s">
        <v>755</v>
      </c>
      <c r="H1501" t="s">
        <v>537</v>
      </c>
      <c r="I1501" t="s">
        <v>90</v>
      </c>
      <c r="J1501" t="s">
        <v>1502</v>
      </c>
      <c r="K1501" t="s">
        <v>9389</v>
      </c>
      <c r="L1501" t="s">
        <v>57</v>
      </c>
      <c r="M1501" t="s">
        <v>37</v>
      </c>
      <c r="N1501" t="s">
        <v>1086</v>
      </c>
      <c r="O1501" t="s">
        <v>9390</v>
      </c>
      <c r="P1501" t="s">
        <v>755</v>
      </c>
      <c r="Q1501" t="s">
        <v>656</v>
      </c>
      <c r="R1501" t="s">
        <v>757</v>
      </c>
      <c r="S1501" t="s">
        <v>755</v>
      </c>
      <c r="T1501" t="s">
        <v>50</v>
      </c>
      <c r="U1501" t="s">
        <v>1156</v>
      </c>
      <c r="V1501" t="s">
        <v>87</v>
      </c>
      <c r="W1501" t="s">
        <v>88</v>
      </c>
      <c r="X1501" t="s">
        <v>1013</v>
      </c>
      <c r="Y1501" t="s">
        <v>753</v>
      </c>
      <c r="Z1501" t="s">
        <v>87</v>
      </c>
      <c r="AA1501" t="s">
        <v>87</v>
      </c>
      <c r="AB1501" t="s">
        <v>37</v>
      </c>
      <c r="AC1501" t="s">
        <v>1013</v>
      </c>
      <c r="AD1501" t="s">
        <v>37</v>
      </c>
      <c r="AE1501" t="s">
        <v>1013</v>
      </c>
      <c r="AF1501" t="s">
        <v>90</v>
      </c>
      <c r="AG1501" t="s">
        <v>1270</v>
      </c>
      <c r="AH1501" t="s">
        <v>50</v>
      </c>
      <c r="AI1501" s="4">
        <f ca="1">data[[#This Row],[Expiry Date]]-TODAY()</f>
        <v>40</v>
      </c>
      <c r="AJ1501" s="4">
        <f ca="1">data[[#This Row],[Maturity ( Days)]]/365</f>
        <v>0.1095890410958904</v>
      </c>
      <c r="AK1501" s="4" t="str">
        <f>IF(data[[#This Row],[Option Type]]="put","p","c")</f>
        <v>c</v>
      </c>
      <c r="AL1501" s="4">
        <f>(data[[#This Row],[Bid]]*data[[#This Row],[Bidsize]]+data[[#This Row],[Ask]]*data[[#This Row],[Asksize]])/(data[[#This Row],[Bidsize]]+data[[#This Row],[Asksize]])</f>
        <v>0.56024096385542166</v>
      </c>
    </row>
    <row r="1502" spans="1:38" x14ac:dyDescent="0.3">
      <c r="A1502" t="s">
        <v>9391</v>
      </c>
      <c r="B1502" t="s">
        <v>9392</v>
      </c>
      <c r="C1502" t="s">
        <v>30</v>
      </c>
      <c r="D1502" t="s">
        <v>272</v>
      </c>
      <c r="E1502" t="s">
        <v>370</v>
      </c>
      <c r="F1502" t="s">
        <v>657</v>
      </c>
      <c r="G1502" t="s">
        <v>3526</v>
      </c>
      <c r="H1502" t="s">
        <v>90</v>
      </c>
      <c r="I1502" t="s">
        <v>90</v>
      </c>
      <c r="J1502" t="s">
        <v>1502</v>
      </c>
      <c r="K1502" t="s">
        <v>9393</v>
      </c>
      <c r="L1502" t="s">
        <v>57</v>
      </c>
      <c r="M1502" t="s">
        <v>37</v>
      </c>
      <c r="N1502" t="s">
        <v>6514</v>
      </c>
      <c r="O1502" t="s">
        <v>88</v>
      </c>
      <c r="P1502" t="s">
        <v>3526</v>
      </c>
      <c r="Q1502" t="s">
        <v>3526</v>
      </c>
      <c r="R1502" t="s">
        <v>3526</v>
      </c>
      <c r="S1502" t="s">
        <v>3526</v>
      </c>
      <c r="T1502" t="s">
        <v>50</v>
      </c>
      <c r="U1502" t="s">
        <v>9394</v>
      </c>
      <c r="V1502" t="s">
        <v>87</v>
      </c>
      <c r="W1502" t="s">
        <v>88</v>
      </c>
      <c r="X1502" t="s">
        <v>1013</v>
      </c>
      <c r="Y1502" t="s">
        <v>429</v>
      </c>
      <c r="Z1502" t="s">
        <v>87</v>
      </c>
      <c r="AA1502" t="s">
        <v>87</v>
      </c>
      <c r="AB1502" t="s">
        <v>37</v>
      </c>
      <c r="AC1502" t="s">
        <v>1013</v>
      </c>
      <c r="AD1502" t="s">
        <v>37</v>
      </c>
      <c r="AE1502" t="s">
        <v>1013</v>
      </c>
      <c r="AF1502" t="s">
        <v>90</v>
      </c>
      <c r="AG1502" t="s">
        <v>1270</v>
      </c>
      <c r="AH1502" t="s">
        <v>50</v>
      </c>
      <c r="AI1502" s="4">
        <f ca="1">data[[#This Row],[Expiry Date]]-TODAY()</f>
        <v>40</v>
      </c>
      <c r="AJ1502" s="4">
        <f ca="1">data[[#This Row],[Maturity ( Days)]]/365</f>
        <v>0.1095890410958904</v>
      </c>
      <c r="AK1502" s="4" t="str">
        <f>IF(data[[#This Row],[Option Type]]="put","p","c")</f>
        <v>p</v>
      </c>
      <c r="AL1502" s="4">
        <f>(data[[#This Row],[Bid]]*data[[#This Row],[Bidsize]]+data[[#This Row],[Ask]]*data[[#This Row],[Asksize]])/(data[[#This Row],[Bidsize]]+data[[#This Row],[Asksize]])</f>
        <v>1.625</v>
      </c>
    </row>
    <row r="1503" spans="1:38" x14ac:dyDescent="0.3">
      <c r="A1503" t="s">
        <v>9395</v>
      </c>
      <c r="B1503" t="s">
        <v>9396</v>
      </c>
      <c r="C1503" t="s">
        <v>30</v>
      </c>
      <c r="D1503" t="s">
        <v>1284</v>
      </c>
      <c r="E1503" t="s">
        <v>660</v>
      </c>
      <c r="F1503" t="s">
        <v>5539</v>
      </c>
      <c r="G1503" t="s">
        <v>661</v>
      </c>
      <c r="H1503" t="s">
        <v>101</v>
      </c>
      <c r="I1503" t="s">
        <v>105</v>
      </c>
      <c r="J1503" t="s">
        <v>1502</v>
      </c>
      <c r="K1503" t="s">
        <v>1331</v>
      </c>
      <c r="L1503" t="s">
        <v>57</v>
      </c>
      <c r="M1503" t="s">
        <v>37</v>
      </c>
      <c r="N1503" t="s">
        <v>1198</v>
      </c>
      <c r="O1503" t="s">
        <v>453</v>
      </c>
      <c r="P1503" t="s">
        <v>250</v>
      </c>
      <c r="Q1503" t="s">
        <v>250</v>
      </c>
      <c r="R1503" t="s">
        <v>661</v>
      </c>
      <c r="S1503" t="s">
        <v>661</v>
      </c>
      <c r="T1503" t="s">
        <v>50</v>
      </c>
      <c r="U1503" t="s">
        <v>9397</v>
      </c>
      <c r="V1503" t="s">
        <v>87</v>
      </c>
      <c r="W1503" t="s">
        <v>88</v>
      </c>
      <c r="X1503" t="s">
        <v>1013</v>
      </c>
      <c r="Y1503" t="s">
        <v>9398</v>
      </c>
      <c r="Z1503" t="s">
        <v>87</v>
      </c>
      <c r="AA1503" t="s">
        <v>87</v>
      </c>
      <c r="AB1503" t="s">
        <v>37</v>
      </c>
      <c r="AC1503" t="s">
        <v>1013</v>
      </c>
      <c r="AD1503" t="s">
        <v>37</v>
      </c>
      <c r="AE1503" t="s">
        <v>1013</v>
      </c>
      <c r="AF1503" t="s">
        <v>90</v>
      </c>
      <c r="AG1503" t="s">
        <v>1270</v>
      </c>
      <c r="AH1503" t="s">
        <v>551</v>
      </c>
      <c r="AI1503" s="4">
        <f ca="1">data[[#This Row],[Expiry Date]]-TODAY()</f>
        <v>40</v>
      </c>
      <c r="AJ1503" s="4">
        <f ca="1">data[[#This Row],[Maturity ( Days)]]/365</f>
        <v>0.1095890410958904</v>
      </c>
      <c r="AK1503" s="4" t="str">
        <f>IF(data[[#This Row],[Option Type]]="put","p","c")</f>
        <v>p</v>
      </c>
      <c r="AL1503" s="4">
        <f>(data[[#This Row],[Bid]]*data[[#This Row],[Bidsize]]+data[[#This Row],[Ask]]*data[[#This Row],[Asksize]])/(data[[#This Row],[Bidsize]]+data[[#This Row],[Asksize]])</f>
        <v>4.4806451612903215</v>
      </c>
    </row>
    <row r="1504" spans="1:38" x14ac:dyDescent="0.3">
      <c r="A1504" t="s">
        <v>9399</v>
      </c>
      <c r="B1504" t="s">
        <v>9400</v>
      </c>
      <c r="C1504" t="s">
        <v>30</v>
      </c>
      <c r="D1504" t="s">
        <v>302</v>
      </c>
      <c r="E1504" t="s">
        <v>434</v>
      </c>
      <c r="F1504" t="s">
        <v>499</v>
      </c>
      <c r="G1504" t="s">
        <v>137</v>
      </c>
      <c r="H1504" t="s">
        <v>2555</v>
      </c>
      <c r="I1504" t="s">
        <v>765</v>
      </c>
      <c r="J1504" t="s">
        <v>1502</v>
      </c>
      <c r="K1504" t="s">
        <v>9401</v>
      </c>
      <c r="L1504" t="s">
        <v>57</v>
      </c>
      <c r="M1504" t="s">
        <v>37</v>
      </c>
      <c r="N1504" t="s">
        <v>1075</v>
      </c>
      <c r="O1504" t="s">
        <v>9402</v>
      </c>
      <c r="P1504" t="s">
        <v>9403</v>
      </c>
      <c r="Q1504" t="s">
        <v>9403</v>
      </c>
      <c r="R1504" t="s">
        <v>137</v>
      </c>
      <c r="S1504" t="s">
        <v>137</v>
      </c>
      <c r="T1504" t="s">
        <v>50</v>
      </c>
      <c r="U1504" t="s">
        <v>9404</v>
      </c>
      <c r="V1504" t="s">
        <v>87</v>
      </c>
      <c r="W1504" t="s">
        <v>88</v>
      </c>
      <c r="X1504" t="s">
        <v>1013</v>
      </c>
      <c r="Y1504" t="s">
        <v>142</v>
      </c>
      <c r="Z1504" t="s">
        <v>87</v>
      </c>
      <c r="AA1504" t="s">
        <v>87</v>
      </c>
      <c r="AB1504" t="s">
        <v>37</v>
      </c>
      <c r="AC1504" t="s">
        <v>1013</v>
      </c>
      <c r="AD1504" t="s">
        <v>37</v>
      </c>
      <c r="AE1504" t="s">
        <v>1013</v>
      </c>
      <c r="AF1504" t="s">
        <v>90</v>
      </c>
      <c r="AG1504" t="s">
        <v>1270</v>
      </c>
      <c r="AH1504" t="s">
        <v>50</v>
      </c>
      <c r="AI1504" s="4">
        <f ca="1">data[[#This Row],[Expiry Date]]-TODAY()</f>
        <v>40</v>
      </c>
      <c r="AJ1504" s="4">
        <f ca="1">data[[#This Row],[Maturity ( Days)]]/365</f>
        <v>0.1095890410958904</v>
      </c>
      <c r="AK1504" s="4" t="str">
        <f>IF(data[[#This Row],[Option Type]]="put","p","c")</f>
        <v>p</v>
      </c>
      <c r="AL1504" s="4">
        <f>(data[[#This Row],[Bid]]*data[[#This Row],[Bidsize]]+data[[#This Row],[Ask]]*data[[#This Row],[Asksize]])/(data[[#This Row],[Bidsize]]+data[[#This Row],[Asksize]])</f>
        <v>5.8093945720250515</v>
      </c>
    </row>
    <row r="1505" spans="1:38" x14ac:dyDescent="0.3">
      <c r="A1505" t="s">
        <v>9405</v>
      </c>
      <c r="B1505" t="s">
        <v>9406</v>
      </c>
      <c r="C1505" t="s">
        <v>30</v>
      </c>
      <c r="D1505" t="s">
        <v>96</v>
      </c>
      <c r="E1505" t="s">
        <v>1076</v>
      </c>
      <c r="F1505" t="s">
        <v>665</v>
      </c>
      <c r="G1505" t="s">
        <v>171</v>
      </c>
      <c r="H1505" t="s">
        <v>90</v>
      </c>
      <c r="I1505" t="s">
        <v>768</v>
      </c>
      <c r="J1505" t="s">
        <v>1502</v>
      </c>
      <c r="K1505" t="s">
        <v>9407</v>
      </c>
      <c r="L1505" t="s">
        <v>57</v>
      </c>
      <c r="M1505" t="s">
        <v>37</v>
      </c>
      <c r="N1505" t="s">
        <v>1231</v>
      </c>
      <c r="O1505" t="s">
        <v>9408</v>
      </c>
      <c r="P1505" t="s">
        <v>9409</v>
      </c>
      <c r="Q1505" t="s">
        <v>9409</v>
      </c>
      <c r="R1505" t="s">
        <v>171</v>
      </c>
      <c r="S1505" t="s">
        <v>171</v>
      </c>
      <c r="T1505" t="s">
        <v>50</v>
      </c>
      <c r="U1505" t="s">
        <v>9410</v>
      </c>
      <c r="V1505" t="s">
        <v>87</v>
      </c>
      <c r="W1505" t="s">
        <v>88</v>
      </c>
      <c r="X1505" t="s">
        <v>1013</v>
      </c>
      <c r="Y1505" t="s">
        <v>437</v>
      </c>
      <c r="Z1505" t="s">
        <v>87</v>
      </c>
      <c r="AA1505" t="s">
        <v>87</v>
      </c>
      <c r="AB1505" t="s">
        <v>37</v>
      </c>
      <c r="AC1505" t="s">
        <v>1013</v>
      </c>
      <c r="AD1505" t="s">
        <v>37</v>
      </c>
      <c r="AE1505" t="s">
        <v>1013</v>
      </c>
      <c r="AF1505" t="s">
        <v>90</v>
      </c>
      <c r="AG1505" t="s">
        <v>1270</v>
      </c>
      <c r="AH1505" t="s">
        <v>50</v>
      </c>
      <c r="AI1505" s="4">
        <f ca="1">data[[#This Row],[Expiry Date]]-TODAY()</f>
        <v>40</v>
      </c>
      <c r="AJ1505" s="4">
        <f ca="1">data[[#This Row],[Maturity ( Days)]]/365</f>
        <v>0.1095890410958904</v>
      </c>
      <c r="AK1505" s="4" t="str">
        <f>IF(data[[#This Row],[Option Type]]="put","p","c")</f>
        <v>p</v>
      </c>
      <c r="AL1505" s="4">
        <f>(data[[#This Row],[Bid]]*data[[#This Row],[Bidsize]]+data[[#This Row],[Ask]]*data[[#This Row],[Asksize]])/(data[[#This Row],[Bidsize]]+data[[#This Row],[Asksize]])</f>
        <v>7.053086419753086</v>
      </c>
    </row>
    <row r="1506" spans="1:38" x14ac:dyDescent="0.3">
      <c r="A1506" t="s">
        <v>9411</v>
      </c>
      <c r="B1506" t="s">
        <v>9412</v>
      </c>
      <c r="C1506" t="s">
        <v>30</v>
      </c>
      <c r="D1506" t="s">
        <v>305</v>
      </c>
      <c r="E1506" t="s">
        <v>5670</v>
      </c>
      <c r="F1506" t="s">
        <v>243</v>
      </c>
      <c r="G1506" t="s">
        <v>9042</v>
      </c>
      <c r="H1506" t="s">
        <v>122</v>
      </c>
      <c r="I1506" t="s">
        <v>176</v>
      </c>
      <c r="J1506" t="s">
        <v>1502</v>
      </c>
      <c r="K1506" t="s">
        <v>9413</v>
      </c>
      <c r="L1506" t="s">
        <v>57</v>
      </c>
      <c r="M1506" t="s">
        <v>37</v>
      </c>
      <c r="N1506" t="s">
        <v>9414</v>
      </c>
      <c r="O1506" t="s">
        <v>4943</v>
      </c>
      <c r="P1506" t="s">
        <v>9415</v>
      </c>
      <c r="Q1506" t="s">
        <v>9415</v>
      </c>
      <c r="R1506" t="s">
        <v>9042</v>
      </c>
      <c r="S1506" t="s">
        <v>9042</v>
      </c>
      <c r="T1506" t="s">
        <v>50</v>
      </c>
      <c r="U1506" t="s">
        <v>9416</v>
      </c>
      <c r="V1506" t="s">
        <v>87</v>
      </c>
      <c r="W1506" t="s">
        <v>88</v>
      </c>
      <c r="X1506" t="s">
        <v>1013</v>
      </c>
      <c r="Y1506" t="s">
        <v>819</v>
      </c>
      <c r="Z1506" t="s">
        <v>87</v>
      </c>
      <c r="AA1506" t="s">
        <v>87</v>
      </c>
      <c r="AB1506" t="s">
        <v>37</v>
      </c>
      <c r="AC1506" t="s">
        <v>1013</v>
      </c>
      <c r="AD1506" t="s">
        <v>37</v>
      </c>
      <c r="AE1506" t="s">
        <v>1013</v>
      </c>
      <c r="AF1506" t="s">
        <v>90</v>
      </c>
      <c r="AG1506" t="s">
        <v>1270</v>
      </c>
      <c r="AH1506" t="s">
        <v>551</v>
      </c>
      <c r="AI1506" s="4">
        <f ca="1">data[[#This Row],[Expiry Date]]-TODAY()</f>
        <v>40</v>
      </c>
      <c r="AJ1506" s="4">
        <f ca="1">data[[#This Row],[Maturity ( Days)]]/365</f>
        <v>0.1095890410958904</v>
      </c>
      <c r="AK1506" s="4" t="str">
        <f>IF(data[[#This Row],[Option Type]]="put","p","c")</f>
        <v>p</v>
      </c>
      <c r="AL1506" s="4">
        <f>(data[[#This Row],[Bid]]*data[[#This Row],[Bidsize]]+data[[#This Row],[Ask]]*data[[#This Row],[Asksize]])/(data[[#This Row],[Bidsize]]+data[[#This Row],[Asksize]])</f>
        <v>8.6309090909090909</v>
      </c>
    </row>
    <row r="1507" spans="1:38" x14ac:dyDescent="0.3">
      <c r="A1507" t="s">
        <v>9417</v>
      </c>
      <c r="B1507" t="s">
        <v>9418</v>
      </c>
      <c r="C1507" t="s">
        <v>30</v>
      </c>
      <c r="D1507" t="s">
        <v>1300</v>
      </c>
      <c r="E1507" t="s">
        <v>775</v>
      </c>
      <c r="F1507" t="s">
        <v>774</v>
      </c>
      <c r="G1507" t="s">
        <v>295</v>
      </c>
      <c r="H1507" t="s">
        <v>278</v>
      </c>
      <c r="I1507" t="s">
        <v>278</v>
      </c>
      <c r="J1507" t="s">
        <v>1502</v>
      </c>
      <c r="K1507" t="s">
        <v>9419</v>
      </c>
      <c r="L1507" t="s">
        <v>57</v>
      </c>
      <c r="M1507" t="s">
        <v>37</v>
      </c>
      <c r="N1507" t="s">
        <v>7156</v>
      </c>
      <c r="O1507" t="s">
        <v>97</v>
      </c>
      <c r="P1507" t="s">
        <v>486</v>
      </c>
      <c r="Q1507" t="s">
        <v>486</v>
      </c>
      <c r="R1507" t="s">
        <v>295</v>
      </c>
      <c r="S1507" t="s">
        <v>295</v>
      </c>
      <c r="T1507" t="s">
        <v>50</v>
      </c>
      <c r="U1507" t="s">
        <v>9420</v>
      </c>
      <c r="V1507" t="s">
        <v>87</v>
      </c>
      <c r="W1507" t="s">
        <v>88</v>
      </c>
      <c r="X1507" t="s">
        <v>1013</v>
      </c>
      <c r="Y1507" t="s">
        <v>420</v>
      </c>
      <c r="Z1507" t="s">
        <v>87</v>
      </c>
      <c r="AA1507" t="s">
        <v>87</v>
      </c>
      <c r="AB1507" t="s">
        <v>37</v>
      </c>
      <c r="AC1507" t="s">
        <v>1013</v>
      </c>
      <c r="AD1507" t="s">
        <v>37</v>
      </c>
      <c r="AE1507" t="s">
        <v>1013</v>
      </c>
      <c r="AF1507" t="s">
        <v>90</v>
      </c>
      <c r="AG1507" t="s">
        <v>1270</v>
      </c>
      <c r="AH1507" t="s">
        <v>50</v>
      </c>
      <c r="AI1507" s="4">
        <f ca="1">data[[#This Row],[Expiry Date]]-TODAY()</f>
        <v>40</v>
      </c>
      <c r="AJ1507" s="4">
        <f ca="1">data[[#This Row],[Maturity ( Days)]]/365</f>
        <v>0.1095890410958904</v>
      </c>
      <c r="AK1507" s="4" t="str">
        <f>IF(data[[#This Row],[Option Type]]="put","p","c")</f>
        <v>p</v>
      </c>
      <c r="AL1507" s="4">
        <f>(data[[#This Row],[Bid]]*data[[#This Row],[Bidsize]]+data[[#This Row],[Ask]]*data[[#This Row],[Asksize]])/(data[[#This Row],[Bidsize]]+data[[#This Row],[Asksize]])</f>
        <v>10</v>
      </c>
    </row>
    <row r="1508" spans="1:38" x14ac:dyDescent="0.3">
      <c r="A1508" t="s">
        <v>9421</v>
      </c>
      <c r="B1508" t="s">
        <v>9422</v>
      </c>
      <c r="C1508" t="s">
        <v>30</v>
      </c>
      <c r="D1508" t="s">
        <v>103</v>
      </c>
      <c r="E1508" t="s">
        <v>360</v>
      </c>
      <c r="F1508" t="s">
        <v>166</v>
      </c>
      <c r="G1508" t="s">
        <v>166</v>
      </c>
      <c r="H1508" t="s">
        <v>192</v>
      </c>
      <c r="I1508" t="s">
        <v>155</v>
      </c>
      <c r="J1508" t="s">
        <v>1502</v>
      </c>
      <c r="K1508" t="s">
        <v>9423</v>
      </c>
      <c r="L1508" t="s">
        <v>57</v>
      </c>
      <c r="M1508" t="s">
        <v>37</v>
      </c>
      <c r="N1508" t="s">
        <v>9424</v>
      </c>
      <c r="O1508" t="s">
        <v>183</v>
      </c>
      <c r="P1508" t="s">
        <v>9425</v>
      </c>
      <c r="Q1508" t="s">
        <v>9426</v>
      </c>
      <c r="R1508" t="s">
        <v>166</v>
      </c>
      <c r="S1508" t="s">
        <v>166</v>
      </c>
      <c r="T1508" t="s">
        <v>50</v>
      </c>
      <c r="U1508" t="s">
        <v>9427</v>
      </c>
      <c r="V1508" t="s">
        <v>87</v>
      </c>
      <c r="W1508" t="s">
        <v>88</v>
      </c>
      <c r="X1508" t="s">
        <v>1013</v>
      </c>
      <c r="Y1508" t="s">
        <v>1499</v>
      </c>
      <c r="Z1508" t="s">
        <v>87</v>
      </c>
      <c r="AA1508" t="s">
        <v>87</v>
      </c>
      <c r="AB1508" t="s">
        <v>37</v>
      </c>
      <c r="AC1508" t="s">
        <v>1013</v>
      </c>
      <c r="AD1508" t="s">
        <v>37</v>
      </c>
      <c r="AE1508" t="s">
        <v>1013</v>
      </c>
      <c r="AF1508" t="s">
        <v>90</v>
      </c>
      <c r="AG1508" t="s">
        <v>1270</v>
      </c>
      <c r="AH1508" t="s">
        <v>551</v>
      </c>
      <c r="AI1508" s="4">
        <f ca="1">data[[#This Row],[Expiry Date]]-TODAY()</f>
        <v>40</v>
      </c>
      <c r="AJ1508" s="4">
        <f ca="1">data[[#This Row],[Maturity ( Days)]]/365</f>
        <v>0.1095890410958904</v>
      </c>
      <c r="AK1508" s="4" t="str">
        <f>IF(data[[#This Row],[Option Type]]="put","p","c")</f>
        <v>p</v>
      </c>
      <c r="AL1508" s="4">
        <f>(data[[#This Row],[Bid]]*data[[#This Row],[Bidsize]]+data[[#This Row],[Ask]]*data[[#This Row],[Asksize]])/(data[[#This Row],[Bidsize]]+data[[#This Row],[Asksize]])</f>
        <v>10.728</v>
      </c>
    </row>
    <row r="1509" spans="1:38" x14ac:dyDescent="0.3">
      <c r="A1509" t="s">
        <v>9428</v>
      </c>
      <c r="B1509" t="s">
        <v>9429</v>
      </c>
      <c r="C1509" t="s">
        <v>30</v>
      </c>
      <c r="D1509" t="s">
        <v>1305</v>
      </c>
      <c r="E1509" t="s">
        <v>882</v>
      </c>
      <c r="F1509" t="s">
        <v>163</v>
      </c>
      <c r="G1509" t="s">
        <v>9430</v>
      </c>
      <c r="H1509" t="s">
        <v>762</v>
      </c>
      <c r="I1509" t="s">
        <v>3418</v>
      </c>
      <c r="J1509" t="s">
        <v>1502</v>
      </c>
      <c r="K1509" t="s">
        <v>9431</v>
      </c>
      <c r="L1509" t="s">
        <v>57</v>
      </c>
      <c r="M1509" t="s">
        <v>37</v>
      </c>
      <c r="N1509" t="s">
        <v>9432</v>
      </c>
      <c r="O1509" t="s">
        <v>151</v>
      </c>
      <c r="P1509" t="s">
        <v>9433</v>
      </c>
      <c r="Q1509" t="s">
        <v>9433</v>
      </c>
      <c r="R1509" t="s">
        <v>6979</v>
      </c>
      <c r="S1509" t="s">
        <v>9430</v>
      </c>
      <c r="T1509" t="s">
        <v>50</v>
      </c>
      <c r="U1509" t="s">
        <v>9434</v>
      </c>
      <c r="V1509" t="s">
        <v>87</v>
      </c>
      <c r="W1509" t="s">
        <v>88</v>
      </c>
      <c r="X1509" t="s">
        <v>1013</v>
      </c>
      <c r="Y1509" t="s">
        <v>9435</v>
      </c>
      <c r="Z1509" t="s">
        <v>87</v>
      </c>
      <c r="AA1509" t="s">
        <v>87</v>
      </c>
      <c r="AB1509" t="s">
        <v>37</v>
      </c>
      <c r="AC1509" t="s">
        <v>1013</v>
      </c>
      <c r="AD1509" t="s">
        <v>37</v>
      </c>
      <c r="AE1509" t="s">
        <v>1013</v>
      </c>
      <c r="AF1509" t="s">
        <v>90</v>
      </c>
      <c r="AG1509" t="s">
        <v>1270</v>
      </c>
      <c r="AH1509" t="s">
        <v>50</v>
      </c>
      <c r="AI1509" s="4">
        <f ca="1">data[[#This Row],[Expiry Date]]-TODAY()</f>
        <v>40</v>
      </c>
      <c r="AJ1509" s="4">
        <f ca="1">data[[#This Row],[Maturity ( Days)]]/365</f>
        <v>0.1095890410958904</v>
      </c>
      <c r="AK1509" s="4" t="str">
        <f>IF(data[[#This Row],[Option Type]]="put","p","c")</f>
        <v>p</v>
      </c>
      <c r="AL1509" s="4">
        <f>(data[[#This Row],[Bid]]*data[[#This Row],[Bidsize]]+data[[#This Row],[Ask]]*data[[#This Row],[Asksize]])/(data[[#This Row],[Bidsize]]+data[[#This Row],[Asksize]])</f>
        <v>12.54306049822064</v>
      </c>
    </row>
    <row r="1510" spans="1:38" x14ac:dyDescent="0.3">
      <c r="A1510" t="s">
        <v>9436</v>
      </c>
      <c r="B1510" t="s">
        <v>9437</v>
      </c>
      <c r="C1510" t="s">
        <v>30</v>
      </c>
      <c r="D1510" t="s">
        <v>208</v>
      </c>
      <c r="E1510" t="s">
        <v>163</v>
      </c>
      <c r="F1510" t="s">
        <v>333</v>
      </c>
      <c r="G1510" t="s">
        <v>9438</v>
      </c>
      <c r="H1510" t="s">
        <v>5819</v>
      </c>
      <c r="I1510" t="s">
        <v>278</v>
      </c>
      <c r="J1510" t="s">
        <v>1502</v>
      </c>
      <c r="K1510" t="s">
        <v>9439</v>
      </c>
      <c r="L1510" t="s">
        <v>57</v>
      </c>
      <c r="M1510" t="s">
        <v>37</v>
      </c>
      <c r="N1510" t="s">
        <v>9440</v>
      </c>
      <c r="O1510" t="s">
        <v>9441</v>
      </c>
      <c r="P1510" t="s">
        <v>9442</v>
      </c>
      <c r="Q1510" t="s">
        <v>682</v>
      </c>
      <c r="R1510" t="s">
        <v>9443</v>
      </c>
      <c r="S1510" t="s">
        <v>9438</v>
      </c>
      <c r="T1510" t="s">
        <v>50</v>
      </c>
      <c r="U1510" t="s">
        <v>9444</v>
      </c>
      <c r="V1510" t="s">
        <v>87</v>
      </c>
      <c r="W1510" t="s">
        <v>88</v>
      </c>
      <c r="X1510" t="s">
        <v>1013</v>
      </c>
      <c r="Y1510" t="s">
        <v>9445</v>
      </c>
      <c r="Z1510" t="s">
        <v>87</v>
      </c>
      <c r="AA1510" t="s">
        <v>87</v>
      </c>
      <c r="AB1510" t="s">
        <v>37</v>
      </c>
      <c r="AC1510" t="s">
        <v>1013</v>
      </c>
      <c r="AD1510" t="s">
        <v>37</v>
      </c>
      <c r="AE1510" t="s">
        <v>1013</v>
      </c>
      <c r="AF1510" t="s">
        <v>90</v>
      </c>
      <c r="AG1510" t="s">
        <v>1270</v>
      </c>
      <c r="AH1510" t="s">
        <v>50</v>
      </c>
      <c r="AI1510" s="4">
        <f ca="1">data[[#This Row],[Expiry Date]]-TODAY()</f>
        <v>40</v>
      </c>
      <c r="AJ1510" s="4">
        <f ca="1">data[[#This Row],[Maturity ( Days)]]/365</f>
        <v>0.1095890410958904</v>
      </c>
      <c r="AK1510" s="4" t="str">
        <f>IF(data[[#This Row],[Option Type]]="put","p","c")</f>
        <v>p</v>
      </c>
      <c r="AL1510" s="4">
        <f>(data[[#This Row],[Bid]]*data[[#This Row],[Bidsize]]+data[[#This Row],[Ask]]*data[[#This Row],[Asksize]])/(data[[#This Row],[Bidsize]]+data[[#This Row],[Asksize]])</f>
        <v>13.277227722772277</v>
      </c>
    </row>
    <row r="1511" spans="1:38" x14ac:dyDescent="0.3">
      <c r="A1511" t="s">
        <v>9446</v>
      </c>
      <c r="B1511" t="s">
        <v>9447</v>
      </c>
      <c r="C1511" t="s">
        <v>30</v>
      </c>
      <c r="D1511" t="s">
        <v>1310</v>
      </c>
      <c r="E1511" t="s">
        <v>1498</v>
      </c>
      <c r="F1511" t="s">
        <v>6614</v>
      </c>
      <c r="G1511" t="s">
        <v>9448</v>
      </c>
      <c r="H1511" t="s">
        <v>289</v>
      </c>
      <c r="I1511" t="s">
        <v>289</v>
      </c>
      <c r="J1511" t="s">
        <v>1502</v>
      </c>
      <c r="K1511" t="s">
        <v>8870</v>
      </c>
      <c r="L1511" t="s">
        <v>57</v>
      </c>
      <c r="M1511" t="s">
        <v>37</v>
      </c>
      <c r="N1511" t="s">
        <v>9449</v>
      </c>
      <c r="O1511" t="s">
        <v>88</v>
      </c>
      <c r="P1511" t="s">
        <v>9448</v>
      </c>
      <c r="Q1511" t="s">
        <v>9448</v>
      </c>
      <c r="R1511" t="s">
        <v>9448</v>
      </c>
      <c r="S1511" t="s">
        <v>9448</v>
      </c>
      <c r="T1511" t="s">
        <v>50</v>
      </c>
      <c r="U1511" t="s">
        <v>9450</v>
      </c>
      <c r="V1511" t="s">
        <v>87</v>
      </c>
      <c r="W1511" t="s">
        <v>88</v>
      </c>
      <c r="X1511" t="s">
        <v>1013</v>
      </c>
      <c r="Y1511" t="s">
        <v>9451</v>
      </c>
      <c r="Z1511" t="s">
        <v>87</v>
      </c>
      <c r="AA1511" t="s">
        <v>87</v>
      </c>
      <c r="AB1511" t="s">
        <v>37</v>
      </c>
      <c r="AC1511" t="s">
        <v>1013</v>
      </c>
      <c r="AD1511" t="s">
        <v>37</v>
      </c>
      <c r="AE1511" t="s">
        <v>1013</v>
      </c>
      <c r="AF1511" t="s">
        <v>90</v>
      </c>
      <c r="AG1511" t="s">
        <v>1270</v>
      </c>
      <c r="AH1511" t="s">
        <v>50</v>
      </c>
      <c r="AI1511" s="4">
        <f ca="1">data[[#This Row],[Expiry Date]]-TODAY()</f>
        <v>40</v>
      </c>
      <c r="AJ1511" s="4">
        <f ca="1">data[[#This Row],[Maturity ( Days)]]/365</f>
        <v>0.1095890410958904</v>
      </c>
      <c r="AK1511" s="4" t="str">
        <f>IF(data[[#This Row],[Option Type]]="put","p","c")</f>
        <v>p</v>
      </c>
      <c r="AL1511" s="4">
        <f>(data[[#This Row],[Bid]]*data[[#This Row],[Bidsize]]+data[[#This Row],[Ask]]*data[[#This Row],[Asksize]])/(data[[#This Row],[Bidsize]]+data[[#This Row],[Asksize]])</f>
        <v>16.149999999999999</v>
      </c>
    </row>
    <row r="1512" spans="1:38" x14ac:dyDescent="0.3">
      <c r="A1512" t="s">
        <v>9452</v>
      </c>
      <c r="B1512" t="s">
        <v>9453</v>
      </c>
      <c r="C1512" t="s">
        <v>30</v>
      </c>
      <c r="D1512" t="s">
        <v>4124</v>
      </c>
      <c r="E1512" t="s">
        <v>2596</v>
      </c>
      <c r="F1512" t="s">
        <v>776</v>
      </c>
      <c r="G1512" t="s">
        <v>8265</v>
      </c>
      <c r="H1512" t="s">
        <v>184</v>
      </c>
      <c r="I1512" t="s">
        <v>163</v>
      </c>
      <c r="J1512" t="s">
        <v>1502</v>
      </c>
      <c r="K1512" t="s">
        <v>252</v>
      </c>
      <c r="L1512" t="s">
        <v>57</v>
      </c>
      <c r="M1512" t="s">
        <v>37</v>
      </c>
      <c r="N1512" t="s">
        <v>9454</v>
      </c>
      <c r="O1512" t="s">
        <v>95</v>
      </c>
      <c r="P1512" t="s">
        <v>9455</v>
      </c>
      <c r="Q1512" t="s">
        <v>9456</v>
      </c>
      <c r="R1512" t="s">
        <v>8265</v>
      </c>
      <c r="S1512" t="s">
        <v>8265</v>
      </c>
      <c r="T1512" t="s">
        <v>50</v>
      </c>
      <c r="U1512" t="s">
        <v>9457</v>
      </c>
      <c r="V1512" t="s">
        <v>87</v>
      </c>
      <c r="W1512" t="s">
        <v>88</v>
      </c>
      <c r="X1512" t="s">
        <v>1013</v>
      </c>
      <c r="Y1512" t="s">
        <v>149</v>
      </c>
      <c r="Z1512" t="s">
        <v>87</v>
      </c>
      <c r="AA1512" t="s">
        <v>87</v>
      </c>
      <c r="AB1512" t="s">
        <v>37</v>
      </c>
      <c r="AC1512" t="s">
        <v>1013</v>
      </c>
      <c r="AD1512" t="s">
        <v>37</v>
      </c>
      <c r="AE1512" t="s">
        <v>1013</v>
      </c>
      <c r="AF1512" t="s">
        <v>90</v>
      </c>
      <c r="AG1512" t="s">
        <v>1270</v>
      </c>
      <c r="AH1512" t="s">
        <v>551</v>
      </c>
      <c r="AI1512" s="4">
        <f ca="1">data[[#This Row],[Expiry Date]]-TODAY()</f>
        <v>40</v>
      </c>
      <c r="AJ1512" s="4">
        <f ca="1">data[[#This Row],[Maturity ( Days)]]/365</f>
        <v>0.1095890410958904</v>
      </c>
      <c r="AK1512" s="4" t="str">
        <f>IF(data[[#This Row],[Option Type]]="put","p","c")</f>
        <v>p</v>
      </c>
      <c r="AL1512" s="4">
        <f>(data[[#This Row],[Bid]]*data[[#This Row],[Bidsize]]+data[[#This Row],[Ask]]*data[[#This Row],[Asksize]])/(data[[#This Row],[Bidsize]]+data[[#This Row],[Asksize]])</f>
        <v>17.044444444444444</v>
      </c>
    </row>
    <row r="1513" spans="1:38" x14ac:dyDescent="0.3">
      <c r="A1513" t="s">
        <v>9458</v>
      </c>
      <c r="B1513" t="s">
        <v>9459</v>
      </c>
      <c r="C1513" t="s">
        <v>30</v>
      </c>
      <c r="D1513" t="s">
        <v>120</v>
      </c>
      <c r="E1513" t="s">
        <v>820</v>
      </c>
      <c r="F1513" t="s">
        <v>1179</v>
      </c>
      <c r="G1513" t="s">
        <v>9460</v>
      </c>
      <c r="H1513" t="s">
        <v>3321</v>
      </c>
      <c r="I1513" t="s">
        <v>1388</v>
      </c>
      <c r="J1513" t="s">
        <v>1502</v>
      </c>
      <c r="K1513" t="s">
        <v>9461</v>
      </c>
      <c r="L1513" t="s">
        <v>57</v>
      </c>
      <c r="M1513" t="s">
        <v>37</v>
      </c>
      <c r="N1513" t="s">
        <v>8132</v>
      </c>
      <c r="O1513" t="s">
        <v>9462</v>
      </c>
      <c r="P1513" t="s">
        <v>129</v>
      </c>
      <c r="Q1513" t="s">
        <v>937</v>
      </c>
      <c r="R1513" t="s">
        <v>9460</v>
      </c>
      <c r="S1513" t="s">
        <v>9460</v>
      </c>
      <c r="T1513" t="s">
        <v>50</v>
      </c>
      <c r="U1513" t="s">
        <v>6736</v>
      </c>
      <c r="V1513" t="s">
        <v>87</v>
      </c>
      <c r="W1513" t="s">
        <v>88</v>
      </c>
      <c r="X1513" t="s">
        <v>1013</v>
      </c>
      <c r="Y1513" t="s">
        <v>405</v>
      </c>
      <c r="Z1513" t="s">
        <v>87</v>
      </c>
      <c r="AA1513" t="s">
        <v>87</v>
      </c>
      <c r="AB1513" t="s">
        <v>37</v>
      </c>
      <c r="AC1513" t="s">
        <v>1013</v>
      </c>
      <c r="AD1513" t="s">
        <v>37</v>
      </c>
      <c r="AE1513" t="s">
        <v>1013</v>
      </c>
      <c r="AF1513" t="s">
        <v>90</v>
      </c>
      <c r="AG1513" t="s">
        <v>1270</v>
      </c>
      <c r="AH1513" t="s">
        <v>50</v>
      </c>
      <c r="AI1513" s="4">
        <f ca="1">data[[#This Row],[Expiry Date]]-TODAY()</f>
        <v>40</v>
      </c>
      <c r="AJ1513" s="4">
        <f ca="1">data[[#This Row],[Maturity ( Days)]]/365</f>
        <v>0.1095890410958904</v>
      </c>
      <c r="AK1513" s="4" t="str">
        <f>IF(data[[#This Row],[Option Type]]="put","p","c")</f>
        <v>p</v>
      </c>
      <c r="AL1513" s="4">
        <f>(data[[#This Row],[Bid]]*data[[#This Row],[Bidsize]]+data[[#This Row],[Ask]]*data[[#This Row],[Asksize]])/(data[[#This Row],[Bidsize]]+data[[#This Row],[Asksize]])</f>
        <v>17.263382899628255</v>
      </c>
    </row>
    <row r="1514" spans="1:38" x14ac:dyDescent="0.3">
      <c r="A1514" t="s">
        <v>9463</v>
      </c>
      <c r="B1514" t="s">
        <v>9464</v>
      </c>
      <c r="C1514" t="s">
        <v>30</v>
      </c>
      <c r="D1514" t="s">
        <v>2606</v>
      </c>
      <c r="E1514" t="s">
        <v>234</v>
      </c>
      <c r="F1514" t="s">
        <v>861</v>
      </c>
      <c r="G1514" t="s">
        <v>176</v>
      </c>
      <c r="H1514" t="s">
        <v>1384</v>
      </c>
      <c r="I1514" t="s">
        <v>1384</v>
      </c>
      <c r="J1514" t="s">
        <v>1502</v>
      </c>
      <c r="K1514" t="s">
        <v>137</v>
      </c>
      <c r="L1514" t="s">
        <v>57</v>
      </c>
      <c r="M1514" t="s">
        <v>37</v>
      </c>
      <c r="N1514" t="s">
        <v>9465</v>
      </c>
      <c r="O1514" t="s">
        <v>128</v>
      </c>
      <c r="P1514" t="s">
        <v>176</v>
      </c>
      <c r="Q1514" t="s">
        <v>176</v>
      </c>
      <c r="R1514" t="s">
        <v>176</v>
      </c>
      <c r="S1514" t="s">
        <v>176</v>
      </c>
      <c r="T1514" t="s">
        <v>50</v>
      </c>
      <c r="U1514" t="s">
        <v>9466</v>
      </c>
      <c r="V1514" t="s">
        <v>87</v>
      </c>
      <c r="W1514" t="s">
        <v>88</v>
      </c>
      <c r="X1514" t="s">
        <v>1013</v>
      </c>
      <c r="Y1514" t="s">
        <v>8372</v>
      </c>
      <c r="Z1514" t="s">
        <v>87</v>
      </c>
      <c r="AA1514" t="s">
        <v>87</v>
      </c>
      <c r="AB1514" t="s">
        <v>37</v>
      </c>
      <c r="AC1514" t="s">
        <v>1013</v>
      </c>
      <c r="AD1514" t="s">
        <v>37</v>
      </c>
      <c r="AE1514" t="s">
        <v>1013</v>
      </c>
      <c r="AF1514" t="s">
        <v>90</v>
      </c>
      <c r="AG1514" t="s">
        <v>1270</v>
      </c>
      <c r="AH1514" t="s">
        <v>50</v>
      </c>
      <c r="AI1514" s="4">
        <f ca="1">data[[#This Row],[Expiry Date]]-TODAY()</f>
        <v>40</v>
      </c>
      <c r="AJ1514" s="4">
        <f ca="1">data[[#This Row],[Maturity ( Days)]]/365</f>
        <v>0.1095890410958904</v>
      </c>
      <c r="AK1514" s="4" t="str">
        <f>IF(data[[#This Row],[Option Type]]="put","p","c")</f>
        <v>p</v>
      </c>
      <c r="AL1514" s="4">
        <f>(data[[#This Row],[Bid]]*data[[#This Row],[Bidsize]]+data[[#This Row],[Ask]]*data[[#This Row],[Asksize]])/(data[[#This Row],[Bidsize]]+data[[#This Row],[Asksize]])</f>
        <v>17.7</v>
      </c>
    </row>
    <row r="1515" spans="1:38" x14ac:dyDescent="0.3">
      <c r="A1515" t="s">
        <v>9467</v>
      </c>
      <c r="B1515" t="s">
        <v>9468</v>
      </c>
      <c r="C1515" t="s">
        <v>30</v>
      </c>
      <c r="D1515" t="s">
        <v>4847</v>
      </c>
      <c r="E1515" t="s">
        <v>9469</v>
      </c>
      <c r="F1515" t="s">
        <v>3356</v>
      </c>
      <c r="G1515" t="s">
        <v>681</v>
      </c>
      <c r="H1515" t="s">
        <v>153</v>
      </c>
      <c r="I1515" t="s">
        <v>163</v>
      </c>
      <c r="J1515" t="s">
        <v>1502</v>
      </c>
      <c r="K1515" t="s">
        <v>126</v>
      </c>
      <c r="L1515" t="s">
        <v>57</v>
      </c>
      <c r="M1515" t="s">
        <v>37</v>
      </c>
      <c r="N1515" t="s">
        <v>1465</v>
      </c>
      <c r="O1515" t="s">
        <v>225</v>
      </c>
      <c r="P1515" t="s">
        <v>1431</v>
      </c>
      <c r="Q1515" t="s">
        <v>1431</v>
      </c>
      <c r="R1515" t="s">
        <v>6463</v>
      </c>
      <c r="S1515" t="s">
        <v>681</v>
      </c>
      <c r="T1515" t="s">
        <v>50</v>
      </c>
      <c r="U1515" t="s">
        <v>1089</v>
      </c>
      <c r="V1515" t="s">
        <v>87</v>
      </c>
      <c r="W1515" t="s">
        <v>88</v>
      </c>
      <c r="X1515" t="s">
        <v>1013</v>
      </c>
      <c r="Y1515" t="s">
        <v>5682</v>
      </c>
      <c r="Z1515" t="s">
        <v>87</v>
      </c>
      <c r="AA1515" t="s">
        <v>87</v>
      </c>
      <c r="AB1515" t="s">
        <v>37</v>
      </c>
      <c r="AC1515" t="s">
        <v>1013</v>
      </c>
      <c r="AD1515" t="s">
        <v>37</v>
      </c>
      <c r="AE1515" t="s">
        <v>1013</v>
      </c>
      <c r="AF1515" t="s">
        <v>90</v>
      </c>
      <c r="AG1515" t="s">
        <v>1270</v>
      </c>
      <c r="AH1515" t="s">
        <v>551</v>
      </c>
      <c r="AI1515" s="4">
        <f ca="1">data[[#This Row],[Expiry Date]]-TODAY()</f>
        <v>40</v>
      </c>
      <c r="AJ1515" s="4">
        <f ca="1">data[[#This Row],[Maturity ( Days)]]/365</f>
        <v>0.1095890410958904</v>
      </c>
      <c r="AK1515" s="4" t="str">
        <f>IF(data[[#This Row],[Option Type]]="put","p","c")</f>
        <v>p</v>
      </c>
      <c r="AL1515" s="4">
        <f>(data[[#This Row],[Bid]]*data[[#This Row],[Bidsize]]+data[[#This Row],[Ask]]*data[[#This Row],[Asksize]])/(data[[#This Row],[Bidsize]]+data[[#This Row],[Asksize]])</f>
        <v>18.503125000000001</v>
      </c>
    </row>
    <row r="1516" spans="1:38" x14ac:dyDescent="0.3">
      <c r="A1516" t="s">
        <v>9470</v>
      </c>
      <c r="B1516" t="s">
        <v>9471</v>
      </c>
      <c r="C1516" t="s">
        <v>30</v>
      </c>
      <c r="D1516" t="s">
        <v>4855</v>
      </c>
      <c r="E1516" t="s">
        <v>3340</v>
      </c>
      <c r="F1516" t="s">
        <v>6463</v>
      </c>
      <c r="G1516" t="s">
        <v>777</v>
      </c>
      <c r="H1516" t="s">
        <v>5704</v>
      </c>
      <c r="I1516" t="s">
        <v>322</v>
      </c>
      <c r="J1516" t="s">
        <v>1502</v>
      </c>
      <c r="K1516" t="s">
        <v>9472</v>
      </c>
      <c r="L1516" t="s">
        <v>57</v>
      </c>
      <c r="M1516" t="s">
        <v>37</v>
      </c>
      <c r="N1516" t="s">
        <v>1146</v>
      </c>
      <c r="O1516" t="s">
        <v>158</v>
      </c>
      <c r="P1516" t="s">
        <v>9056</v>
      </c>
      <c r="Q1516" t="s">
        <v>777</v>
      </c>
      <c r="R1516" t="s">
        <v>9056</v>
      </c>
      <c r="S1516" t="s">
        <v>777</v>
      </c>
      <c r="T1516" t="s">
        <v>50</v>
      </c>
      <c r="U1516" t="s">
        <v>9473</v>
      </c>
      <c r="V1516" t="s">
        <v>87</v>
      </c>
      <c r="W1516" t="s">
        <v>88</v>
      </c>
      <c r="X1516" t="s">
        <v>1013</v>
      </c>
      <c r="Y1516" t="s">
        <v>9474</v>
      </c>
      <c r="Z1516" t="s">
        <v>87</v>
      </c>
      <c r="AA1516" t="s">
        <v>87</v>
      </c>
      <c r="AB1516" t="s">
        <v>37</v>
      </c>
      <c r="AC1516" t="s">
        <v>1013</v>
      </c>
      <c r="AD1516" t="s">
        <v>37</v>
      </c>
      <c r="AE1516" t="s">
        <v>1013</v>
      </c>
      <c r="AF1516" t="s">
        <v>90</v>
      </c>
      <c r="AG1516" t="s">
        <v>1270</v>
      </c>
      <c r="AH1516" t="s">
        <v>50</v>
      </c>
      <c r="AI1516" s="4">
        <f ca="1">data[[#This Row],[Expiry Date]]-TODAY()</f>
        <v>40</v>
      </c>
      <c r="AJ1516" s="4">
        <f ca="1">data[[#This Row],[Maturity ( Days)]]/365</f>
        <v>0.1095890410958904</v>
      </c>
      <c r="AK1516" s="4" t="str">
        <f>IF(data[[#This Row],[Option Type]]="put","p","c")</f>
        <v>p</v>
      </c>
      <c r="AL1516" s="4">
        <f>(data[[#This Row],[Bid]]*data[[#This Row],[Bidsize]]+data[[#This Row],[Ask]]*data[[#This Row],[Asksize]])/(data[[#This Row],[Bidsize]]+data[[#This Row],[Asksize]])</f>
        <v>19.059999999999999</v>
      </c>
    </row>
    <row r="1517" spans="1:38" x14ac:dyDescent="0.3">
      <c r="A1517" t="s">
        <v>9475</v>
      </c>
      <c r="B1517" t="s">
        <v>9476</v>
      </c>
      <c r="C1517" t="s">
        <v>30</v>
      </c>
      <c r="D1517" t="s">
        <v>275</v>
      </c>
      <c r="E1517" t="s">
        <v>821</v>
      </c>
      <c r="F1517" t="s">
        <v>860</v>
      </c>
      <c r="G1517" t="s">
        <v>141</v>
      </c>
      <c r="H1517" t="s">
        <v>765</v>
      </c>
      <c r="I1517" t="s">
        <v>322</v>
      </c>
      <c r="J1517" t="s">
        <v>1502</v>
      </c>
      <c r="K1517" t="s">
        <v>9477</v>
      </c>
      <c r="L1517" t="s">
        <v>57</v>
      </c>
      <c r="M1517" t="s">
        <v>37</v>
      </c>
      <c r="N1517" t="s">
        <v>9280</v>
      </c>
      <c r="O1517" t="s">
        <v>9478</v>
      </c>
      <c r="P1517" t="s">
        <v>937</v>
      </c>
      <c r="Q1517" t="s">
        <v>937</v>
      </c>
      <c r="R1517" t="s">
        <v>141</v>
      </c>
      <c r="S1517" t="s">
        <v>141</v>
      </c>
      <c r="T1517" t="s">
        <v>50</v>
      </c>
      <c r="U1517" t="s">
        <v>9479</v>
      </c>
      <c r="V1517" t="s">
        <v>87</v>
      </c>
      <c r="W1517" t="s">
        <v>88</v>
      </c>
      <c r="X1517" t="s">
        <v>1013</v>
      </c>
      <c r="Y1517" t="s">
        <v>522</v>
      </c>
      <c r="Z1517" t="s">
        <v>87</v>
      </c>
      <c r="AA1517" t="s">
        <v>87</v>
      </c>
      <c r="AB1517" t="s">
        <v>37</v>
      </c>
      <c r="AC1517" t="s">
        <v>1013</v>
      </c>
      <c r="AD1517" t="s">
        <v>37</v>
      </c>
      <c r="AE1517" t="s">
        <v>1013</v>
      </c>
      <c r="AF1517" t="s">
        <v>90</v>
      </c>
      <c r="AG1517" t="s">
        <v>1270</v>
      </c>
      <c r="AH1517" t="s">
        <v>50</v>
      </c>
      <c r="AI1517" s="4">
        <f ca="1">data[[#This Row],[Expiry Date]]-TODAY()</f>
        <v>40</v>
      </c>
      <c r="AJ1517" s="4">
        <f ca="1">data[[#This Row],[Maturity ( Days)]]/365</f>
        <v>0.1095890410958904</v>
      </c>
      <c r="AK1517" s="4" t="str">
        <f>IF(data[[#This Row],[Option Type]]="put","p","c")</f>
        <v>p</v>
      </c>
      <c r="AL1517" s="4">
        <f>(data[[#This Row],[Bid]]*data[[#This Row],[Bidsize]]+data[[#This Row],[Ask]]*data[[#This Row],[Asksize]])/(data[[#This Row],[Bidsize]]+data[[#This Row],[Asksize]])</f>
        <v>19.540050377833751</v>
      </c>
    </row>
    <row r="1518" spans="1:38" x14ac:dyDescent="0.3">
      <c r="A1518" t="s">
        <v>9480</v>
      </c>
      <c r="B1518" t="s">
        <v>9481</v>
      </c>
      <c r="C1518" t="s">
        <v>30</v>
      </c>
      <c r="D1518" t="s">
        <v>1315</v>
      </c>
      <c r="E1518" t="s">
        <v>934</v>
      </c>
      <c r="F1518" t="s">
        <v>7364</v>
      </c>
      <c r="G1518" t="s">
        <v>9482</v>
      </c>
      <c r="H1518" t="s">
        <v>5704</v>
      </c>
      <c r="I1518" t="s">
        <v>322</v>
      </c>
      <c r="J1518" t="s">
        <v>1502</v>
      </c>
      <c r="K1518" t="s">
        <v>1440</v>
      </c>
      <c r="L1518" t="s">
        <v>57</v>
      </c>
      <c r="M1518" t="s">
        <v>37</v>
      </c>
      <c r="N1518" t="s">
        <v>9483</v>
      </c>
      <c r="O1518" t="s">
        <v>183</v>
      </c>
      <c r="P1518" t="s">
        <v>8968</v>
      </c>
      <c r="Q1518" t="s">
        <v>381</v>
      </c>
      <c r="R1518" t="s">
        <v>9482</v>
      </c>
      <c r="S1518" t="s">
        <v>9482</v>
      </c>
      <c r="T1518" t="s">
        <v>50</v>
      </c>
      <c r="U1518" t="s">
        <v>9484</v>
      </c>
      <c r="V1518" t="s">
        <v>87</v>
      </c>
      <c r="W1518" t="s">
        <v>88</v>
      </c>
      <c r="X1518" t="s">
        <v>1013</v>
      </c>
      <c r="Y1518" t="s">
        <v>855</v>
      </c>
      <c r="Z1518" t="s">
        <v>87</v>
      </c>
      <c r="AA1518" t="s">
        <v>87</v>
      </c>
      <c r="AB1518" t="s">
        <v>37</v>
      </c>
      <c r="AC1518" t="s">
        <v>1013</v>
      </c>
      <c r="AD1518" t="s">
        <v>37</v>
      </c>
      <c r="AE1518" t="s">
        <v>1013</v>
      </c>
      <c r="AF1518" t="s">
        <v>90</v>
      </c>
      <c r="AG1518" t="s">
        <v>1270</v>
      </c>
      <c r="AH1518" t="s">
        <v>50</v>
      </c>
      <c r="AI1518" s="4">
        <f ca="1">data[[#This Row],[Expiry Date]]-TODAY()</f>
        <v>40</v>
      </c>
      <c r="AJ1518" s="4">
        <f ca="1">data[[#This Row],[Maturity ( Days)]]/365</f>
        <v>0.1095890410958904</v>
      </c>
      <c r="AK1518" s="4" t="str">
        <f>IF(data[[#This Row],[Option Type]]="put","p","c")</f>
        <v>p</v>
      </c>
      <c r="AL1518" s="4">
        <f>(data[[#This Row],[Bid]]*data[[#This Row],[Bidsize]]+data[[#This Row],[Ask]]*data[[#This Row],[Asksize]])/(data[[#This Row],[Bidsize]]+data[[#This Row],[Asksize]])</f>
        <v>24.2</v>
      </c>
    </row>
    <row r="1519" spans="1:38" x14ac:dyDescent="0.3">
      <c r="A1519" t="s">
        <v>9485</v>
      </c>
      <c r="B1519" t="s">
        <v>9486</v>
      </c>
      <c r="C1519" t="s">
        <v>30</v>
      </c>
      <c r="D1519" t="s">
        <v>4880</v>
      </c>
      <c r="E1519" t="s">
        <v>7363</v>
      </c>
      <c r="F1519" t="s">
        <v>825</v>
      </c>
      <c r="G1519" t="s">
        <v>522</v>
      </c>
      <c r="H1519" t="s">
        <v>361</v>
      </c>
      <c r="I1519" t="s">
        <v>1387</v>
      </c>
      <c r="J1519" t="s">
        <v>1502</v>
      </c>
      <c r="K1519" t="s">
        <v>1386</v>
      </c>
      <c r="L1519" t="s">
        <v>57</v>
      </c>
      <c r="M1519" t="s">
        <v>37</v>
      </c>
      <c r="N1519" t="s">
        <v>9487</v>
      </c>
      <c r="O1519" t="s">
        <v>135</v>
      </c>
      <c r="P1519" t="s">
        <v>123</v>
      </c>
      <c r="Q1519" t="s">
        <v>123</v>
      </c>
      <c r="R1519" t="s">
        <v>522</v>
      </c>
      <c r="S1519" t="s">
        <v>522</v>
      </c>
      <c r="T1519" t="s">
        <v>50</v>
      </c>
      <c r="U1519" t="s">
        <v>9224</v>
      </c>
      <c r="V1519" t="s">
        <v>87</v>
      </c>
      <c r="W1519" t="s">
        <v>88</v>
      </c>
      <c r="X1519" t="s">
        <v>1013</v>
      </c>
      <c r="Y1519" t="s">
        <v>9488</v>
      </c>
      <c r="Z1519" t="s">
        <v>87</v>
      </c>
      <c r="AA1519" t="s">
        <v>87</v>
      </c>
      <c r="AB1519" t="s">
        <v>37</v>
      </c>
      <c r="AC1519" t="s">
        <v>1013</v>
      </c>
      <c r="AD1519" t="s">
        <v>37</v>
      </c>
      <c r="AE1519" t="s">
        <v>1013</v>
      </c>
      <c r="AF1519" t="s">
        <v>90</v>
      </c>
      <c r="AG1519" t="s">
        <v>1270</v>
      </c>
      <c r="AH1519" t="s">
        <v>50</v>
      </c>
      <c r="AI1519" s="4">
        <f ca="1">data[[#This Row],[Expiry Date]]-TODAY()</f>
        <v>40</v>
      </c>
      <c r="AJ1519" s="4">
        <f ca="1">data[[#This Row],[Maturity ( Days)]]/365</f>
        <v>0.1095890410958904</v>
      </c>
      <c r="AK1519" s="4" t="str">
        <f>IF(data[[#This Row],[Option Type]]="put","p","c")</f>
        <v>p</v>
      </c>
      <c r="AL1519" s="4">
        <f>(data[[#This Row],[Bid]]*data[[#This Row],[Bidsize]]+data[[#This Row],[Ask]]*data[[#This Row],[Asksize]])/(data[[#This Row],[Bidsize]]+data[[#This Row],[Asksize]])</f>
        <v>24.707592190889372</v>
      </c>
    </row>
    <row r="1520" spans="1:38" x14ac:dyDescent="0.3">
      <c r="A1520" t="s">
        <v>9489</v>
      </c>
      <c r="B1520" t="s">
        <v>9490</v>
      </c>
      <c r="C1520" t="s">
        <v>30</v>
      </c>
      <c r="D1520" t="s">
        <v>4885</v>
      </c>
      <c r="E1520" t="s">
        <v>984</v>
      </c>
      <c r="F1520" t="s">
        <v>9491</v>
      </c>
      <c r="G1520" t="s">
        <v>9492</v>
      </c>
      <c r="H1520" t="s">
        <v>481</v>
      </c>
      <c r="I1520" t="s">
        <v>322</v>
      </c>
      <c r="J1520" t="s">
        <v>1502</v>
      </c>
      <c r="K1520" t="s">
        <v>9493</v>
      </c>
      <c r="L1520" t="s">
        <v>57</v>
      </c>
      <c r="M1520" t="s">
        <v>37</v>
      </c>
      <c r="N1520" t="s">
        <v>9494</v>
      </c>
      <c r="O1520" t="s">
        <v>144</v>
      </c>
      <c r="P1520" t="s">
        <v>522</v>
      </c>
      <c r="Q1520" t="s">
        <v>9492</v>
      </c>
      <c r="R1520" t="s">
        <v>522</v>
      </c>
      <c r="S1520" t="s">
        <v>9492</v>
      </c>
      <c r="T1520" t="s">
        <v>50</v>
      </c>
      <c r="U1520" t="s">
        <v>9495</v>
      </c>
      <c r="V1520" t="s">
        <v>87</v>
      </c>
      <c r="W1520" t="s">
        <v>88</v>
      </c>
      <c r="X1520" t="s">
        <v>1013</v>
      </c>
      <c r="Y1520" t="s">
        <v>5710</v>
      </c>
      <c r="Z1520" t="s">
        <v>87</v>
      </c>
      <c r="AA1520" t="s">
        <v>87</v>
      </c>
      <c r="AB1520" t="s">
        <v>37</v>
      </c>
      <c r="AC1520" t="s">
        <v>1013</v>
      </c>
      <c r="AD1520" t="s">
        <v>37</v>
      </c>
      <c r="AE1520" t="s">
        <v>1013</v>
      </c>
      <c r="AF1520" t="s">
        <v>90</v>
      </c>
      <c r="AG1520" t="s">
        <v>1270</v>
      </c>
      <c r="AH1520" t="s">
        <v>50</v>
      </c>
      <c r="AI1520" s="4">
        <f ca="1">data[[#This Row],[Expiry Date]]-TODAY()</f>
        <v>40</v>
      </c>
      <c r="AJ1520" s="4">
        <f ca="1">data[[#This Row],[Maturity ( Days)]]/365</f>
        <v>0.1095890410958904</v>
      </c>
      <c r="AK1520" s="4" t="str">
        <f>IF(data[[#This Row],[Option Type]]="put","p","c")</f>
        <v>p</v>
      </c>
      <c r="AL1520" s="4">
        <f>(data[[#This Row],[Bid]]*data[[#This Row],[Bidsize]]+data[[#This Row],[Ask]]*data[[#This Row],[Asksize]])/(data[[#This Row],[Bidsize]]+data[[#This Row],[Asksize]])</f>
        <v>25.291644908616188</v>
      </c>
    </row>
    <row r="1521" spans="1:38" x14ac:dyDescent="0.3">
      <c r="A1521" t="s">
        <v>9496</v>
      </c>
      <c r="B1521" t="s">
        <v>9497</v>
      </c>
      <c r="C1521" t="s">
        <v>30</v>
      </c>
      <c r="D1521" t="s">
        <v>147</v>
      </c>
      <c r="E1521" t="s">
        <v>8330</v>
      </c>
      <c r="F1521" t="s">
        <v>187</v>
      </c>
      <c r="G1521" t="s">
        <v>828</v>
      </c>
      <c r="H1521" t="s">
        <v>289</v>
      </c>
      <c r="I1521" t="s">
        <v>289</v>
      </c>
      <c r="J1521" t="s">
        <v>1502</v>
      </c>
      <c r="K1521" t="s">
        <v>9498</v>
      </c>
      <c r="L1521" t="s">
        <v>57</v>
      </c>
      <c r="M1521" t="s">
        <v>37</v>
      </c>
      <c r="N1521" t="s">
        <v>1075</v>
      </c>
      <c r="O1521" t="s">
        <v>9499</v>
      </c>
      <c r="P1521" t="s">
        <v>8037</v>
      </c>
      <c r="Q1521" t="s">
        <v>226</v>
      </c>
      <c r="R1521" t="s">
        <v>828</v>
      </c>
      <c r="S1521" t="s">
        <v>828</v>
      </c>
      <c r="T1521" t="s">
        <v>50</v>
      </c>
      <c r="U1521" t="s">
        <v>9500</v>
      </c>
      <c r="V1521" t="s">
        <v>87</v>
      </c>
      <c r="W1521" t="s">
        <v>88</v>
      </c>
      <c r="X1521" t="s">
        <v>1013</v>
      </c>
      <c r="Y1521" t="s">
        <v>1092</v>
      </c>
      <c r="Z1521" t="s">
        <v>87</v>
      </c>
      <c r="AA1521" t="s">
        <v>87</v>
      </c>
      <c r="AB1521" t="s">
        <v>37</v>
      </c>
      <c r="AC1521" t="s">
        <v>1013</v>
      </c>
      <c r="AD1521" t="s">
        <v>37</v>
      </c>
      <c r="AE1521" t="s">
        <v>1013</v>
      </c>
      <c r="AF1521" t="s">
        <v>90</v>
      </c>
      <c r="AG1521" t="s">
        <v>1270</v>
      </c>
      <c r="AH1521" t="s">
        <v>50</v>
      </c>
      <c r="AI1521" s="4">
        <f ca="1">data[[#This Row],[Expiry Date]]-TODAY()</f>
        <v>40</v>
      </c>
      <c r="AJ1521" s="4">
        <f ca="1">data[[#This Row],[Maturity ( Days)]]/365</f>
        <v>0.1095890410958904</v>
      </c>
      <c r="AK1521" s="4" t="str">
        <f>IF(data[[#This Row],[Option Type]]="put","p","c")</f>
        <v>p</v>
      </c>
      <c r="AL1521" s="4">
        <f>(data[[#This Row],[Bid]]*data[[#This Row],[Bidsize]]+data[[#This Row],[Ask]]*data[[#This Row],[Asksize]])/(data[[#This Row],[Bidsize]]+data[[#This Row],[Asksize]])</f>
        <v>30.4</v>
      </c>
    </row>
    <row r="1522" spans="1:38" x14ac:dyDescent="0.3">
      <c r="A1522" t="s">
        <v>9501</v>
      </c>
      <c r="B1522" t="s">
        <v>9502</v>
      </c>
      <c r="C1522" t="s">
        <v>30</v>
      </c>
      <c r="D1522" t="s">
        <v>147</v>
      </c>
      <c r="E1522" t="s">
        <v>687</v>
      </c>
      <c r="F1522" t="s">
        <v>1470</v>
      </c>
      <c r="G1522" t="s">
        <v>7858</v>
      </c>
      <c r="H1522" t="s">
        <v>134</v>
      </c>
      <c r="I1522" t="s">
        <v>176</v>
      </c>
      <c r="J1522" t="s">
        <v>1502</v>
      </c>
      <c r="K1522" t="s">
        <v>9503</v>
      </c>
      <c r="L1522" t="s">
        <v>57</v>
      </c>
      <c r="M1522" t="s">
        <v>37</v>
      </c>
      <c r="N1522" t="s">
        <v>1217</v>
      </c>
      <c r="O1522" t="s">
        <v>265</v>
      </c>
      <c r="P1522" t="s">
        <v>7775</v>
      </c>
      <c r="Q1522" t="s">
        <v>3591</v>
      </c>
      <c r="R1522" t="s">
        <v>9504</v>
      </c>
      <c r="S1522" t="s">
        <v>7858</v>
      </c>
      <c r="T1522" t="s">
        <v>50</v>
      </c>
      <c r="U1522" t="s">
        <v>9505</v>
      </c>
      <c r="V1522" t="s">
        <v>87</v>
      </c>
      <c r="W1522" t="s">
        <v>88</v>
      </c>
      <c r="X1522" t="s">
        <v>1013</v>
      </c>
      <c r="Y1522" t="s">
        <v>952</v>
      </c>
      <c r="Z1522" t="s">
        <v>87</v>
      </c>
      <c r="AA1522" t="s">
        <v>87</v>
      </c>
      <c r="AB1522" t="s">
        <v>37</v>
      </c>
      <c r="AC1522" t="s">
        <v>1013</v>
      </c>
      <c r="AD1522" t="s">
        <v>37</v>
      </c>
      <c r="AE1522" t="s">
        <v>1013</v>
      </c>
      <c r="AF1522" t="s">
        <v>90</v>
      </c>
      <c r="AG1522" t="s">
        <v>1270</v>
      </c>
      <c r="AH1522" t="s">
        <v>551</v>
      </c>
      <c r="AI1522" s="4">
        <f ca="1">data[[#This Row],[Expiry Date]]-TODAY()</f>
        <v>40</v>
      </c>
      <c r="AJ1522" s="4">
        <f ca="1">data[[#This Row],[Maturity ( Days)]]/365</f>
        <v>0.1095890410958904</v>
      </c>
      <c r="AK1522" s="4" t="str">
        <f>IF(data[[#This Row],[Option Type]]="put","p","c")</f>
        <v>p</v>
      </c>
      <c r="AL1522" s="4">
        <f>(data[[#This Row],[Bid]]*data[[#This Row],[Bidsize]]+data[[#This Row],[Ask]]*data[[#This Row],[Asksize]])/(data[[#This Row],[Bidsize]]+data[[#This Row],[Asksize]])</f>
        <v>30.900000000000006</v>
      </c>
    </row>
    <row r="1523" spans="1:38" x14ac:dyDescent="0.3">
      <c r="A1523" t="s">
        <v>9506</v>
      </c>
      <c r="B1523" t="s">
        <v>9507</v>
      </c>
      <c r="C1523" t="s">
        <v>30</v>
      </c>
      <c r="D1523" t="s">
        <v>4916</v>
      </c>
      <c r="E1523" t="s">
        <v>7857</v>
      </c>
      <c r="F1523" t="s">
        <v>371</v>
      </c>
      <c r="G1523" t="s">
        <v>9508</v>
      </c>
      <c r="H1523" t="s">
        <v>289</v>
      </c>
      <c r="I1523" t="s">
        <v>289</v>
      </c>
      <c r="J1523" t="s">
        <v>1502</v>
      </c>
      <c r="K1523" t="s">
        <v>7663</v>
      </c>
      <c r="L1523" t="s">
        <v>57</v>
      </c>
      <c r="M1523" t="s">
        <v>37</v>
      </c>
      <c r="N1523" t="s">
        <v>8146</v>
      </c>
      <c r="O1523" t="s">
        <v>166</v>
      </c>
      <c r="P1523" t="s">
        <v>8746</v>
      </c>
      <c r="Q1523" t="s">
        <v>8746</v>
      </c>
      <c r="R1523" t="s">
        <v>9508</v>
      </c>
      <c r="S1523" t="s">
        <v>9508</v>
      </c>
      <c r="T1523" t="s">
        <v>50</v>
      </c>
      <c r="U1523" t="s">
        <v>9509</v>
      </c>
      <c r="V1523" t="s">
        <v>87</v>
      </c>
      <c r="W1523" t="s">
        <v>88</v>
      </c>
      <c r="X1523" t="s">
        <v>1013</v>
      </c>
      <c r="Y1523" t="s">
        <v>413</v>
      </c>
      <c r="Z1523" t="s">
        <v>87</v>
      </c>
      <c r="AA1523" t="s">
        <v>87</v>
      </c>
      <c r="AB1523" t="s">
        <v>37</v>
      </c>
      <c r="AC1523" t="s">
        <v>1013</v>
      </c>
      <c r="AD1523" t="s">
        <v>37</v>
      </c>
      <c r="AE1523" t="s">
        <v>1013</v>
      </c>
      <c r="AF1523" t="s">
        <v>90</v>
      </c>
      <c r="AG1523" t="s">
        <v>1270</v>
      </c>
      <c r="AH1523" t="s">
        <v>50</v>
      </c>
      <c r="AI1523" s="4">
        <f ca="1">data[[#This Row],[Expiry Date]]-TODAY()</f>
        <v>40</v>
      </c>
      <c r="AJ1523" s="4">
        <f ca="1">data[[#This Row],[Maturity ( Days)]]/365</f>
        <v>0.1095890410958904</v>
      </c>
      <c r="AK1523" s="4" t="str">
        <f>IF(data[[#This Row],[Option Type]]="put","p","c")</f>
        <v>p</v>
      </c>
      <c r="AL1523" s="4">
        <f>(data[[#This Row],[Bid]]*data[[#This Row],[Bidsize]]+data[[#This Row],[Ask]]*data[[#This Row],[Asksize]])/(data[[#This Row],[Bidsize]]+data[[#This Row],[Asksize]])</f>
        <v>33.25</v>
      </c>
    </row>
    <row r="1524" spans="1:38" x14ac:dyDescent="0.3">
      <c r="A1524" t="s">
        <v>9510</v>
      </c>
      <c r="B1524" t="s">
        <v>9511</v>
      </c>
      <c r="C1524" t="s">
        <v>30</v>
      </c>
      <c r="D1524" t="s">
        <v>4921</v>
      </c>
      <c r="E1524" t="s">
        <v>9512</v>
      </c>
      <c r="F1524" t="s">
        <v>8043</v>
      </c>
      <c r="G1524" t="s">
        <v>9513</v>
      </c>
      <c r="H1524" t="s">
        <v>129</v>
      </c>
      <c r="I1524" t="s">
        <v>176</v>
      </c>
      <c r="J1524" t="s">
        <v>1502</v>
      </c>
      <c r="K1524" t="s">
        <v>9514</v>
      </c>
      <c r="L1524" t="s">
        <v>57</v>
      </c>
      <c r="M1524" t="s">
        <v>37</v>
      </c>
      <c r="N1524" t="s">
        <v>9515</v>
      </c>
      <c r="O1524" t="s">
        <v>187</v>
      </c>
      <c r="P1524" t="s">
        <v>1095</v>
      </c>
      <c r="Q1524" t="s">
        <v>1095</v>
      </c>
      <c r="R1524" t="s">
        <v>9513</v>
      </c>
      <c r="S1524" t="s">
        <v>9513</v>
      </c>
      <c r="T1524" t="s">
        <v>50</v>
      </c>
      <c r="U1524" t="s">
        <v>9516</v>
      </c>
      <c r="V1524" t="s">
        <v>87</v>
      </c>
      <c r="W1524" t="s">
        <v>88</v>
      </c>
      <c r="X1524" t="s">
        <v>1013</v>
      </c>
      <c r="Y1524" t="s">
        <v>1216</v>
      </c>
      <c r="Z1524" t="s">
        <v>87</v>
      </c>
      <c r="AA1524" t="s">
        <v>87</v>
      </c>
      <c r="AB1524" t="s">
        <v>37</v>
      </c>
      <c r="AC1524" t="s">
        <v>1013</v>
      </c>
      <c r="AD1524" t="s">
        <v>37</v>
      </c>
      <c r="AE1524" t="s">
        <v>1013</v>
      </c>
      <c r="AF1524" t="s">
        <v>90</v>
      </c>
      <c r="AG1524" t="s">
        <v>1270</v>
      </c>
      <c r="AH1524" t="s">
        <v>551</v>
      </c>
      <c r="AI1524" s="4">
        <f ca="1">data[[#This Row],[Expiry Date]]-TODAY()</f>
        <v>40</v>
      </c>
      <c r="AJ1524" s="4">
        <f ca="1">data[[#This Row],[Maturity ( Days)]]/365</f>
        <v>0.1095890410958904</v>
      </c>
      <c r="AK1524" s="4" t="str">
        <f>IF(data[[#This Row],[Option Type]]="put","p","c")</f>
        <v>p</v>
      </c>
      <c r="AL1524" s="4">
        <f>(data[[#This Row],[Bid]]*data[[#This Row],[Bidsize]]+data[[#This Row],[Ask]]*data[[#This Row],[Asksize]])/(data[[#This Row],[Bidsize]]+data[[#This Row],[Asksize]])</f>
        <v>34.834883720930236</v>
      </c>
    </row>
    <row r="1525" spans="1:38" x14ac:dyDescent="0.3">
      <c r="A1525" t="s">
        <v>9517</v>
      </c>
      <c r="B1525" t="s">
        <v>9518</v>
      </c>
      <c r="C1525" t="s">
        <v>30</v>
      </c>
      <c r="D1525" t="s">
        <v>210</v>
      </c>
      <c r="E1525" t="s">
        <v>412</v>
      </c>
      <c r="F1525" t="s">
        <v>123</v>
      </c>
      <c r="G1525" t="s">
        <v>9519</v>
      </c>
      <c r="H1525" t="s">
        <v>289</v>
      </c>
      <c r="I1525" t="s">
        <v>289</v>
      </c>
      <c r="J1525" t="s">
        <v>1502</v>
      </c>
      <c r="K1525" t="s">
        <v>9520</v>
      </c>
      <c r="L1525" t="s">
        <v>57</v>
      </c>
      <c r="M1525" t="s">
        <v>37</v>
      </c>
      <c r="N1525" t="s">
        <v>355</v>
      </c>
      <c r="O1525" t="s">
        <v>4916</v>
      </c>
      <c r="P1525" t="s">
        <v>9521</v>
      </c>
      <c r="Q1525" t="s">
        <v>9522</v>
      </c>
      <c r="R1525" t="s">
        <v>9523</v>
      </c>
      <c r="S1525" t="s">
        <v>9519</v>
      </c>
      <c r="T1525" t="s">
        <v>50</v>
      </c>
      <c r="U1525" t="s">
        <v>9237</v>
      </c>
      <c r="V1525" t="s">
        <v>87</v>
      </c>
      <c r="W1525" t="s">
        <v>88</v>
      </c>
      <c r="X1525" t="s">
        <v>1013</v>
      </c>
      <c r="Y1525" t="s">
        <v>9524</v>
      </c>
      <c r="Z1525" t="s">
        <v>87</v>
      </c>
      <c r="AA1525" t="s">
        <v>87</v>
      </c>
      <c r="AB1525" t="s">
        <v>37</v>
      </c>
      <c r="AC1525" t="s">
        <v>1013</v>
      </c>
      <c r="AD1525" t="s">
        <v>37</v>
      </c>
      <c r="AE1525" t="s">
        <v>1013</v>
      </c>
      <c r="AF1525" t="s">
        <v>90</v>
      </c>
      <c r="AG1525" t="s">
        <v>1270</v>
      </c>
      <c r="AH1525" t="s">
        <v>50</v>
      </c>
      <c r="AI1525" s="4">
        <f ca="1">data[[#This Row],[Expiry Date]]-TODAY()</f>
        <v>40</v>
      </c>
      <c r="AJ1525" s="4">
        <f ca="1">data[[#This Row],[Maturity ( Days)]]/365</f>
        <v>0.1095890410958904</v>
      </c>
      <c r="AK1525" s="4" t="str">
        <f>IF(data[[#This Row],[Option Type]]="put","p","c")</f>
        <v>p</v>
      </c>
      <c r="AL1525" s="4">
        <f>(data[[#This Row],[Bid]]*data[[#This Row],[Bidsize]]+data[[#This Row],[Ask]]*data[[#This Row],[Asksize]])/(data[[#This Row],[Bidsize]]+data[[#This Row],[Asksize]])</f>
        <v>35.35</v>
      </c>
    </row>
    <row r="1526" spans="1:38" x14ac:dyDescent="0.3">
      <c r="A1526" t="s">
        <v>9525</v>
      </c>
      <c r="B1526" t="s">
        <v>9526</v>
      </c>
      <c r="C1526" t="s">
        <v>30</v>
      </c>
      <c r="D1526" t="s">
        <v>210</v>
      </c>
      <c r="E1526" t="s">
        <v>413</v>
      </c>
      <c r="F1526" t="s">
        <v>888</v>
      </c>
      <c r="G1526" t="s">
        <v>1134</v>
      </c>
      <c r="H1526" t="s">
        <v>134</v>
      </c>
      <c r="I1526" t="s">
        <v>423</v>
      </c>
      <c r="J1526" t="s">
        <v>1502</v>
      </c>
      <c r="K1526" t="s">
        <v>9527</v>
      </c>
      <c r="L1526" t="s">
        <v>57</v>
      </c>
      <c r="M1526" t="s">
        <v>37</v>
      </c>
      <c r="N1526" t="s">
        <v>9528</v>
      </c>
      <c r="O1526" t="s">
        <v>180</v>
      </c>
      <c r="P1526" t="s">
        <v>9529</v>
      </c>
      <c r="Q1526" t="s">
        <v>9529</v>
      </c>
      <c r="R1526" t="s">
        <v>1134</v>
      </c>
      <c r="S1526" t="s">
        <v>1134</v>
      </c>
      <c r="T1526" t="s">
        <v>50</v>
      </c>
      <c r="U1526" t="s">
        <v>9530</v>
      </c>
      <c r="V1526" t="s">
        <v>87</v>
      </c>
      <c r="W1526" t="s">
        <v>88</v>
      </c>
      <c r="X1526" t="s">
        <v>1013</v>
      </c>
      <c r="Y1526" t="s">
        <v>9531</v>
      </c>
      <c r="Z1526" t="s">
        <v>87</v>
      </c>
      <c r="AA1526" t="s">
        <v>87</v>
      </c>
      <c r="AB1526" t="s">
        <v>37</v>
      </c>
      <c r="AC1526" t="s">
        <v>1013</v>
      </c>
      <c r="AD1526" t="s">
        <v>37</v>
      </c>
      <c r="AE1526" t="s">
        <v>1013</v>
      </c>
      <c r="AF1526" t="s">
        <v>90</v>
      </c>
      <c r="AG1526" t="s">
        <v>1270</v>
      </c>
      <c r="AH1526" t="s">
        <v>551</v>
      </c>
      <c r="AI1526" s="4">
        <f ca="1">data[[#This Row],[Expiry Date]]-TODAY()</f>
        <v>40</v>
      </c>
      <c r="AJ1526" s="4">
        <f ca="1">data[[#This Row],[Maturity ( Days)]]/365</f>
        <v>0.1095890410958904</v>
      </c>
      <c r="AK1526" s="4" t="str">
        <f>IF(data[[#This Row],[Option Type]]="put","p","c")</f>
        <v>p</v>
      </c>
      <c r="AL1526" s="4">
        <f>(data[[#This Row],[Bid]]*data[[#This Row],[Bidsize]]+data[[#This Row],[Ask]]*data[[#This Row],[Asksize]])/(data[[#This Row],[Bidsize]]+data[[#This Row],[Asksize]])</f>
        <v>35.931707317073169</v>
      </c>
    </row>
    <row r="1527" spans="1:38" x14ac:dyDescent="0.3">
      <c r="A1527" t="s">
        <v>9532</v>
      </c>
      <c r="B1527" t="s">
        <v>9533</v>
      </c>
      <c r="C1527" t="s">
        <v>30</v>
      </c>
      <c r="D1527" t="s">
        <v>566</v>
      </c>
      <c r="E1527" t="s">
        <v>228</v>
      </c>
      <c r="F1527" t="s">
        <v>482</v>
      </c>
      <c r="G1527" t="s">
        <v>9534</v>
      </c>
      <c r="H1527" t="s">
        <v>289</v>
      </c>
      <c r="I1527" t="s">
        <v>289</v>
      </c>
      <c r="J1527" t="s">
        <v>1502</v>
      </c>
      <c r="K1527" t="s">
        <v>6061</v>
      </c>
      <c r="L1527" t="s">
        <v>57</v>
      </c>
      <c r="M1527" t="s">
        <v>37</v>
      </c>
      <c r="N1527" t="s">
        <v>9535</v>
      </c>
      <c r="O1527" t="s">
        <v>160</v>
      </c>
      <c r="P1527" t="s">
        <v>5952</v>
      </c>
      <c r="Q1527" t="s">
        <v>5952</v>
      </c>
      <c r="R1527" t="s">
        <v>9534</v>
      </c>
      <c r="S1527" t="s">
        <v>9534</v>
      </c>
      <c r="T1527" t="s">
        <v>50</v>
      </c>
      <c r="U1527" t="s">
        <v>9536</v>
      </c>
      <c r="V1527" t="s">
        <v>87</v>
      </c>
      <c r="W1527" t="s">
        <v>88</v>
      </c>
      <c r="X1527" t="s">
        <v>1013</v>
      </c>
      <c r="Y1527" t="s">
        <v>292</v>
      </c>
      <c r="Z1527" t="s">
        <v>87</v>
      </c>
      <c r="AA1527" t="s">
        <v>87</v>
      </c>
      <c r="AB1527" t="s">
        <v>37</v>
      </c>
      <c r="AC1527" t="s">
        <v>1013</v>
      </c>
      <c r="AD1527" t="s">
        <v>37</v>
      </c>
      <c r="AE1527" t="s">
        <v>1013</v>
      </c>
      <c r="AF1527" t="s">
        <v>90</v>
      </c>
      <c r="AG1527" t="s">
        <v>1270</v>
      </c>
      <c r="AH1527" t="s">
        <v>50</v>
      </c>
      <c r="AI1527" s="4">
        <f ca="1">data[[#This Row],[Expiry Date]]-TODAY()</f>
        <v>40</v>
      </c>
      <c r="AJ1527" s="4">
        <f ca="1">data[[#This Row],[Maturity ( Days)]]/365</f>
        <v>0.1095890410958904</v>
      </c>
      <c r="AK1527" s="4" t="str">
        <f>IF(data[[#This Row],[Option Type]]="put","p","c")</f>
        <v>p</v>
      </c>
      <c r="AL1527" s="4">
        <f>(data[[#This Row],[Bid]]*data[[#This Row],[Bidsize]]+data[[#This Row],[Ask]]*data[[#This Row],[Asksize]])/(data[[#This Row],[Bidsize]]+data[[#This Row],[Asksize]])</f>
        <v>36.450000000000003</v>
      </c>
    </row>
    <row r="1528" spans="1:38" x14ac:dyDescent="0.3">
      <c r="A1528" t="s">
        <v>9537</v>
      </c>
      <c r="B1528" t="s">
        <v>9538</v>
      </c>
      <c r="C1528" t="s">
        <v>30</v>
      </c>
      <c r="D1528" t="s">
        <v>308</v>
      </c>
      <c r="E1528" t="s">
        <v>9539</v>
      </c>
      <c r="F1528" t="s">
        <v>365</v>
      </c>
      <c r="G1528" t="s">
        <v>9540</v>
      </c>
      <c r="H1528" t="s">
        <v>134</v>
      </c>
      <c r="I1528" t="s">
        <v>176</v>
      </c>
      <c r="J1528" t="s">
        <v>1502</v>
      </c>
      <c r="K1528" t="s">
        <v>324</v>
      </c>
      <c r="L1528" t="s">
        <v>57</v>
      </c>
      <c r="M1528" t="s">
        <v>37</v>
      </c>
      <c r="N1528" t="s">
        <v>264</v>
      </c>
      <c r="O1528" t="s">
        <v>97</v>
      </c>
      <c r="P1528" t="s">
        <v>9541</v>
      </c>
      <c r="Q1528" t="s">
        <v>9541</v>
      </c>
      <c r="R1528" t="s">
        <v>9540</v>
      </c>
      <c r="S1528" t="s">
        <v>9540</v>
      </c>
      <c r="T1528" t="s">
        <v>50</v>
      </c>
      <c r="U1528" t="s">
        <v>9542</v>
      </c>
      <c r="V1528" t="s">
        <v>87</v>
      </c>
      <c r="W1528" t="s">
        <v>88</v>
      </c>
      <c r="X1528" t="s">
        <v>1013</v>
      </c>
      <c r="Y1528" t="s">
        <v>1430</v>
      </c>
      <c r="Z1528" t="s">
        <v>87</v>
      </c>
      <c r="AA1528" t="s">
        <v>87</v>
      </c>
      <c r="AB1528" t="s">
        <v>37</v>
      </c>
      <c r="AC1528" t="s">
        <v>1013</v>
      </c>
      <c r="AD1528" t="s">
        <v>37</v>
      </c>
      <c r="AE1528" t="s">
        <v>1013</v>
      </c>
      <c r="AF1528" t="s">
        <v>90</v>
      </c>
      <c r="AG1528" t="s">
        <v>1270</v>
      </c>
      <c r="AH1528" t="s">
        <v>551</v>
      </c>
      <c r="AI1528" s="4">
        <f ca="1">data[[#This Row],[Expiry Date]]-TODAY()</f>
        <v>40</v>
      </c>
      <c r="AJ1528" s="4">
        <f ca="1">data[[#This Row],[Maturity ( Days)]]/365</f>
        <v>0.1095890410958904</v>
      </c>
      <c r="AK1528" s="4" t="str">
        <f>IF(data[[#This Row],[Option Type]]="put","p","c")</f>
        <v>p</v>
      </c>
      <c r="AL1528" s="4">
        <f>(data[[#This Row],[Bid]]*data[[#This Row],[Bidsize]]+data[[#This Row],[Ask]]*data[[#This Row],[Asksize]])/(data[[#This Row],[Bidsize]]+data[[#This Row],[Asksize]])</f>
        <v>38.785714285714285</v>
      </c>
    </row>
    <row r="1529" spans="1:38" x14ac:dyDescent="0.3">
      <c r="A1529" t="s">
        <v>9543</v>
      </c>
      <c r="B1529" t="s">
        <v>9544</v>
      </c>
      <c r="C1529" t="s">
        <v>30</v>
      </c>
      <c r="D1529" t="s">
        <v>552</v>
      </c>
      <c r="E1529" t="s">
        <v>939</v>
      </c>
      <c r="F1529" t="s">
        <v>354</v>
      </c>
      <c r="G1529" t="s">
        <v>9545</v>
      </c>
      <c r="H1529" t="s">
        <v>289</v>
      </c>
      <c r="I1529" t="s">
        <v>289</v>
      </c>
      <c r="J1529" t="s">
        <v>1502</v>
      </c>
      <c r="K1529" t="s">
        <v>9514</v>
      </c>
      <c r="L1529" t="s">
        <v>57</v>
      </c>
      <c r="M1529" t="s">
        <v>37</v>
      </c>
      <c r="N1529" t="s">
        <v>9546</v>
      </c>
      <c r="O1529" t="s">
        <v>88</v>
      </c>
      <c r="P1529" t="s">
        <v>9545</v>
      </c>
      <c r="Q1529" t="s">
        <v>9545</v>
      </c>
      <c r="R1529" t="s">
        <v>9545</v>
      </c>
      <c r="S1529" t="s">
        <v>9545</v>
      </c>
      <c r="T1529" t="s">
        <v>50</v>
      </c>
      <c r="U1529" t="s">
        <v>9547</v>
      </c>
      <c r="V1529" t="s">
        <v>87</v>
      </c>
      <c r="W1529" t="s">
        <v>88</v>
      </c>
      <c r="X1529" t="s">
        <v>1013</v>
      </c>
      <c r="Y1529" t="s">
        <v>8738</v>
      </c>
      <c r="Z1529" t="s">
        <v>87</v>
      </c>
      <c r="AA1529" t="s">
        <v>87</v>
      </c>
      <c r="AB1529" t="s">
        <v>37</v>
      </c>
      <c r="AC1529" t="s">
        <v>1013</v>
      </c>
      <c r="AD1529" t="s">
        <v>37</v>
      </c>
      <c r="AE1529" t="s">
        <v>1013</v>
      </c>
      <c r="AF1529" t="s">
        <v>90</v>
      </c>
      <c r="AG1529" t="s">
        <v>1270</v>
      </c>
      <c r="AH1529" t="s">
        <v>50</v>
      </c>
      <c r="AI1529" s="4">
        <f ca="1">data[[#This Row],[Expiry Date]]-TODAY()</f>
        <v>40</v>
      </c>
      <c r="AJ1529" s="4">
        <f ca="1">data[[#This Row],[Maturity ( Days)]]/365</f>
        <v>0.1095890410958904</v>
      </c>
      <c r="AK1529" s="4" t="str">
        <f>IF(data[[#This Row],[Option Type]]="put","p","c")</f>
        <v>p</v>
      </c>
      <c r="AL1529" s="4">
        <f>(data[[#This Row],[Bid]]*data[[#This Row],[Bidsize]]+data[[#This Row],[Ask]]*data[[#This Row],[Asksize]])/(data[[#This Row],[Bidsize]]+data[[#This Row],[Asksize]])</f>
        <v>38.799999999999997</v>
      </c>
    </row>
    <row r="1530" spans="1:38" x14ac:dyDescent="0.3">
      <c r="A1530" t="s">
        <v>9548</v>
      </c>
      <c r="B1530" t="s">
        <v>9549</v>
      </c>
      <c r="C1530" t="s">
        <v>30</v>
      </c>
      <c r="D1530" t="s">
        <v>568</v>
      </c>
      <c r="E1530" t="s">
        <v>1003</v>
      </c>
      <c r="F1530" t="s">
        <v>5737</v>
      </c>
      <c r="G1530" t="s">
        <v>1003</v>
      </c>
      <c r="H1530" t="s">
        <v>423</v>
      </c>
      <c r="I1530" t="s">
        <v>423</v>
      </c>
      <c r="J1530" t="s">
        <v>1502</v>
      </c>
      <c r="K1530" t="s">
        <v>847</v>
      </c>
      <c r="L1530" t="s">
        <v>57</v>
      </c>
      <c r="M1530" t="s">
        <v>37</v>
      </c>
      <c r="N1530" t="s">
        <v>9550</v>
      </c>
      <c r="O1530" t="s">
        <v>128</v>
      </c>
      <c r="P1530" t="s">
        <v>9551</v>
      </c>
      <c r="Q1530" t="s">
        <v>9551</v>
      </c>
      <c r="R1530" t="s">
        <v>1003</v>
      </c>
      <c r="S1530" t="s">
        <v>1003</v>
      </c>
      <c r="T1530" t="s">
        <v>50</v>
      </c>
      <c r="U1530" t="s">
        <v>9552</v>
      </c>
      <c r="V1530" t="s">
        <v>87</v>
      </c>
      <c r="W1530" t="s">
        <v>88</v>
      </c>
      <c r="X1530" t="s">
        <v>1013</v>
      </c>
      <c r="Y1530" t="s">
        <v>9553</v>
      </c>
      <c r="Z1530" t="s">
        <v>87</v>
      </c>
      <c r="AA1530" t="s">
        <v>87</v>
      </c>
      <c r="AB1530" t="s">
        <v>37</v>
      </c>
      <c r="AC1530" t="s">
        <v>1013</v>
      </c>
      <c r="AD1530" t="s">
        <v>37</v>
      </c>
      <c r="AE1530" t="s">
        <v>1013</v>
      </c>
      <c r="AF1530" t="s">
        <v>90</v>
      </c>
      <c r="AG1530" t="s">
        <v>1270</v>
      </c>
      <c r="AH1530" t="s">
        <v>551</v>
      </c>
      <c r="AI1530" s="4">
        <f ca="1">data[[#This Row],[Expiry Date]]-TODAY()</f>
        <v>40</v>
      </c>
      <c r="AJ1530" s="4">
        <f ca="1">data[[#This Row],[Maturity ( Days)]]/365</f>
        <v>0.1095890410958904</v>
      </c>
      <c r="AK1530" s="4" t="str">
        <f>IF(data[[#This Row],[Option Type]]="put","p","c")</f>
        <v>p</v>
      </c>
      <c r="AL1530" s="4">
        <f>(data[[#This Row],[Bid]]*data[[#This Row],[Bidsize]]+data[[#This Row],[Ask]]*data[[#This Row],[Asksize]])/(data[[#This Row],[Bidsize]]+data[[#This Row],[Asksize]])</f>
        <v>40.699999999999996</v>
      </c>
    </row>
    <row r="1531" spans="1:38" x14ac:dyDescent="0.3">
      <c r="A1531" t="s">
        <v>9554</v>
      </c>
      <c r="B1531" t="s">
        <v>9555</v>
      </c>
      <c r="C1531" t="s">
        <v>30</v>
      </c>
      <c r="D1531" t="s">
        <v>4955</v>
      </c>
      <c r="E1531" t="s">
        <v>119</v>
      </c>
      <c r="F1531" t="s">
        <v>693</v>
      </c>
      <c r="G1531" t="s">
        <v>9556</v>
      </c>
      <c r="H1531" t="s">
        <v>289</v>
      </c>
      <c r="I1531" t="s">
        <v>289</v>
      </c>
      <c r="J1531" t="s">
        <v>1502</v>
      </c>
      <c r="K1531" t="s">
        <v>8680</v>
      </c>
      <c r="L1531" t="s">
        <v>57</v>
      </c>
      <c r="M1531" t="s">
        <v>37</v>
      </c>
      <c r="N1531" t="s">
        <v>1173</v>
      </c>
      <c r="O1531" t="s">
        <v>7402</v>
      </c>
      <c r="P1531" t="s">
        <v>9557</v>
      </c>
      <c r="Q1531" t="s">
        <v>9557</v>
      </c>
      <c r="R1531" t="s">
        <v>1003</v>
      </c>
      <c r="S1531" t="s">
        <v>9556</v>
      </c>
      <c r="T1531" t="s">
        <v>50</v>
      </c>
      <c r="U1531" t="s">
        <v>1174</v>
      </c>
      <c r="V1531" t="s">
        <v>87</v>
      </c>
      <c r="W1531" t="s">
        <v>88</v>
      </c>
      <c r="X1531" t="s">
        <v>1013</v>
      </c>
      <c r="Y1531" t="s">
        <v>1497</v>
      </c>
      <c r="Z1531" t="s">
        <v>87</v>
      </c>
      <c r="AA1531" t="s">
        <v>87</v>
      </c>
      <c r="AB1531" t="s">
        <v>37</v>
      </c>
      <c r="AC1531" t="s">
        <v>1013</v>
      </c>
      <c r="AD1531" t="s">
        <v>37</v>
      </c>
      <c r="AE1531" t="s">
        <v>1013</v>
      </c>
      <c r="AF1531" t="s">
        <v>90</v>
      </c>
      <c r="AG1531" t="s">
        <v>1270</v>
      </c>
      <c r="AH1531" t="s">
        <v>50</v>
      </c>
      <c r="AI1531" s="4">
        <f ca="1">data[[#This Row],[Expiry Date]]-TODAY()</f>
        <v>40</v>
      </c>
      <c r="AJ1531" s="4">
        <f ca="1">data[[#This Row],[Maturity ( Days)]]/365</f>
        <v>0.1095890410958904</v>
      </c>
      <c r="AK1531" s="4" t="str">
        <f>IF(data[[#This Row],[Option Type]]="put","p","c")</f>
        <v>p</v>
      </c>
      <c r="AL1531" s="4">
        <f>(data[[#This Row],[Bid]]*data[[#This Row],[Bidsize]]+data[[#This Row],[Ask]]*data[[#This Row],[Asksize]])/(data[[#This Row],[Bidsize]]+data[[#This Row],[Asksize]])</f>
        <v>40.700000000000003</v>
      </c>
    </row>
    <row r="1532" spans="1:38" x14ac:dyDescent="0.3">
      <c r="A1532" t="s">
        <v>9558</v>
      </c>
      <c r="B1532" t="s">
        <v>9559</v>
      </c>
      <c r="C1532" t="s">
        <v>30</v>
      </c>
      <c r="D1532" t="s">
        <v>4955</v>
      </c>
      <c r="E1532" t="s">
        <v>988</v>
      </c>
      <c r="F1532" t="s">
        <v>931</v>
      </c>
      <c r="G1532" t="s">
        <v>692</v>
      </c>
      <c r="H1532" t="s">
        <v>141</v>
      </c>
      <c r="I1532" t="s">
        <v>423</v>
      </c>
      <c r="J1532" t="s">
        <v>1502</v>
      </c>
      <c r="K1532" t="s">
        <v>9560</v>
      </c>
      <c r="L1532" t="s">
        <v>57</v>
      </c>
      <c r="M1532" t="s">
        <v>37</v>
      </c>
      <c r="N1532" t="s">
        <v>9561</v>
      </c>
      <c r="O1532" t="s">
        <v>166</v>
      </c>
      <c r="P1532" t="s">
        <v>2644</v>
      </c>
      <c r="Q1532" t="s">
        <v>9562</v>
      </c>
      <c r="R1532" t="s">
        <v>692</v>
      </c>
      <c r="S1532" t="s">
        <v>692</v>
      </c>
      <c r="T1532" t="s">
        <v>50</v>
      </c>
      <c r="U1532" t="s">
        <v>7500</v>
      </c>
      <c r="V1532" t="s">
        <v>87</v>
      </c>
      <c r="W1532" t="s">
        <v>88</v>
      </c>
      <c r="X1532" t="s">
        <v>1013</v>
      </c>
      <c r="Y1532" t="s">
        <v>9563</v>
      </c>
      <c r="Z1532" t="s">
        <v>87</v>
      </c>
      <c r="AA1532" t="s">
        <v>87</v>
      </c>
      <c r="AB1532" t="s">
        <v>37</v>
      </c>
      <c r="AC1532" t="s">
        <v>1013</v>
      </c>
      <c r="AD1532" t="s">
        <v>37</v>
      </c>
      <c r="AE1532" t="s">
        <v>1013</v>
      </c>
      <c r="AF1532" t="s">
        <v>90</v>
      </c>
      <c r="AG1532" t="s">
        <v>1270</v>
      </c>
      <c r="AH1532" t="s">
        <v>551</v>
      </c>
      <c r="AI1532" s="4">
        <f ca="1">data[[#This Row],[Expiry Date]]-TODAY()</f>
        <v>40</v>
      </c>
      <c r="AJ1532" s="4">
        <f ca="1">data[[#This Row],[Maturity ( Days)]]/365</f>
        <v>0.1095890410958904</v>
      </c>
      <c r="AK1532" s="4" t="str">
        <f>IF(data[[#This Row],[Option Type]]="put","p","c")</f>
        <v>p</v>
      </c>
      <c r="AL1532" s="4">
        <f>(data[[#This Row],[Bid]]*data[[#This Row],[Bidsize]]+data[[#This Row],[Ask]]*data[[#This Row],[Asksize]])/(data[[#This Row],[Bidsize]]+data[[#This Row],[Asksize]])</f>
        <v>41.282499999999992</v>
      </c>
    </row>
    <row r="1533" spans="1:38" x14ac:dyDescent="0.3">
      <c r="A1533" t="s">
        <v>9564</v>
      </c>
      <c r="B1533" t="s">
        <v>9565</v>
      </c>
      <c r="C1533" t="s">
        <v>30</v>
      </c>
      <c r="D1533" t="s">
        <v>276</v>
      </c>
      <c r="E1533" t="s">
        <v>9566</v>
      </c>
      <c r="F1533" t="s">
        <v>97</v>
      </c>
      <c r="G1533" t="s">
        <v>9567</v>
      </c>
      <c r="H1533" t="s">
        <v>231</v>
      </c>
      <c r="I1533" t="s">
        <v>231</v>
      </c>
      <c r="J1533" t="s">
        <v>1502</v>
      </c>
      <c r="K1533" t="s">
        <v>9568</v>
      </c>
      <c r="L1533" t="s">
        <v>57</v>
      </c>
      <c r="M1533" t="s">
        <v>37</v>
      </c>
      <c r="N1533" t="s">
        <v>9087</v>
      </c>
      <c r="O1533" t="s">
        <v>9569</v>
      </c>
      <c r="P1533" t="s">
        <v>9570</v>
      </c>
      <c r="Q1533" t="s">
        <v>9571</v>
      </c>
      <c r="R1533" t="s">
        <v>8743</v>
      </c>
      <c r="S1533" t="s">
        <v>9567</v>
      </c>
      <c r="T1533" t="s">
        <v>50</v>
      </c>
      <c r="U1533" t="s">
        <v>9572</v>
      </c>
      <c r="V1533" t="s">
        <v>87</v>
      </c>
      <c r="W1533" t="s">
        <v>88</v>
      </c>
      <c r="X1533" t="s">
        <v>1013</v>
      </c>
      <c r="Y1533" t="s">
        <v>9573</v>
      </c>
      <c r="Z1533" t="s">
        <v>87</v>
      </c>
      <c r="AA1533" t="s">
        <v>87</v>
      </c>
      <c r="AB1533" t="s">
        <v>37</v>
      </c>
      <c r="AC1533" t="s">
        <v>1013</v>
      </c>
      <c r="AD1533" t="s">
        <v>37</v>
      </c>
      <c r="AE1533" t="s">
        <v>1013</v>
      </c>
      <c r="AF1533" t="s">
        <v>90</v>
      </c>
      <c r="AG1533" t="s">
        <v>1270</v>
      </c>
      <c r="AH1533" t="s">
        <v>50</v>
      </c>
      <c r="AI1533" s="4">
        <f ca="1">data[[#This Row],[Expiry Date]]-TODAY()</f>
        <v>40</v>
      </c>
      <c r="AJ1533" s="4">
        <f ca="1">data[[#This Row],[Maturity ( Days)]]/365</f>
        <v>0.1095890410958904</v>
      </c>
      <c r="AK1533" s="4" t="str">
        <f>IF(data[[#This Row],[Option Type]]="put","p","c")</f>
        <v>p</v>
      </c>
      <c r="AL1533" s="4">
        <f>(data[[#This Row],[Bid]]*data[[#This Row],[Bidsize]]+data[[#This Row],[Ask]]*data[[#This Row],[Asksize]])/(data[[#This Row],[Bidsize]]+data[[#This Row],[Asksize]])</f>
        <v>41.3</v>
      </c>
    </row>
    <row r="1534" spans="1:38" x14ac:dyDescent="0.3">
      <c r="A1534" t="s">
        <v>9574</v>
      </c>
      <c r="B1534" t="s">
        <v>9575</v>
      </c>
      <c r="C1534" t="s">
        <v>30</v>
      </c>
      <c r="D1534" t="s">
        <v>276</v>
      </c>
      <c r="E1534" t="s">
        <v>5715</v>
      </c>
      <c r="F1534" t="s">
        <v>889</v>
      </c>
      <c r="G1534" t="s">
        <v>7516</v>
      </c>
      <c r="H1534" t="s">
        <v>141</v>
      </c>
      <c r="I1534" t="s">
        <v>155</v>
      </c>
      <c r="J1534" t="s">
        <v>1502</v>
      </c>
      <c r="K1534" t="s">
        <v>9576</v>
      </c>
      <c r="L1534" t="s">
        <v>57</v>
      </c>
      <c r="M1534" t="s">
        <v>37</v>
      </c>
      <c r="N1534" t="s">
        <v>8613</v>
      </c>
      <c r="O1534" t="s">
        <v>9577</v>
      </c>
      <c r="P1534" t="s">
        <v>9578</v>
      </c>
      <c r="Q1534" t="s">
        <v>124</v>
      </c>
      <c r="R1534" t="s">
        <v>5746</v>
      </c>
      <c r="S1534" t="s">
        <v>7516</v>
      </c>
      <c r="T1534" t="s">
        <v>50</v>
      </c>
      <c r="U1534" t="s">
        <v>9579</v>
      </c>
      <c r="V1534" t="s">
        <v>87</v>
      </c>
      <c r="W1534" t="s">
        <v>88</v>
      </c>
      <c r="X1534" t="s">
        <v>1013</v>
      </c>
      <c r="Y1534" t="s">
        <v>7172</v>
      </c>
      <c r="Z1534" t="s">
        <v>87</v>
      </c>
      <c r="AA1534" t="s">
        <v>87</v>
      </c>
      <c r="AB1534" t="s">
        <v>37</v>
      </c>
      <c r="AC1534" t="s">
        <v>1013</v>
      </c>
      <c r="AD1534" t="s">
        <v>37</v>
      </c>
      <c r="AE1534" t="s">
        <v>1013</v>
      </c>
      <c r="AF1534" t="s">
        <v>90</v>
      </c>
      <c r="AG1534" t="s">
        <v>1270</v>
      </c>
      <c r="AH1534" t="s">
        <v>551</v>
      </c>
      <c r="AI1534" s="4">
        <f ca="1">data[[#This Row],[Expiry Date]]-TODAY()</f>
        <v>40</v>
      </c>
      <c r="AJ1534" s="4">
        <f ca="1">data[[#This Row],[Maturity ( Days)]]/365</f>
        <v>0.1095890410958904</v>
      </c>
      <c r="AK1534" s="4" t="str">
        <f>IF(data[[#This Row],[Option Type]]="put","p","c")</f>
        <v>p</v>
      </c>
      <c r="AL1534" s="4">
        <f>(data[[#This Row],[Bid]]*data[[#This Row],[Bidsize]]+data[[#This Row],[Ask]]*data[[#This Row],[Asksize]])/(data[[#This Row],[Bidsize]]+data[[#This Row],[Asksize]])</f>
        <v>41.869230769230775</v>
      </c>
    </row>
    <row r="1535" spans="1:38" x14ac:dyDescent="0.3">
      <c r="A1535" t="s">
        <v>9580</v>
      </c>
      <c r="B1535" t="s">
        <v>9581</v>
      </c>
      <c r="C1535" t="s">
        <v>30</v>
      </c>
      <c r="D1535" t="s">
        <v>570</v>
      </c>
      <c r="E1535" t="s">
        <v>645</v>
      </c>
      <c r="F1535" t="s">
        <v>9582</v>
      </c>
      <c r="G1535" t="s">
        <v>9583</v>
      </c>
      <c r="H1535" t="s">
        <v>231</v>
      </c>
      <c r="I1535" t="s">
        <v>231</v>
      </c>
      <c r="J1535" t="s">
        <v>1502</v>
      </c>
      <c r="K1535" t="s">
        <v>9584</v>
      </c>
      <c r="L1535" t="s">
        <v>57</v>
      </c>
      <c r="M1535" t="s">
        <v>37</v>
      </c>
      <c r="N1535" t="s">
        <v>8248</v>
      </c>
      <c r="O1535" t="s">
        <v>128</v>
      </c>
      <c r="P1535" t="s">
        <v>9585</v>
      </c>
      <c r="Q1535" t="s">
        <v>9585</v>
      </c>
      <c r="R1535" t="s">
        <v>9583</v>
      </c>
      <c r="S1535" t="s">
        <v>9583</v>
      </c>
      <c r="T1535" t="s">
        <v>50</v>
      </c>
      <c r="U1535" t="s">
        <v>9586</v>
      </c>
      <c r="V1535" t="s">
        <v>87</v>
      </c>
      <c r="W1535" t="s">
        <v>88</v>
      </c>
      <c r="X1535" t="s">
        <v>1013</v>
      </c>
      <c r="Y1535" t="s">
        <v>9587</v>
      </c>
      <c r="Z1535" t="s">
        <v>87</v>
      </c>
      <c r="AA1535" t="s">
        <v>87</v>
      </c>
      <c r="AB1535" t="s">
        <v>37</v>
      </c>
      <c r="AC1535" t="s">
        <v>1013</v>
      </c>
      <c r="AD1535" t="s">
        <v>37</v>
      </c>
      <c r="AE1535" t="s">
        <v>1013</v>
      </c>
      <c r="AF1535" t="s">
        <v>90</v>
      </c>
      <c r="AG1535" t="s">
        <v>1270</v>
      </c>
      <c r="AH1535" t="s">
        <v>50</v>
      </c>
      <c r="AI1535" s="4">
        <f ca="1">data[[#This Row],[Expiry Date]]-TODAY()</f>
        <v>40</v>
      </c>
      <c r="AJ1535" s="4">
        <f ca="1">data[[#This Row],[Maturity ( Days)]]/365</f>
        <v>0.1095890410958904</v>
      </c>
      <c r="AK1535" s="4" t="str">
        <f>IF(data[[#This Row],[Option Type]]="put","p","c")</f>
        <v>p</v>
      </c>
      <c r="AL1535" s="4">
        <f>(data[[#This Row],[Bid]]*data[[#This Row],[Bidsize]]+data[[#This Row],[Ask]]*data[[#This Row],[Asksize]])/(data[[#This Row],[Bidsize]]+data[[#This Row],[Asksize]])</f>
        <v>42.65</v>
      </c>
    </row>
    <row r="1536" spans="1:38" x14ac:dyDescent="0.3">
      <c r="A1536" t="s">
        <v>9588</v>
      </c>
      <c r="B1536" t="s">
        <v>9589</v>
      </c>
      <c r="C1536" t="s">
        <v>30</v>
      </c>
      <c r="D1536" t="s">
        <v>309</v>
      </c>
      <c r="E1536" t="s">
        <v>2652</v>
      </c>
      <c r="F1536" t="s">
        <v>9590</v>
      </c>
      <c r="G1536" t="s">
        <v>9591</v>
      </c>
      <c r="H1536" t="s">
        <v>498</v>
      </c>
      <c r="I1536" t="s">
        <v>196</v>
      </c>
      <c r="J1536" t="s">
        <v>1502</v>
      </c>
      <c r="K1536" t="s">
        <v>9592</v>
      </c>
      <c r="L1536" t="s">
        <v>57</v>
      </c>
      <c r="M1536" t="s">
        <v>37</v>
      </c>
      <c r="N1536" t="s">
        <v>9593</v>
      </c>
      <c r="O1536" t="s">
        <v>277</v>
      </c>
      <c r="P1536" t="s">
        <v>5765</v>
      </c>
      <c r="Q1536" t="s">
        <v>5765</v>
      </c>
      <c r="R1536" t="s">
        <v>9591</v>
      </c>
      <c r="S1536" t="s">
        <v>9591</v>
      </c>
      <c r="T1536" t="s">
        <v>50</v>
      </c>
      <c r="U1536" t="s">
        <v>9594</v>
      </c>
      <c r="V1536" t="s">
        <v>87</v>
      </c>
      <c r="W1536" t="s">
        <v>88</v>
      </c>
      <c r="X1536" t="s">
        <v>1013</v>
      </c>
      <c r="Y1536" t="s">
        <v>9595</v>
      </c>
      <c r="Z1536" t="s">
        <v>87</v>
      </c>
      <c r="AA1536" t="s">
        <v>87</v>
      </c>
      <c r="AB1536" t="s">
        <v>37</v>
      </c>
      <c r="AC1536" t="s">
        <v>1013</v>
      </c>
      <c r="AD1536" t="s">
        <v>37</v>
      </c>
      <c r="AE1536" t="s">
        <v>1013</v>
      </c>
      <c r="AF1536" t="s">
        <v>90</v>
      </c>
      <c r="AG1536" t="s">
        <v>1270</v>
      </c>
      <c r="AH1536" t="s">
        <v>50</v>
      </c>
      <c r="AI1536" s="4">
        <f ca="1">data[[#This Row],[Expiry Date]]-TODAY()</f>
        <v>40</v>
      </c>
      <c r="AJ1536" s="4">
        <f ca="1">data[[#This Row],[Maturity ( Days)]]/365</f>
        <v>0.1095890410958904</v>
      </c>
      <c r="AK1536" s="4" t="str">
        <f>IF(data[[#This Row],[Option Type]]="put","p","c")</f>
        <v>p</v>
      </c>
      <c r="AL1536" s="4">
        <f>(data[[#This Row],[Bid]]*data[[#This Row],[Bidsize]]+data[[#This Row],[Ask]]*data[[#This Row],[Asksize]])/(data[[#This Row],[Bidsize]]+data[[#This Row],[Asksize]])</f>
        <v>44.406493506493504</v>
      </c>
    </row>
    <row r="1537" spans="1:38" x14ac:dyDescent="0.3">
      <c r="A1537" t="s">
        <v>9596</v>
      </c>
      <c r="B1537" t="s">
        <v>9597</v>
      </c>
      <c r="C1537" t="s">
        <v>30</v>
      </c>
      <c r="D1537" t="s">
        <v>2640</v>
      </c>
      <c r="E1537" t="s">
        <v>7839</v>
      </c>
      <c r="F1537" t="s">
        <v>9598</v>
      </c>
      <c r="G1537" t="s">
        <v>9599</v>
      </c>
      <c r="H1537" t="s">
        <v>146</v>
      </c>
      <c r="I1537" t="s">
        <v>155</v>
      </c>
      <c r="J1537" t="s">
        <v>1502</v>
      </c>
      <c r="K1537" t="s">
        <v>106</v>
      </c>
      <c r="L1537" t="s">
        <v>57</v>
      </c>
      <c r="M1537" t="s">
        <v>37</v>
      </c>
      <c r="N1537" t="s">
        <v>9376</v>
      </c>
      <c r="O1537" t="s">
        <v>161</v>
      </c>
      <c r="P1537" t="s">
        <v>274</v>
      </c>
      <c r="Q1537" t="s">
        <v>6706</v>
      </c>
      <c r="R1537" t="s">
        <v>9599</v>
      </c>
      <c r="S1537" t="s">
        <v>9599</v>
      </c>
      <c r="T1537" t="s">
        <v>50</v>
      </c>
      <c r="U1537" t="s">
        <v>9600</v>
      </c>
      <c r="V1537" t="s">
        <v>87</v>
      </c>
      <c r="W1537" t="s">
        <v>88</v>
      </c>
      <c r="X1537" t="s">
        <v>1013</v>
      </c>
      <c r="Y1537" t="s">
        <v>9601</v>
      </c>
      <c r="Z1537" t="s">
        <v>87</v>
      </c>
      <c r="AA1537" t="s">
        <v>87</v>
      </c>
      <c r="AB1537" t="s">
        <v>37</v>
      </c>
      <c r="AC1537" t="s">
        <v>1013</v>
      </c>
      <c r="AD1537" t="s">
        <v>37</v>
      </c>
      <c r="AE1537" t="s">
        <v>1013</v>
      </c>
      <c r="AF1537" t="s">
        <v>90</v>
      </c>
      <c r="AG1537" t="s">
        <v>1270</v>
      </c>
      <c r="AH1537" t="s">
        <v>551</v>
      </c>
      <c r="AI1537" s="4">
        <f ca="1">data[[#This Row],[Expiry Date]]-TODAY()</f>
        <v>40</v>
      </c>
      <c r="AJ1537" s="4">
        <f ca="1">data[[#This Row],[Maturity ( Days)]]/365</f>
        <v>0.1095890410958904</v>
      </c>
      <c r="AK1537" s="4" t="str">
        <f>IF(data[[#This Row],[Option Type]]="put","p","c")</f>
        <v>p</v>
      </c>
      <c r="AL1537" s="4">
        <f>(data[[#This Row],[Bid]]*data[[#This Row],[Bidsize]]+data[[#This Row],[Ask]]*data[[#This Row],[Asksize]])/(data[[#This Row],[Bidsize]]+data[[#This Row],[Asksize]])</f>
        <v>46.678947368421049</v>
      </c>
    </row>
    <row r="1538" spans="1:38" x14ac:dyDescent="0.3">
      <c r="A1538" t="s">
        <v>9602</v>
      </c>
      <c r="B1538" t="s">
        <v>9603</v>
      </c>
      <c r="C1538" t="s">
        <v>30</v>
      </c>
      <c r="D1538" t="s">
        <v>2649</v>
      </c>
      <c r="E1538" t="s">
        <v>9604</v>
      </c>
      <c r="F1538" t="s">
        <v>9605</v>
      </c>
      <c r="G1538" t="s">
        <v>1037</v>
      </c>
      <c r="H1538" t="s">
        <v>161</v>
      </c>
      <c r="I1538" t="s">
        <v>161</v>
      </c>
      <c r="J1538" t="s">
        <v>1502</v>
      </c>
      <c r="K1538" t="s">
        <v>290</v>
      </c>
      <c r="L1538" t="s">
        <v>57</v>
      </c>
      <c r="M1538" t="s">
        <v>37</v>
      </c>
      <c r="N1538" t="s">
        <v>7452</v>
      </c>
      <c r="O1538" t="s">
        <v>123</v>
      </c>
      <c r="P1538" t="s">
        <v>9606</v>
      </c>
      <c r="Q1538" t="s">
        <v>6377</v>
      </c>
      <c r="R1538" t="s">
        <v>1037</v>
      </c>
      <c r="S1538" t="s">
        <v>1037</v>
      </c>
      <c r="T1538" t="s">
        <v>50</v>
      </c>
      <c r="U1538" t="s">
        <v>9607</v>
      </c>
      <c r="V1538" t="s">
        <v>87</v>
      </c>
      <c r="W1538" t="s">
        <v>88</v>
      </c>
      <c r="X1538" t="s">
        <v>1013</v>
      </c>
      <c r="Y1538" t="s">
        <v>5752</v>
      </c>
      <c r="Z1538" t="s">
        <v>87</v>
      </c>
      <c r="AA1538" t="s">
        <v>87</v>
      </c>
      <c r="AB1538" t="s">
        <v>37</v>
      </c>
      <c r="AC1538" t="s">
        <v>1013</v>
      </c>
      <c r="AD1538" t="s">
        <v>37</v>
      </c>
      <c r="AE1538" t="s">
        <v>1013</v>
      </c>
      <c r="AF1538" t="s">
        <v>90</v>
      </c>
      <c r="AG1538" t="s">
        <v>1270</v>
      </c>
      <c r="AH1538" t="s">
        <v>551</v>
      </c>
      <c r="AI1538" s="4">
        <f ca="1">data[[#This Row],[Expiry Date]]-TODAY()</f>
        <v>40</v>
      </c>
      <c r="AJ1538" s="4">
        <f ca="1">data[[#This Row],[Maturity ( Days)]]/365</f>
        <v>0.1095890410958904</v>
      </c>
      <c r="AK1538" s="4" t="str">
        <f>IF(data[[#This Row],[Option Type]]="put","p","c")</f>
        <v>p</v>
      </c>
      <c r="AL1538" s="4">
        <f>(data[[#This Row],[Bid]]*data[[#This Row],[Bidsize]]+data[[#This Row],[Ask]]*data[[#This Row],[Asksize]])/(data[[#This Row],[Bidsize]]+data[[#This Row],[Asksize]])</f>
        <v>48.25</v>
      </c>
    </row>
    <row r="1539" spans="1:38" x14ac:dyDescent="0.3">
      <c r="A1539" t="s">
        <v>9608</v>
      </c>
      <c r="B1539" t="s">
        <v>9609</v>
      </c>
      <c r="C1539" t="s">
        <v>30</v>
      </c>
      <c r="D1539" t="s">
        <v>2660</v>
      </c>
      <c r="E1539" t="s">
        <v>9610</v>
      </c>
      <c r="F1539" t="s">
        <v>9611</v>
      </c>
      <c r="G1539" t="s">
        <v>6686</v>
      </c>
      <c r="H1539" t="s">
        <v>149</v>
      </c>
      <c r="I1539" t="s">
        <v>161</v>
      </c>
      <c r="J1539" t="s">
        <v>1502</v>
      </c>
      <c r="K1539" t="s">
        <v>225</v>
      </c>
      <c r="L1539" t="s">
        <v>57</v>
      </c>
      <c r="M1539" t="s">
        <v>37</v>
      </c>
      <c r="N1539" t="s">
        <v>917</v>
      </c>
      <c r="O1539" t="s">
        <v>146</v>
      </c>
      <c r="P1539" t="s">
        <v>5807</v>
      </c>
      <c r="Q1539" t="s">
        <v>5807</v>
      </c>
      <c r="R1539" t="s">
        <v>6686</v>
      </c>
      <c r="S1539" t="s">
        <v>6686</v>
      </c>
      <c r="T1539" t="s">
        <v>50</v>
      </c>
      <c r="U1539" t="s">
        <v>9612</v>
      </c>
      <c r="V1539" t="s">
        <v>87</v>
      </c>
      <c r="W1539" t="s">
        <v>88</v>
      </c>
      <c r="X1539" t="s">
        <v>1013</v>
      </c>
      <c r="Y1539" t="s">
        <v>6419</v>
      </c>
      <c r="Z1539" t="s">
        <v>87</v>
      </c>
      <c r="AA1539" t="s">
        <v>87</v>
      </c>
      <c r="AB1539" t="s">
        <v>37</v>
      </c>
      <c r="AC1539" t="s">
        <v>1013</v>
      </c>
      <c r="AD1539" t="s">
        <v>37</v>
      </c>
      <c r="AE1539" t="s">
        <v>1013</v>
      </c>
      <c r="AF1539" t="s">
        <v>90</v>
      </c>
      <c r="AG1539" t="s">
        <v>1270</v>
      </c>
      <c r="AH1539" t="s">
        <v>551</v>
      </c>
      <c r="AI1539" s="4">
        <f ca="1">data[[#This Row],[Expiry Date]]-TODAY()</f>
        <v>40</v>
      </c>
      <c r="AJ1539" s="4">
        <f ca="1">data[[#This Row],[Maturity ( Days)]]/365</f>
        <v>0.1095890410958904</v>
      </c>
      <c r="AK1539" s="4" t="str">
        <f>IF(data[[#This Row],[Option Type]]="put","p","c")</f>
        <v>p</v>
      </c>
      <c r="AL1539" s="4">
        <f>(data[[#This Row],[Bid]]*data[[#This Row],[Bidsize]]+data[[#This Row],[Ask]]*data[[#This Row],[Asksize]])/(data[[#This Row],[Bidsize]]+data[[#This Row],[Asksize]])</f>
        <v>49.716666666666669</v>
      </c>
    </row>
    <row r="1540" spans="1:38" x14ac:dyDescent="0.3">
      <c r="A1540" t="s">
        <v>9613</v>
      </c>
      <c r="B1540" t="s">
        <v>9614</v>
      </c>
      <c r="C1540" t="s">
        <v>30</v>
      </c>
      <c r="D1540" t="s">
        <v>555</v>
      </c>
      <c r="E1540" t="s">
        <v>8785</v>
      </c>
      <c r="F1540" t="s">
        <v>1237</v>
      </c>
      <c r="G1540" t="s">
        <v>779</v>
      </c>
      <c r="H1540" t="s">
        <v>231</v>
      </c>
      <c r="I1540" t="s">
        <v>231</v>
      </c>
      <c r="J1540" t="s">
        <v>1502</v>
      </c>
      <c r="K1540" t="s">
        <v>9615</v>
      </c>
      <c r="L1540" t="s">
        <v>57</v>
      </c>
      <c r="M1540" t="s">
        <v>37</v>
      </c>
      <c r="N1540" t="s">
        <v>683</v>
      </c>
      <c r="O1540" t="s">
        <v>142</v>
      </c>
      <c r="P1540" t="s">
        <v>9616</v>
      </c>
      <c r="Q1540" t="s">
        <v>9616</v>
      </c>
      <c r="R1540" t="s">
        <v>779</v>
      </c>
      <c r="S1540" t="s">
        <v>779</v>
      </c>
      <c r="T1540" t="s">
        <v>50</v>
      </c>
      <c r="U1540" t="s">
        <v>90</v>
      </c>
      <c r="V1540" t="s">
        <v>87</v>
      </c>
      <c r="W1540" t="s">
        <v>88</v>
      </c>
      <c r="X1540" t="s">
        <v>1013</v>
      </c>
      <c r="Y1540" t="s">
        <v>683</v>
      </c>
      <c r="Z1540" t="s">
        <v>87</v>
      </c>
      <c r="AA1540" t="s">
        <v>87</v>
      </c>
      <c r="AB1540" t="s">
        <v>37</v>
      </c>
      <c r="AC1540" t="s">
        <v>1013</v>
      </c>
      <c r="AD1540" t="s">
        <v>37</v>
      </c>
      <c r="AE1540" t="s">
        <v>1013</v>
      </c>
      <c r="AF1540" t="s">
        <v>90</v>
      </c>
      <c r="AG1540" t="s">
        <v>1270</v>
      </c>
      <c r="AH1540" t="s">
        <v>50</v>
      </c>
      <c r="AI1540" s="4">
        <f ca="1">data[[#This Row],[Expiry Date]]-TODAY()</f>
        <v>40</v>
      </c>
      <c r="AJ1540" s="4">
        <f ca="1">data[[#This Row],[Maturity ( Days)]]/365</f>
        <v>0.1095890410958904</v>
      </c>
      <c r="AK1540" s="4" t="str">
        <f>IF(data[[#This Row],[Option Type]]="put","p","c")</f>
        <v>p</v>
      </c>
      <c r="AL1540" s="4">
        <f>(data[[#This Row],[Bid]]*data[[#This Row],[Bidsize]]+data[[#This Row],[Ask]]*data[[#This Row],[Asksize]])/(data[[#This Row],[Bidsize]]+data[[#This Row],[Asksize]])</f>
        <v>49.9</v>
      </c>
    </row>
    <row r="1541" spans="1:38" x14ac:dyDescent="0.3">
      <c r="A1541" t="s">
        <v>9617</v>
      </c>
      <c r="B1541" t="s">
        <v>9618</v>
      </c>
      <c r="C1541" t="s">
        <v>30</v>
      </c>
      <c r="D1541" t="s">
        <v>555</v>
      </c>
      <c r="E1541" t="s">
        <v>7174</v>
      </c>
      <c r="F1541" t="s">
        <v>6373</v>
      </c>
      <c r="G1541" t="s">
        <v>112</v>
      </c>
      <c r="H1541" t="s">
        <v>149</v>
      </c>
      <c r="I1541" t="s">
        <v>161</v>
      </c>
      <c r="J1541" t="s">
        <v>1502</v>
      </c>
      <c r="K1541" t="s">
        <v>164</v>
      </c>
      <c r="L1541" t="s">
        <v>57</v>
      </c>
      <c r="M1541" t="s">
        <v>37</v>
      </c>
      <c r="N1541" t="s">
        <v>9619</v>
      </c>
      <c r="O1541" t="s">
        <v>161</v>
      </c>
      <c r="P1541" t="s">
        <v>225</v>
      </c>
      <c r="Q1541" t="s">
        <v>106</v>
      </c>
      <c r="R1541" t="s">
        <v>112</v>
      </c>
      <c r="S1541" t="s">
        <v>112</v>
      </c>
      <c r="T1541" t="s">
        <v>50</v>
      </c>
      <c r="U1541" t="s">
        <v>8851</v>
      </c>
      <c r="V1541" t="s">
        <v>87</v>
      </c>
      <c r="W1541" t="s">
        <v>88</v>
      </c>
      <c r="X1541" t="s">
        <v>1013</v>
      </c>
      <c r="Y1541" t="s">
        <v>9620</v>
      </c>
      <c r="Z1541" t="s">
        <v>87</v>
      </c>
      <c r="AA1541" t="s">
        <v>87</v>
      </c>
      <c r="AB1541" t="s">
        <v>37</v>
      </c>
      <c r="AC1541" t="s">
        <v>1013</v>
      </c>
      <c r="AD1541" t="s">
        <v>37</v>
      </c>
      <c r="AE1541" t="s">
        <v>1013</v>
      </c>
      <c r="AF1541" t="s">
        <v>90</v>
      </c>
      <c r="AG1541" t="s">
        <v>1270</v>
      </c>
      <c r="AH1541" t="s">
        <v>551</v>
      </c>
      <c r="AI1541" s="4">
        <f ca="1">data[[#This Row],[Expiry Date]]-TODAY()</f>
        <v>40</v>
      </c>
      <c r="AJ1541" s="4">
        <f ca="1">data[[#This Row],[Maturity ( Days)]]/365</f>
        <v>0.1095890410958904</v>
      </c>
      <c r="AK1541" s="4" t="str">
        <f>IF(data[[#This Row],[Option Type]]="put","p","c")</f>
        <v>p</v>
      </c>
      <c r="AL1541" s="4">
        <f>(data[[#This Row],[Bid]]*data[[#This Row],[Bidsize]]+data[[#This Row],[Ask]]*data[[#This Row],[Asksize]])/(data[[#This Row],[Bidsize]]+data[[#This Row],[Asksize]])</f>
        <v>50.516666666666673</v>
      </c>
    </row>
    <row r="1542" spans="1:38" x14ac:dyDescent="0.3">
      <c r="A1542" t="s">
        <v>9621</v>
      </c>
      <c r="B1542" t="s">
        <v>9622</v>
      </c>
      <c r="C1542" t="s">
        <v>30</v>
      </c>
      <c r="D1542" t="s">
        <v>556</v>
      </c>
      <c r="E1542" t="s">
        <v>342</v>
      </c>
      <c r="F1542" t="s">
        <v>1036</v>
      </c>
      <c r="G1542" t="s">
        <v>6366</v>
      </c>
      <c r="H1542" t="s">
        <v>196</v>
      </c>
      <c r="I1542" t="s">
        <v>196</v>
      </c>
      <c r="J1542" t="s">
        <v>1502</v>
      </c>
      <c r="K1542" t="s">
        <v>3152</v>
      </c>
      <c r="L1542" t="s">
        <v>57</v>
      </c>
      <c r="M1542" t="s">
        <v>37</v>
      </c>
      <c r="N1542" t="s">
        <v>88</v>
      </c>
      <c r="O1542" t="s">
        <v>142</v>
      </c>
      <c r="P1542" t="s">
        <v>9623</v>
      </c>
      <c r="Q1542" t="s">
        <v>9623</v>
      </c>
      <c r="R1542" t="s">
        <v>9624</v>
      </c>
      <c r="S1542" t="s">
        <v>6366</v>
      </c>
      <c r="T1542" t="s">
        <v>50</v>
      </c>
      <c r="U1542" t="s">
        <v>9625</v>
      </c>
      <c r="V1542" t="s">
        <v>87</v>
      </c>
      <c r="W1542" t="s">
        <v>88</v>
      </c>
      <c r="X1542" t="s">
        <v>1013</v>
      </c>
      <c r="Y1542" t="s">
        <v>962</v>
      </c>
      <c r="Z1542" t="s">
        <v>87</v>
      </c>
      <c r="AA1542" t="s">
        <v>87</v>
      </c>
      <c r="AB1542" t="s">
        <v>37</v>
      </c>
      <c r="AC1542" t="s">
        <v>1013</v>
      </c>
      <c r="AD1542" t="s">
        <v>37</v>
      </c>
      <c r="AE1542" t="s">
        <v>1013</v>
      </c>
      <c r="AF1542" t="s">
        <v>90</v>
      </c>
      <c r="AG1542" t="s">
        <v>1270</v>
      </c>
      <c r="AH1542" t="s">
        <v>50</v>
      </c>
      <c r="AI1542" s="4">
        <f ca="1">data[[#This Row],[Expiry Date]]-TODAY()</f>
        <v>40</v>
      </c>
      <c r="AJ1542" s="4">
        <f ca="1">data[[#This Row],[Maturity ( Days)]]/365</f>
        <v>0.1095890410958904</v>
      </c>
      <c r="AK1542" s="4" t="str">
        <f>IF(data[[#This Row],[Option Type]]="put","p","c")</f>
        <v>p</v>
      </c>
      <c r="AL1542" s="4">
        <f>(data[[#This Row],[Bid]]*data[[#This Row],[Bidsize]]+data[[#This Row],[Ask]]*data[[#This Row],[Asksize]])/(data[[#This Row],[Bidsize]]+data[[#This Row],[Asksize]])</f>
        <v>51.5</v>
      </c>
    </row>
    <row r="1543" spans="1:38" x14ac:dyDescent="0.3">
      <c r="A1543" t="s">
        <v>9626</v>
      </c>
      <c r="B1543" t="s">
        <v>9627</v>
      </c>
      <c r="C1543" t="s">
        <v>30</v>
      </c>
      <c r="D1543" t="s">
        <v>154</v>
      </c>
      <c r="E1543" t="s">
        <v>1101</v>
      </c>
      <c r="F1543" t="s">
        <v>942</v>
      </c>
      <c r="G1543" t="s">
        <v>5941</v>
      </c>
      <c r="H1543" t="s">
        <v>231</v>
      </c>
      <c r="I1543" t="s">
        <v>231</v>
      </c>
      <c r="J1543" t="s">
        <v>1502</v>
      </c>
      <c r="K1543" t="s">
        <v>9628</v>
      </c>
      <c r="L1543" t="s">
        <v>57</v>
      </c>
      <c r="M1543" t="s">
        <v>37</v>
      </c>
      <c r="N1543" t="s">
        <v>8257</v>
      </c>
      <c r="O1543" t="s">
        <v>236</v>
      </c>
      <c r="P1543" t="s">
        <v>9629</v>
      </c>
      <c r="Q1543" t="s">
        <v>9630</v>
      </c>
      <c r="R1543" t="s">
        <v>7539</v>
      </c>
      <c r="S1543" t="s">
        <v>5941</v>
      </c>
      <c r="T1543" t="s">
        <v>50</v>
      </c>
      <c r="U1543" t="s">
        <v>7131</v>
      </c>
      <c r="V1543" t="s">
        <v>87</v>
      </c>
      <c r="W1543" t="s">
        <v>88</v>
      </c>
      <c r="X1543" t="s">
        <v>1013</v>
      </c>
      <c r="Y1543" t="s">
        <v>7834</v>
      </c>
      <c r="Z1543" t="s">
        <v>87</v>
      </c>
      <c r="AA1543" t="s">
        <v>87</v>
      </c>
      <c r="AB1543" t="s">
        <v>37</v>
      </c>
      <c r="AC1543" t="s">
        <v>1013</v>
      </c>
      <c r="AD1543" t="s">
        <v>37</v>
      </c>
      <c r="AE1543" t="s">
        <v>1013</v>
      </c>
      <c r="AF1543" t="s">
        <v>90</v>
      </c>
      <c r="AG1543" t="s">
        <v>1270</v>
      </c>
      <c r="AH1543" t="s">
        <v>50</v>
      </c>
      <c r="AI1543" s="4">
        <f ca="1">data[[#This Row],[Expiry Date]]-TODAY()</f>
        <v>40</v>
      </c>
      <c r="AJ1543" s="4">
        <f ca="1">data[[#This Row],[Maturity ( Days)]]/365</f>
        <v>0.1095890410958904</v>
      </c>
      <c r="AK1543" s="4" t="str">
        <f>IF(data[[#This Row],[Option Type]]="put","p","c")</f>
        <v>p</v>
      </c>
      <c r="AL1543" s="4">
        <f>(data[[#This Row],[Bid]]*data[[#This Row],[Bidsize]]+data[[#This Row],[Ask]]*data[[#This Row],[Asksize]])/(data[[#This Row],[Bidsize]]+data[[#This Row],[Asksize]])</f>
        <v>52.35</v>
      </c>
    </row>
    <row r="1544" spans="1:38" x14ac:dyDescent="0.3">
      <c r="A1544" t="s">
        <v>9631</v>
      </c>
      <c r="B1544" t="s">
        <v>9632</v>
      </c>
      <c r="C1544" t="s">
        <v>30</v>
      </c>
      <c r="D1544" t="s">
        <v>154</v>
      </c>
      <c r="E1544" t="s">
        <v>1221</v>
      </c>
      <c r="F1544" t="s">
        <v>1426</v>
      </c>
      <c r="G1544" t="s">
        <v>7164</v>
      </c>
      <c r="H1544" t="s">
        <v>151</v>
      </c>
      <c r="I1544" t="s">
        <v>160</v>
      </c>
      <c r="J1544" t="s">
        <v>1502</v>
      </c>
      <c r="K1544" t="s">
        <v>346</v>
      </c>
      <c r="L1544" t="s">
        <v>57</v>
      </c>
      <c r="M1544" t="s">
        <v>37</v>
      </c>
      <c r="N1544" t="s">
        <v>9432</v>
      </c>
      <c r="O1544" t="s">
        <v>231</v>
      </c>
      <c r="P1544" t="s">
        <v>9633</v>
      </c>
      <c r="Q1544" t="s">
        <v>9633</v>
      </c>
      <c r="R1544" t="s">
        <v>5958</v>
      </c>
      <c r="S1544" t="s">
        <v>7164</v>
      </c>
      <c r="T1544" t="s">
        <v>50</v>
      </c>
      <c r="U1544" t="s">
        <v>9634</v>
      </c>
      <c r="V1544" t="s">
        <v>87</v>
      </c>
      <c r="W1544" t="s">
        <v>88</v>
      </c>
      <c r="X1544" t="s">
        <v>1013</v>
      </c>
      <c r="Y1544" t="s">
        <v>9635</v>
      </c>
      <c r="Z1544" t="s">
        <v>87</v>
      </c>
      <c r="AA1544" t="s">
        <v>87</v>
      </c>
      <c r="AB1544" t="s">
        <v>37</v>
      </c>
      <c r="AC1544" t="s">
        <v>1013</v>
      </c>
      <c r="AD1544" t="s">
        <v>37</v>
      </c>
      <c r="AE1544" t="s">
        <v>1013</v>
      </c>
      <c r="AF1544" t="s">
        <v>90</v>
      </c>
      <c r="AG1544" t="s">
        <v>1270</v>
      </c>
      <c r="AH1544" t="s">
        <v>551</v>
      </c>
      <c r="AI1544" s="4">
        <f ca="1">data[[#This Row],[Expiry Date]]-TODAY()</f>
        <v>40</v>
      </c>
      <c r="AJ1544" s="4">
        <f ca="1">data[[#This Row],[Maturity ( Days)]]/365</f>
        <v>0.1095890410958904</v>
      </c>
      <c r="AK1544" s="4" t="str">
        <f>IF(data[[#This Row],[Option Type]]="put","p","c")</f>
        <v>p</v>
      </c>
      <c r="AL1544" s="4">
        <f>(data[[#This Row],[Bid]]*data[[#This Row],[Bidsize]]+data[[#This Row],[Ask]]*data[[#This Row],[Asksize]])/(data[[#This Row],[Bidsize]]+data[[#This Row],[Asksize]])</f>
        <v>52.911764705882355</v>
      </c>
    </row>
    <row r="1545" spans="1:38" x14ac:dyDescent="0.3">
      <c r="A1545" t="s">
        <v>9636</v>
      </c>
      <c r="B1545" t="s">
        <v>9637</v>
      </c>
      <c r="C1545" t="s">
        <v>30</v>
      </c>
      <c r="D1545" t="s">
        <v>4987</v>
      </c>
      <c r="E1545" t="s">
        <v>9638</v>
      </c>
      <c r="F1545" t="s">
        <v>695</v>
      </c>
      <c r="G1545" t="s">
        <v>102</v>
      </c>
      <c r="H1545" t="s">
        <v>151</v>
      </c>
      <c r="I1545" t="s">
        <v>160</v>
      </c>
      <c r="J1545" t="s">
        <v>1502</v>
      </c>
      <c r="K1545" t="s">
        <v>3079</v>
      </c>
      <c r="L1545" t="s">
        <v>57</v>
      </c>
      <c r="M1545" t="s">
        <v>37</v>
      </c>
      <c r="N1545" t="s">
        <v>1168</v>
      </c>
      <c r="O1545" t="s">
        <v>104</v>
      </c>
      <c r="P1545" t="s">
        <v>8388</v>
      </c>
      <c r="Q1545" t="s">
        <v>6341</v>
      </c>
      <c r="R1545" t="s">
        <v>102</v>
      </c>
      <c r="S1545" t="s">
        <v>102</v>
      </c>
      <c r="T1545" t="s">
        <v>50</v>
      </c>
      <c r="U1545" t="s">
        <v>9639</v>
      </c>
      <c r="V1545" t="s">
        <v>87</v>
      </c>
      <c r="W1545" t="s">
        <v>88</v>
      </c>
      <c r="X1545" t="s">
        <v>1013</v>
      </c>
      <c r="Y1545" t="s">
        <v>906</v>
      </c>
      <c r="Z1545" t="s">
        <v>87</v>
      </c>
      <c r="AA1545" t="s">
        <v>87</v>
      </c>
      <c r="AB1545" t="s">
        <v>37</v>
      </c>
      <c r="AC1545" t="s">
        <v>1013</v>
      </c>
      <c r="AD1545" t="s">
        <v>37</v>
      </c>
      <c r="AE1545" t="s">
        <v>1013</v>
      </c>
      <c r="AF1545" t="s">
        <v>90</v>
      </c>
      <c r="AG1545" t="s">
        <v>1270</v>
      </c>
      <c r="AH1545" t="s">
        <v>551</v>
      </c>
      <c r="AI1545" s="4">
        <f ca="1">data[[#This Row],[Expiry Date]]-TODAY()</f>
        <v>40</v>
      </c>
      <c r="AJ1545" s="4">
        <f ca="1">data[[#This Row],[Maturity ( Days)]]/365</f>
        <v>0.1095890410958904</v>
      </c>
      <c r="AK1545" s="4" t="str">
        <f>IF(data[[#This Row],[Option Type]]="put","p","c")</f>
        <v>p</v>
      </c>
      <c r="AL1545" s="4">
        <f>(data[[#This Row],[Bid]]*data[[#This Row],[Bidsize]]+data[[#This Row],[Ask]]*data[[#This Row],[Asksize]])/(data[[#This Row],[Bidsize]]+data[[#This Row],[Asksize]])</f>
        <v>54.611764705882358</v>
      </c>
    </row>
    <row r="1546" spans="1:38" x14ac:dyDescent="0.3">
      <c r="A1546" t="s">
        <v>9640</v>
      </c>
      <c r="B1546" t="s">
        <v>9641</v>
      </c>
      <c r="C1546" t="s">
        <v>30</v>
      </c>
      <c r="D1546" t="s">
        <v>572</v>
      </c>
      <c r="E1546" t="s">
        <v>9181</v>
      </c>
      <c r="F1546" t="s">
        <v>5960</v>
      </c>
      <c r="G1546" t="s">
        <v>9642</v>
      </c>
      <c r="H1546" t="s">
        <v>163</v>
      </c>
      <c r="I1546" t="s">
        <v>163</v>
      </c>
      <c r="J1546" t="s">
        <v>1502</v>
      </c>
      <c r="K1546" t="s">
        <v>3366</v>
      </c>
      <c r="L1546" t="s">
        <v>57</v>
      </c>
      <c r="M1546" t="s">
        <v>37</v>
      </c>
      <c r="N1546" t="s">
        <v>9643</v>
      </c>
      <c r="O1546" t="s">
        <v>86</v>
      </c>
      <c r="P1546" t="s">
        <v>1103</v>
      </c>
      <c r="Q1546" t="s">
        <v>9644</v>
      </c>
      <c r="R1546" t="s">
        <v>9645</v>
      </c>
      <c r="S1546" t="s">
        <v>9642</v>
      </c>
      <c r="T1546" t="s">
        <v>50</v>
      </c>
      <c r="U1546" t="s">
        <v>9646</v>
      </c>
      <c r="V1546" t="s">
        <v>87</v>
      </c>
      <c r="W1546" t="s">
        <v>88</v>
      </c>
      <c r="X1546" t="s">
        <v>1013</v>
      </c>
      <c r="Y1546" t="s">
        <v>9647</v>
      </c>
      <c r="Z1546" t="s">
        <v>87</v>
      </c>
      <c r="AA1546" t="s">
        <v>87</v>
      </c>
      <c r="AB1546" t="s">
        <v>37</v>
      </c>
      <c r="AC1546" t="s">
        <v>1013</v>
      </c>
      <c r="AD1546" t="s">
        <v>37</v>
      </c>
      <c r="AE1546" t="s">
        <v>1013</v>
      </c>
      <c r="AF1546" t="s">
        <v>90</v>
      </c>
      <c r="AG1546" t="s">
        <v>1270</v>
      </c>
      <c r="AH1546" t="s">
        <v>551</v>
      </c>
      <c r="AI1546" s="4">
        <f ca="1">data[[#This Row],[Expiry Date]]-TODAY()</f>
        <v>40</v>
      </c>
      <c r="AJ1546" s="4">
        <f ca="1">data[[#This Row],[Maturity ( Days)]]/365</f>
        <v>0.1095890410958904</v>
      </c>
      <c r="AK1546" s="4" t="str">
        <f>IF(data[[#This Row],[Option Type]]="put","p","c")</f>
        <v>p</v>
      </c>
      <c r="AL1546" s="4">
        <f>(data[[#This Row],[Bid]]*data[[#This Row],[Bidsize]]+data[[#This Row],[Ask]]*data[[#This Row],[Asksize]])/(data[[#This Row],[Bidsize]]+data[[#This Row],[Asksize]])</f>
        <v>55.600000000000009</v>
      </c>
    </row>
    <row r="1547" spans="1:38" x14ac:dyDescent="0.3">
      <c r="A1547" t="s">
        <v>9648</v>
      </c>
      <c r="B1547" t="s">
        <v>9649</v>
      </c>
      <c r="C1547" t="s">
        <v>30</v>
      </c>
      <c r="D1547" t="s">
        <v>157</v>
      </c>
      <c r="E1547" t="s">
        <v>9650</v>
      </c>
      <c r="F1547" t="s">
        <v>9651</v>
      </c>
      <c r="G1547" t="s">
        <v>9652</v>
      </c>
      <c r="H1547" t="s">
        <v>231</v>
      </c>
      <c r="I1547" t="s">
        <v>231</v>
      </c>
      <c r="J1547" t="s">
        <v>1502</v>
      </c>
      <c r="K1547" t="s">
        <v>9653</v>
      </c>
      <c r="L1547" t="s">
        <v>57</v>
      </c>
      <c r="M1547" t="s">
        <v>37</v>
      </c>
      <c r="N1547" t="s">
        <v>813</v>
      </c>
      <c r="O1547" t="s">
        <v>9654</v>
      </c>
      <c r="P1547" t="s">
        <v>113</v>
      </c>
      <c r="Q1547" t="s">
        <v>201</v>
      </c>
      <c r="R1547" t="s">
        <v>5768</v>
      </c>
      <c r="S1547" t="s">
        <v>9652</v>
      </c>
      <c r="T1547" t="s">
        <v>50</v>
      </c>
      <c r="U1547" t="s">
        <v>6032</v>
      </c>
      <c r="V1547" t="s">
        <v>87</v>
      </c>
      <c r="W1547" t="s">
        <v>88</v>
      </c>
      <c r="X1547" t="s">
        <v>1013</v>
      </c>
      <c r="Y1547" t="s">
        <v>9655</v>
      </c>
      <c r="Z1547" t="s">
        <v>87</v>
      </c>
      <c r="AA1547" t="s">
        <v>87</v>
      </c>
      <c r="AB1547" t="s">
        <v>37</v>
      </c>
      <c r="AC1547" t="s">
        <v>1013</v>
      </c>
      <c r="AD1547" t="s">
        <v>37</v>
      </c>
      <c r="AE1547" t="s">
        <v>1013</v>
      </c>
      <c r="AF1547" t="s">
        <v>90</v>
      </c>
      <c r="AG1547" t="s">
        <v>1270</v>
      </c>
      <c r="AH1547" t="s">
        <v>50</v>
      </c>
      <c r="AI1547" s="4">
        <f ca="1">data[[#This Row],[Expiry Date]]-TODAY()</f>
        <v>40</v>
      </c>
      <c r="AJ1547" s="4">
        <f ca="1">data[[#This Row],[Maturity ( Days)]]/365</f>
        <v>0.1095890410958904</v>
      </c>
      <c r="AK1547" s="4" t="str">
        <f>IF(data[[#This Row],[Option Type]]="put","p","c")</f>
        <v>p</v>
      </c>
      <c r="AL1547" s="4">
        <f>(data[[#This Row],[Bid]]*data[[#This Row],[Bidsize]]+data[[#This Row],[Ask]]*data[[#This Row],[Asksize]])/(data[[#This Row],[Bidsize]]+data[[#This Row],[Asksize]])</f>
        <v>56.65</v>
      </c>
    </row>
    <row r="1548" spans="1:38" x14ac:dyDescent="0.3">
      <c r="A1548" t="s">
        <v>9656</v>
      </c>
      <c r="B1548" t="s">
        <v>9657</v>
      </c>
      <c r="C1548" t="s">
        <v>30</v>
      </c>
      <c r="D1548" t="s">
        <v>157</v>
      </c>
      <c r="E1548" t="s">
        <v>990</v>
      </c>
      <c r="F1548" t="s">
        <v>7554</v>
      </c>
      <c r="G1548" t="s">
        <v>9658</v>
      </c>
      <c r="H1548" t="s">
        <v>163</v>
      </c>
      <c r="I1548" t="s">
        <v>163</v>
      </c>
      <c r="J1548" t="s">
        <v>1502</v>
      </c>
      <c r="K1548" t="s">
        <v>9659</v>
      </c>
      <c r="L1548" t="s">
        <v>57</v>
      </c>
      <c r="M1548" t="s">
        <v>37</v>
      </c>
      <c r="N1548" t="s">
        <v>9660</v>
      </c>
      <c r="O1548" t="s">
        <v>2812</v>
      </c>
      <c r="P1548" t="s">
        <v>395</v>
      </c>
      <c r="Q1548" t="s">
        <v>9661</v>
      </c>
      <c r="R1548" t="s">
        <v>9650</v>
      </c>
      <c r="S1548" t="s">
        <v>9658</v>
      </c>
      <c r="T1548" t="s">
        <v>50</v>
      </c>
      <c r="U1548" t="s">
        <v>7698</v>
      </c>
      <c r="V1548" t="s">
        <v>87</v>
      </c>
      <c r="W1548" t="s">
        <v>88</v>
      </c>
      <c r="X1548" t="s">
        <v>1013</v>
      </c>
      <c r="Y1548" t="s">
        <v>9662</v>
      </c>
      <c r="Z1548" t="s">
        <v>87</v>
      </c>
      <c r="AA1548" t="s">
        <v>87</v>
      </c>
      <c r="AB1548" t="s">
        <v>37</v>
      </c>
      <c r="AC1548" t="s">
        <v>1013</v>
      </c>
      <c r="AD1548" t="s">
        <v>37</v>
      </c>
      <c r="AE1548" t="s">
        <v>1013</v>
      </c>
      <c r="AF1548" t="s">
        <v>90</v>
      </c>
      <c r="AG1548" t="s">
        <v>1270</v>
      </c>
      <c r="AH1548" t="s">
        <v>551</v>
      </c>
      <c r="AI1548" s="4">
        <f ca="1">data[[#This Row],[Expiry Date]]-TODAY()</f>
        <v>40</v>
      </c>
      <c r="AJ1548" s="4">
        <f ca="1">data[[#This Row],[Maturity ( Days)]]/365</f>
        <v>0.1095890410958904</v>
      </c>
      <c r="AK1548" s="4" t="str">
        <f>IF(data[[#This Row],[Option Type]]="put","p","c")</f>
        <v>p</v>
      </c>
      <c r="AL1548" s="4">
        <f>(data[[#This Row],[Bid]]*data[[#This Row],[Bidsize]]+data[[#This Row],[Ask]]*data[[#This Row],[Asksize]])/(data[[#This Row],[Bidsize]]+data[[#This Row],[Asksize]])</f>
        <v>57.349999999999994</v>
      </c>
    </row>
    <row r="1549" spans="1:38" x14ac:dyDescent="0.3">
      <c r="A1549" t="s">
        <v>9663</v>
      </c>
      <c r="B1549" t="s">
        <v>9664</v>
      </c>
      <c r="C1549" t="s">
        <v>30</v>
      </c>
      <c r="D1549" t="s">
        <v>310</v>
      </c>
      <c r="E1549" t="s">
        <v>833</v>
      </c>
      <c r="F1549" t="s">
        <v>850</v>
      </c>
      <c r="G1549" t="s">
        <v>9665</v>
      </c>
      <c r="H1549" t="s">
        <v>231</v>
      </c>
      <c r="I1549" t="s">
        <v>231</v>
      </c>
      <c r="J1549" t="s">
        <v>1502</v>
      </c>
      <c r="K1549" t="s">
        <v>9666</v>
      </c>
      <c r="L1549" t="s">
        <v>57</v>
      </c>
      <c r="M1549" t="s">
        <v>37</v>
      </c>
      <c r="N1549" t="s">
        <v>8271</v>
      </c>
      <c r="O1549" t="s">
        <v>9667</v>
      </c>
      <c r="P1549" t="s">
        <v>9668</v>
      </c>
      <c r="Q1549" t="s">
        <v>9669</v>
      </c>
      <c r="R1549" t="s">
        <v>424</v>
      </c>
      <c r="S1549" t="s">
        <v>9665</v>
      </c>
      <c r="T1549" t="s">
        <v>50</v>
      </c>
      <c r="U1549" t="s">
        <v>9670</v>
      </c>
      <c r="V1549" t="s">
        <v>87</v>
      </c>
      <c r="W1549" t="s">
        <v>88</v>
      </c>
      <c r="X1549" t="s">
        <v>1013</v>
      </c>
      <c r="Y1549" t="s">
        <v>9671</v>
      </c>
      <c r="Z1549" t="s">
        <v>87</v>
      </c>
      <c r="AA1549" t="s">
        <v>87</v>
      </c>
      <c r="AB1549" t="s">
        <v>37</v>
      </c>
      <c r="AC1549" t="s">
        <v>1013</v>
      </c>
      <c r="AD1549" t="s">
        <v>37</v>
      </c>
      <c r="AE1549" t="s">
        <v>1013</v>
      </c>
      <c r="AF1549" t="s">
        <v>90</v>
      </c>
      <c r="AG1549" t="s">
        <v>1270</v>
      </c>
      <c r="AH1549" t="s">
        <v>50</v>
      </c>
      <c r="AI1549" s="4">
        <f ca="1">data[[#This Row],[Expiry Date]]-TODAY()</f>
        <v>40</v>
      </c>
      <c r="AJ1549" s="4">
        <f ca="1">data[[#This Row],[Maturity ( Days)]]/365</f>
        <v>0.1095890410958904</v>
      </c>
      <c r="AK1549" s="4" t="str">
        <f>IF(data[[#This Row],[Option Type]]="put","p","c")</f>
        <v>p</v>
      </c>
      <c r="AL1549" s="4">
        <f>(data[[#This Row],[Bid]]*data[[#This Row],[Bidsize]]+data[[#This Row],[Ask]]*data[[#This Row],[Asksize]])/(data[[#This Row],[Bidsize]]+data[[#This Row],[Asksize]])</f>
        <v>61.3</v>
      </c>
    </row>
    <row r="1550" spans="1:38" x14ac:dyDescent="0.3">
      <c r="A1550" t="s">
        <v>9672</v>
      </c>
      <c r="B1550" t="s">
        <v>9673</v>
      </c>
      <c r="C1550" t="s">
        <v>30</v>
      </c>
      <c r="D1550" t="s">
        <v>558</v>
      </c>
      <c r="E1550" t="s">
        <v>9674</v>
      </c>
      <c r="F1550" t="s">
        <v>9675</v>
      </c>
      <c r="G1550" t="s">
        <v>2782</v>
      </c>
      <c r="H1550" t="s">
        <v>86</v>
      </c>
      <c r="I1550" t="s">
        <v>86</v>
      </c>
      <c r="J1550" t="s">
        <v>1502</v>
      </c>
      <c r="K1550" t="s">
        <v>510</v>
      </c>
      <c r="L1550" t="s">
        <v>57</v>
      </c>
      <c r="M1550" t="s">
        <v>37</v>
      </c>
      <c r="N1550" t="s">
        <v>8316</v>
      </c>
      <c r="O1550" t="s">
        <v>176</v>
      </c>
      <c r="P1550" t="s">
        <v>9676</v>
      </c>
      <c r="Q1550" t="s">
        <v>9676</v>
      </c>
      <c r="R1550" t="s">
        <v>2782</v>
      </c>
      <c r="S1550" t="s">
        <v>2782</v>
      </c>
      <c r="T1550" t="s">
        <v>50</v>
      </c>
      <c r="U1550" t="s">
        <v>9677</v>
      </c>
      <c r="V1550" t="s">
        <v>87</v>
      </c>
      <c r="W1550" t="s">
        <v>88</v>
      </c>
      <c r="X1550" t="s">
        <v>1013</v>
      </c>
      <c r="Y1550" t="s">
        <v>9678</v>
      </c>
      <c r="Z1550" t="s">
        <v>87</v>
      </c>
      <c r="AA1550" t="s">
        <v>87</v>
      </c>
      <c r="AB1550" t="s">
        <v>37</v>
      </c>
      <c r="AC1550" t="s">
        <v>1013</v>
      </c>
      <c r="AD1550" t="s">
        <v>37</v>
      </c>
      <c r="AE1550" t="s">
        <v>1013</v>
      </c>
      <c r="AF1550" t="s">
        <v>90</v>
      </c>
      <c r="AG1550" t="s">
        <v>1270</v>
      </c>
      <c r="AH1550" t="s">
        <v>551</v>
      </c>
      <c r="AI1550" s="4">
        <f ca="1">data[[#This Row],[Expiry Date]]-TODAY()</f>
        <v>40</v>
      </c>
      <c r="AJ1550" s="4">
        <f ca="1">data[[#This Row],[Maturity ( Days)]]/365</f>
        <v>0.1095890410958904</v>
      </c>
      <c r="AK1550" s="4" t="str">
        <f>IF(data[[#This Row],[Option Type]]="put","p","c")</f>
        <v>p</v>
      </c>
      <c r="AL1550" s="4">
        <f>(data[[#This Row],[Bid]]*data[[#This Row],[Bidsize]]+data[[#This Row],[Ask]]*data[[#This Row],[Asksize]])/(data[[#This Row],[Bidsize]]+data[[#This Row],[Asksize]])</f>
        <v>63</v>
      </c>
    </row>
    <row r="1551" spans="1:38" x14ac:dyDescent="0.3">
      <c r="A1551" t="s">
        <v>9679</v>
      </c>
      <c r="B1551" t="s">
        <v>9680</v>
      </c>
      <c r="C1551" t="s">
        <v>30</v>
      </c>
      <c r="D1551" t="s">
        <v>1791</v>
      </c>
      <c r="E1551" t="s">
        <v>850</v>
      </c>
      <c r="F1551" t="s">
        <v>7181</v>
      </c>
      <c r="G1551" t="s">
        <v>634</v>
      </c>
      <c r="H1551" t="s">
        <v>231</v>
      </c>
      <c r="I1551" t="s">
        <v>231</v>
      </c>
      <c r="J1551" t="s">
        <v>1502</v>
      </c>
      <c r="K1551" t="s">
        <v>5911</v>
      </c>
      <c r="L1551" t="s">
        <v>57</v>
      </c>
      <c r="M1551" t="s">
        <v>37</v>
      </c>
      <c r="N1551" t="s">
        <v>255</v>
      </c>
      <c r="O1551" t="s">
        <v>88</v>
      </c>
      <c r="P1551" t="s">
        <v>634</v>
      </c>
      <c r="Q1551" t="s">
        <v>634</v>
      </c>
      <c r="R1551" t="s">
        <v>634</v>
      </c>
      <c r="S1551" t="s">
        <v>634</v>
      </c>
      <c r="T1551" t="s">
        <v>50</v>
      </c>
      <c r="U1551" t="s">
        <v>3526</v>
      </c>
      <c r="V1551" t="s">
        <v>87</v>
      </c>
      <c r="W1551" t="s">
        <v>88</v>
      </c>
      <c r="X1551" t="s">
        <v>1013</v>
      </c>
      <c r="Y1551" t="s">
        <v>783</v>
      </c>
      <c r="Z1551" t="s">
        <v>87</v>
      </c>
      <c r="AA1551" t="s">
        <v>87</v>
      </c>
      <c r="AB1551" t="s">
        <v>37</v>
      </c>
      <c r="AC1551" t="s">
        <v>1013</v>
      </c>
      <c r="AD1551" t="s">
        <v>37</v>
      </c>
      <c r="AE1551" t="s">
        <v>1013</v>
      </c>
      <c r="AF1551" t="s">
        <v>90</v>
      </c>
      <c r="AG1551" t="s">
        <v>1270</v>
      </c>
      <c r="AH1551" t="s">
        <v>50</v>
      </c>
      <c r="AI1551" s="4">
        <f ca="1">data[[#This Row],[Expiry Date]]-TODAY()</f>
        <v>40</v>
      </c>
      <c r="AJ1551" s="4">
        <f ca="1">data[[#This Row],[Maturity ( Days)]]/365</f>
        <v>0.1095890410958904</v>
      </c>
      <c r="AK1551" s="4" t="str">
        <f>IF(data[[#This Row],[Option Type]]="put","p","c")</f>
        <v>p</v>
      </c>
      <c r="AL1551" s="4">
        <f>(data[[#This Row],[Bid]]*data[[#This Row],[Bidsize]]+data[[#This Row],[Ask]]*data[[#This Row],[Asksize]])/(data[[#This Row],[Bidsize]]+data[[#This Row],[Asksize]])</f>
        <v>63.3</v>
      </c>
    </row>
    <row r="1552" spans="1:38" x14ac:dyDescent="0.3">
      <c r="A1552" t="s">
        <v>9681</v>
      </c>
      <c r="B1552" t="s">
        <v>9682</v>
      </c>
      <c r="C1552" t="s">
        <v>30</v>
      </c>
      <c r="D1552" t="s">
        <v>1791</v>
      </c>
      <c r="E1552" t="s">
        <v>9675</v>
      </c>
      <c r="F1552" t="s">
        <v>6342</v>
      </c>
      <c r="G1552" t="s">
        <v>929</v>
      </c>
      <c r="H1552" t="s">
        <v>86</v>
      </c>
      <c r="I1552" t="s">
        <v>86</v>
      </c>
      <c r="J1552" t="s">
        <v>1502</v>
      </c>
      <c r="K1552" t="s">
        <v>89</v>
      </c>
      <c r="L1552" t="s">
        <v>57</v>
      </c>
      <c r="M1552" t="s">
        <v>37</v>
      </c>
      <c r="N1552" t="s">
        <v>9683</v>
      </c>
      <c r="O1552" t="s">
        <v>179</v>
      </c>
      <c r="P1552" t="s">
        <v>7998</v>
      </c>
      <c r="Q1552" t="s">
        <v>425</v>
      </c>
      <c r="R1552" t="s">
        <v>929</v>
      </c>
      <c r="S1552" t="s">
        <v>929</v>
      </c>
      <c r="T1552" t="s">
        <v>50</v>
      </c>
      <c r="U1552" t="s">
        <v>9684</v>
      </c>
      <c r="V1552" t="s">
        <v>87</v>
      </c>
      <c r="W1552" t="s">
        <v>88</v>
      </c>
      <c r="X1552" t="s">
        <v>1013</v>
      </c>
      <c r="Y1552" t="s">
        <v>538</v>
      </c>
      <c r="Z1552" t="s">
        <v>87</v>
      </c>
      <c r="AA1552" t="s">
        <v>87</v>
      </c>
      <c r="AB1552" t="s">
        <v>37</v>
      </c>
      <c r="AC1552" t="s">
        <v>1013</v>
      </c>
      <c r="AD1552" t="s">
        <v>37</v>
      </c>
      <c r="AE1552" t="s">
        <v>1013</v>
      </c>
      <c r="AF1552" t="s">
        <v>90</v>
      </c>
      <c r="AG1552" t="s">
        <v>1270</v>
      </c>
      <c r="AH1552" t="s">
        <v>551</v>
      </c>
      <c r="AI1552" s="4">
        <f ca="1">data[[#This Row],[Expiry Date]]-TODAY()</f>
        <v>40</v>
      </c>
      <c r="AJ1552" s="4">
        <f ca="1">data[[#This Row],[Maturity ( Days)]]/365</f>
        <v>0.1095890410958904</v>
      </c>
      <c r="AK1552" s="4" t="str">
        <f>IF(data[[#This Row],[Option Type]]="put","p","c")</f>
        <v>p</v>
      </c>
      <c r="AL1552" s="4">
        <f>(data[[#This Row],[Bid]]*data[[#This Row],[Bidsize]]+data[[#This Row],[Ask]]*data[[#This Row],[Asksize]])/(data[[#This Row],[Bidsize]]+data[[#This Row],[Asksize]])</f>
        <v>64</v>
      </c>
    </row>
    <row r="1553" spans="1:38" x14ac:dyDescent="0.3">
      <c r="A1553" t="s">
        <v>9685</v>
      </c>
      <c r="B1553" t="s">
        <v>9686</v>
      </c>
      <c r="C1553" t="s">
        <v>30</v>
      </c>
      <c r="D1553" t="s">
        <v>212</v>
      </c>
      <c r="E1553" t="s">
        <v>834</v>
      </c>
      <c r="F1553" t="s">
        <v>1493</v>
      </c>
      <c r="G1553" t="s">
        <v>9687</v>
      </c>
      <c r="H1553" t="s">
        <v>231</v>
      </c>
      <c r="I1553" t="s">
        <v>231</v>
      </c>
      <c r="J1553" t="s">
        <v>1502</v>
      </c>
      <c r="K1553" t="s">
        <v>9688</v>
      </c>
      <c r="L1553" t="s">
        <v>57</v>
      </c>
      <c r="M1553" t="s">
        <v>37</v>
      </c>
      <c r="N1553" t="s">
        <v>9689</v>
      </c>
      <c r="O1553" t="s">
        <v>9413</v>
      </c>
      <c r="P1553" t="s">
        <v>9690</v>
      </c>
      <c r="Q1553" t="s">
        <v>9691</v>
      </c>
      <c r="R1553" t="s">
        <v>439</v>
      </c>
      <c r="S1553" t="s">
        <v>9687</v>
      </c>
      <c r="T1553" t="s">
        <v>50</v>
      </c>
      <c r="U1553" t="s">
        <v>6109</v>
      </c>
      <c r="V1553" t="s">
        <v>87</v>
      </c>
      <c r="W1553" t="s">
        <v>88</v>
      </c>
      <c r="X1553" t="s">
        <v>1013</v>
      </c>
      <c r="Y1553" t="s">
        <v>9692</v>
      </c>
      <c r="Z1553" t="s">
        <v>87</v>
      </c>
      <c r="AA1553" t="s">
        <v>87</v>
      </c>
      <c r="AB1553" t="s">
        <v>37</v>
      </c>
      <c r="AC1553" t="s">
        <v>1013</v>
      </c>
      <c r="AD1553" t="s">
        <v>37</v>
      </c>
      <c r="AE1553" t="s">
        <v>1013</v>
      </c>
      <c r="AF1553" t="s">
        <v>90</v>
      </c>
      <c r="AG1553" t="s">
        <v>1270</v>
      </c>
      <c r="AH1553" t="s">
        <v>50</v>
      </c>
      <c r="AI1553" s="4">
        <f ca="1">data[[#This Row],[Expiry Date]]-TODAY()</f>
        <v>40</v>
      </c>
      <c r="AJ1553" s="4">
        <f ca="1">data[[#This Row],[Maturity ( Days)]]/365</f>
        <v>0.1095890410958904</v>
      </c>
      <c r="AK1553" s="4" t="str">
        <f>IF(data[[#This Row],[Option Type]]="put","p","c")</f>
        <v>p</v>
      </c>
      <c r="AL1553" s="4">
        <f>(data[[#This Row],[Bid]]*data[[#This Row],[Bidsize]]+data[[#This Row],[Ask]]*data[[#This Row],[Asksize]])/(data[[#This Row],[Bidsize]]+data[[#This Row],[Asksize]])</f>
        <v>66.349999999999994</v>
      </c>
    </row>
    <row r="1554" spans="1:38" x14ac:dyDescent="0.3">
      <c r="A1554" t="s">
        <v>9693</v>
      </c>
      <c r="B1554" t="s">
        <v>9694</v>
      </c>
      <c r="C1554" t="s">
        <v>30</v>
      </c>
      <c r="D1554" t="s">
        <v>212</v>
      </c>
      <c r="E1554" t="s">
        <v>698</v>
      </c>
      <c r="F1554" t="s">
        <v>9695</v>
      </c>
      <c r="G1554" t="s">
        <v>922</v>
      </c>
      <c r="H1554" t="s">
        <v>166</v>
      </c>
      <c r="I1554" t="s">
        <v>166</v>
      </c>
      <c r="J1554" t="s">
        <v>1502</v>
      </c>
      <c r="K1554" t="s">
        <v>533</v>
      </c>
      <c r="L1554" t="s">
        <v>57</v>
      </c>
      <c r="M1554" t="s">
        <v>37</v>
      </c>
      <c r="N1554" t="s">
        <v>9696</v>
      </c>
      <c r="O1554" t="s">
        <v>452</v>
      </c>
      <c r="P1554" t="s">
        <v>9697</v>
      </c>
      <c r="Q1554" t="s">
        <v>9698</v>
      </c>
      <c r="R1554" t="s">
        <v>9699</v>
      </c>
      <c r="S1554" t="s">
        <v>922</v>
      </c>
      <c r="T1554" t="s">
        <v>50</v>
      </c>
      <c r="U1554" t="s">
        <v>9700</v>
      </c>
      <c r="V1554" t="s">
        <v>87</v>
      </c>
      <c r="W1554" t="s">
        <v>88</v>
      </c>
      <c r="X1554" t="s">
        <v>1013</v>
      </c>
      <c r="Y1554" t="s">
        <v>9701</v>
      </c>
      <c r="Z1554" t="s">
        <v>87</v>
      </c>
      <c r="AA1554" t="s">
        <v>87</v>
      </c>
      <c r="AB1554" t="s">
        <v>37</v>
      </c>
      <c r="AC1554" t="s">
        <v>1013</v>
      </c>
      <c r="AD1554" t="s">
        <v>37</v>
      </c>
      <c r="AE1554" t="s">
        <v>1013</v>
      </c>
      <c r="AF1554" t="s">
        <v>90</v>
      </c>
      <c r="AG1554" t="s">
        <v>1270</v>
      </c>
      <c r="AH1554" t="s">
        <v>551</v>
      </c>
      <c r="AI1554" s="4">
        <f ca="1">data[[#This Row],[Expiry Date]]-TODAY()</f>
        <v>40</v>
      </c>
      <c r="AJ1554" s="4">
        <f ca="1">data[[#This Row],[Maturity ( Days)]]/365</f>
        <v>0.1095890410958904</v>
      </c>
      <c r="AK1554" s="4" t="str">
        <f>IF(data[[#This Row],[Option Type]]="put","p","c")</f>
        <v>p</v>
      </c>
      <c r="AL1554" s="4">
        <f>(data[[#This Row],[Bid]]*data[[#This Row],[Bidsize]]+data[[#This Row],[Ask]]*data[[#This Row],[Asksize]])/(data[[#This Row],[Bidsize]]+data[[#This Row],[Asksize]])</f>
        <v>67.099999999999994</v>
      </c>
    </row>
    <row r="1555" spans="1:38" x14ac:dyDescent="0.3">
      <c r="A1555" t="s">
        <v>9702</v>
      </c>
      <c r="B1555" t="s">
        <v>9703</v>
      </c>
      <c r="C1555" t="s">
        <v>30</v>
      </c>
      <c r="D1555" t="s">
        <v>1801</v>
      </c>
      <c r="E1555" t="s">
        <v>9695</v>
      </c>
      <c r="F1555" t="s">
        <v>993</v>
      </c>
      <c r="G1555" t="s">
        <v>1283</v>
      </c>
      <c r="H1555" t="s">
        <v>166</v>
      </c>
      <c r="I1555" t="s">
        <v>166</v>
      </c>
      <c r="J1555" t="s">
        <v>1502</v>
      </c>
      <c r="K1555" t="s">
        <v>9704</v>
      </c>
      <c r="L1555" t="s">
        <v>57</v>
      </c>
      <c r="M1555" t="s">
        <v>37</v>
      </c>
      <c r="N1555" t="s">
        <v>1168</v>
      </c>
      <c r="O1555" t="s">
        <v>423</v>
      </c>
      <c r="P1555" t="s">
        <v>1422</v>
      </c>
      <c r="Q1555" t="s">
        <v>1422</v>
      </c>
      <c r="R1555" t="s">
        <v>1283</v>
      </c>
      <c r="S1555" t="s">
        <v>1283</v>
      </c>
      <c r="T1555" t="s">
        <v>50</v>
      </c>
      <c r="U1555" t="s">
        <v>9705</v>
      </c>
      <c r="V1555" t="s">
        <v>87</v>
      </c>
      <c r="W1555" t="s">
        <v>88</v>
      </c>
      <c r="X1555" t="s">
        <v>1013</v>
      </c>
      <c r="Y1555" t="s">
        <v>1476</v>
      </c>
      <c r="Z1555" t="s">
        <v>87</v>
      </c>
      <c r="AA1555" t="s">
        <v>87</v>
      </c>
      <c r="AB1555" t="s">
        <v>37</v>
      </c>
      <c r="AC1555" t="s">
        <v>1013</v>
      </c>
      <c r="AD1555" t="s">
        <v>37</v>
      </c>
      <c r="AE1555" t="s">
        <v>1013</v>
      </c>
      <c r="AF1555" t="s">
        <v>90</v>
      </c>
      <c r="AG1555" t="s">
        <v>1270</v>
      </c>
      <c r="AH1555" t="s">
        <v>551</v>
      </c>
      <c r="AI1555" s="4">
        <f ca="1">data[[#This Row],[Expiry Date]]-TODAY()</f>
        <v>40</v>
      </c>
      <c r="AJ1555" s="4">
        <f ca="1">data[[#This Row],[Maturity ( Days)]]/365</f>
        <v>0.1095890410958904</v>
      </c>
      <c r="AK1555" s="4" t="str">
        <f>IF(data[[#This Row],[Option Type]]="put","p","c")</f>
        <v>p</v>
      </c>
      <c r="AL1555" s="4">
        <f>(data[[#This Row],[Bid]]*data[[#This Row],[Bidsize]]+data[[#This Row],[Ask]]*data[[#This Row],[Asksize]])/(data[[#This Row],[Bidsize]]+data[[#This Row],[Asksize]])</f>
        <v>68.149999999999991</v>
      </c>
    </row>
    <row r="1556" spans="1:38" x14ac:dyDescent="0.3">
      <c r="A1556" t="s">
        <v>9706</v>
      </c>
      <c r="B1556" t="s">
        <v>9707</v>
      </c>
      <c r="C1556" t="s">
        <v>30</v>
      </c>
      <c r="D1556" t="s">
        <v>559</v>
      </c>
      <c r="E1556" t="s">
        <v>1126</v>
      </c>
      <c r="F1556" t="s">
        <v>525</v>
      </c>
      <c r="G1556" t="s">
        <v>1227</v>
      </c>
      <c r="H1556" t="s">
        <v>166</v>
      </c>
      <c r="I1556" t="s">
        <v>166</v>
      </c>
      <c r="J1556" t="s">
        <v>1502</v>
      </c>
      <c r="K1556" t="s">
        <v>359</v>
      </c>
      <c r="L1556" t="s">
        <v>57</v>
      </c>
      <c r="M1556" t="s">
        <v>37</v>
      </c>
      <c r="N1556" t="s">
        <v>9708</v>
      </c>
      <c r="O1556" t="s">
        <v>180</v>
      </c>
      <c r="P1556" t="s">
        <v>791</v>
      </c>
      <c r="Q1556" t="s">
        <v>791</v>
      </c>
      <c r="R1556" t="s">
        <v>1227</v>
      </c>
      <c r="S1556" t="s">
        <v>1227</v>
      </c>
      <c r="T1556" t="s">
        <v>50</v>
      </c>
      <c r="U1556" t="s">
        <v>9709</v>
      </c>
      <c r="V1556" t="s">
        <v>87</v>
      </c>
      <c r="W1556" t="s">
        <v>88</v>
      </c>
      <c r="X1556" t="s">
        <v>1013</v>
      </c>
      <c r="Y1556" t="s">
        <v>9710</v>
      </c>
      <c r="Z1556" t="s">
        <v>87</v>
      </c>
      <c r="AA1556" t="s">
        <v>87</v>
      </c>
      <c r="AB1556" t="s">
        <v>37</v>
      </c>
      <c r="AC1556" t="s">
        <v>1013</v>
      </c>
      <c r="AD1556" t="s">
        <v>37</v>
      </c>
      <c r="AE1556" t="s">
        <v>1013</v>
      </c>
      <c r="AF1556" t="s">
        <v>90</v>
      </c>
      <c r="AG1556" t="s">
        <v>1270</v>
      </c>
      <c r="AH1556" t="s">
        <v>551</v>
      </c>
      <c r="AI1556" s="4">
        <f ca="1">data[[#This Row],[Expiry Date]]-TODAY()</f>
        <v>40</v>
      </c>
      <c r="AJ1556" s="4">
        <f ca="1">data[[#This Row],[Maturity ( Days)]]/365</f>
        <v>0.1095890410958904</v>
      </c>
      <c r="AK1556" s="4" t="str">
        <f>IF(data[[#This Row],[Option Type]]="put","p","c")</f>
        <v>p</v>
      </c>
      <c r="AL1556" s="4">
        <f>(data[[#This Row],[Bid]]*data[[#This Row],[Bidsize]]+data[[#This Row],[Ask]]*data[[#This Row],[Asksize]])/(data[[#This Row],[Bidsize]]+data[[#This Row],[Asksize]])</f>
        <v>71.45</v>
      </c>
    </row>
    <row r="1557" spans="1:38" x14ac:dyDescent="0.3">
      <c r="A1557" t="s">
        <v>9711</v>
      </c>
      <c r="B1557" t="s">
        <v>9712</v>
      </c>
      <c r="C1557" t="s">
        <v>30</v>
      </c>
      <c r="D1557" t="s">
        <v>213</v>
      </c>
      <c r="E1557" t="s">
        <v>1223</v>
      </c>
      <c r="F1557" t="s">
        <v>9713</v>
      </c>
      <c r="G1557" t="s">
        <v>9714</v>
      </c>
      <c r="H1557" t="s">
        <v>231</v>
      </c>
      <c r="I1557" t="s">
        <v>231</v>
      </c>
      <c r="J1557" t="s">
        <v>1502</v>
      </c>
      <c r="K1557" t="s">
        <v>9715</v>
      </c>
      <c r="L1557" t="s">
        <v>57</v>
      </c>
      <c r="M1557" t="s">
        <v>37</v>
      </c>
      <c r="N1557" t="s">
        <v>8502</v>
      </c>
      <c r="O1557" t="s">
        <v>523</v>
      </c>
      <c r="P1557" t="s">
        <v>9716</v>
      </c>
      <c r="Q1557" t="s">
        <v>9716</v>
      </c>
      <c r="R1557" t="s">
        <v>9714</v>
      </c>
      <c r="S1557" t="s">
        <v>9714</v>
      </c>
      <c r="T1557" t="s">
        <v>50</v>
      </c>
      <c r="U1557" t="s">
        <v>9717</v>
      </c>
      <c r="V1557" t="s">
        <v>87</v>
      </c>
      <c r="W1557" t="s">
        <v>88</v>
      </c>
      <c r="X1557" t="s">
        <v>1013</v>
      </c>
      <c r="Y1557" t="s">
        <v>9718</v>
      </c>
      <c r="Z1557" t="s">
        <v>87</v>
      </c>
      <c r="AA1557" t="s">
        <v>87</v>
      </c>
      <c r="AB1557" t="s">
        <v>37</v>
      </c>
      <c r="AC1557" t="s">
        <v>1013</v>
      </c>
      <c r="AD1557" t="s">
        <v>37</v>
      </c>
      <c r="AE1557" t="s">
        <v>1013</v>
      </c>
      <c r="AF1557" t="s">
        <v>90</v>
      </c>
      <c r="AG1557" t="s">
        <v>1270</v>
      </c>
      <c r="AH1557" t="s">
        <v>50</v>
      </c>
      <c r="AI1557" s="4">
        <f ca="1">data[[#This Row],[Expiry Date]]-TODAY()</f>
        <v>40</v>
      </c>
      <c r="AJ1557" s="4">
        <f ca="1">data[[#This Row],[Maturity ( Days)]]/365</f>
        <v>0.1095890410958904</v>
      </c>
      <c r="AK1557" s="4" t="str">
        <f>IF(data[[#This Row],[Option Type]]="put","p","c")</f>
        <v>p</v>
      </c>
      <c r="AL1557" s="4">
        <f>(data[[#This Row],[Bid]]*data[[#This Row],[Bidsize]]+data[[#This Row],[Ask]]*data[[#This Row],[Asksize]])/(data[[#This Row],[Bidsize]]+data[[#This Row],[Asksize]])</f>
        <v>71.8</v>
      </c>
    </row>
    <row r="1558" spans="1:38" x14ac:dyDescent="0.3">
      <c r="A1558" t="s">
        <v>9719</v>
      </c>
      <c r="B1558" t="s">
        <v>9720</v>
      </c>
      <c r="C1558" t="s">
        <v>30</v>
      </c>
      <c r="D1558" t="s">
        <v>213</v>
      </c>
      <c r="E1558" t="s">
        <v>525</v>
      </c>
      <c r="F1558" t="s">
        <v>908</v>
      </c>
      <c r="G1558" t="s">
        <v>9721</v>
      </c>
      <c r="H1558" t="s">
        <v>166</v>
      </c>
      <c r="I1558" t="s">
        <v>166</v>
      </c>
      <c r="J1558" t="s">
        <v>1502</v>
      </c>
      <c r="K1558" t="s">
        <v>5629</v>
      </c>
      <c r="L1558" t="s">
        <v>57</v>
      </c>
      <c r="M1558" t="s">
        <v>37</v>
      </c>
      <c r="N1558" t="s">
        <v>369</v>
      </c>
      <c r="O1558" t="s">
        <v>231</v>
      </c>
      <c r="P1558" t="s">
        <v>9722</v>
      </c>
      <c r="Q1558" t="s">
        <v>9722</v>
      </c>
      <c r="R1558" t="s">
        <v>9721</v>
      </c>
      <c r="S1558" t="s">
        <v>9721</v>
      </c>
      <c r="T1558" t="s">
        <v>50</v>
      </c>
      <c r="U1558" t="s">
        <v>3530</v>
      </c>
      <c r="V1558" t="s">
        <v>87</v>
      </c>
      <c r="W1558" t="s">
        <v>88</v>
      </c>
      <c r="X1558" t="s">
        <v>1013</v>
      </c>
      <c r="Y1558" t="s">
        <v>9723</v>
      </c>
      <c r="Z1558" t="s">
        <v>87</v>
      </c>
      <c r="AA1558" t="s">
        <v>87</v>
      </c>
      <c r="AB1558" t="s">
        <v>37</v>
      </c>
      <c r="AC1558" t="s">
        <v>1013</v>
      </c>
      <c r="AD1558" t="s">
        <v>37</v>
      </c>
      <c r="AE1558" t="s">
        <v>1013</v>
      </c>
      <c r="AF1558" t="s">
        <v>90</v>
      </c>
      <c r="AG1558" t="s">
        <v>1270</v>
      </c>
      <c r="AH1558" t="s">
        <v>551</v>
      </c>
      <c r="AI1558" s="4">
        <f ca="1">data[[#This Row],[Expiry Date]]-TODAY()</f>
        <v>40</v>
      </c>
      <c r="AJ1558" s="4">
        <f ca="1">data[[#This Row],[Maturity ( Days)]]/365</f>
        <v>0.1095890410958904</v>
      </c>
      <c r="AK1558" s="4" t="str">
        <f>IF(data[[#This Row],[Option Type]]="put","p","c")</f>
        <v>p</v>
      </c>
      <c r="AL1558" s="4">
        <f>(data[[#This Row],[Bid]]*data[[#This Row],[Bidsize]]+data[[#This Row],[Ask]]*data[[#This Row],[Asksize]])/(data[[#This Row],[Bidsize]]+data[[#This Row],[Asksize]])</f>
        <v>72.55</v>
      </c>
    </row>
    <row r="1559" spans="1:38" x14ac:dyDescent="0.3">
      <c r="A1559" t="s">
        <v>9724</v>
      </c>
      <c r="B1559" t="s">
        <v>9725</v>
      </c>
      <c r="C1559" t="s">
        <v>30</v>
      </c>
      <c r="D1559" t="s">
        <v>577</v>
      </c>
      <c r="E1559" t="s">
        <v>7808</v>
      </c>
      <c r="F1559" t="s">
        <v>5926</v>
      </c>
      <c r="G1559" t="s">
        <v>9726</v>
      </c>
      <c r="H1559" t="s">
        <v>231</v>
      </c>
      <c r="I1559" t="s">
        <v>231</v>
      </c>
      <c r="J1559" t="s">
        <v>1502</v>
      </c>
      <c r="K1559" t="s">
        <v>9727</v>
      </c>
      <c r="L1559" t="s">
        <v>57</v>
      </c>
      <c r="M1559" t="s">
        <v>37</v>
      </c>
      <c r="N1559" t="s">
        <v>9728</v>
      </c>
      <c r="O1559" t="s">
        <v>166</v>
      </c>
      <c r="P1559" t="s">
        <v>9729</v>
      </c>
      <c r="Q1559" t="s">
        <v>9730</v>
      </c>
      <c r="R1559" t="s">
        <v>9729</v>
      </c>
      <c r="S1559" t="s">
        <v>9726</v>
      </c>
      <c r="T1559" t="s">
        <v>50</v>
      </c>
      <c r="U1559" t="s">
        <v>9424</v>
      </c>
      <c r="V1559" t="s">
        <v>87</v>
      </c>
      <c r="W1559" t="s">
        <v>88</v>
      </c>
      <c r="X1559" t="s">
        <v>1013</v>
      </c>
      <c r="Y1559" t="s">
        <v>253</v>
      </c>
      <c r="Z1559" t="s">
        <v>87</v>
      </c>
      <c r="AA1559" t="s">
        <v>87</v>
      </c>
      <c r="AB1559" t="s">
        <v>37</v>
      </c>
      <c r="AC1559" t="s">
        <v>1013</v>
      </c>
      <c r="AD1559" t="s">
        <v>37</v>
      </c>
      <c r="AE1559" t="s">
        <v>1013</v>
      </c>
      <c r="AF1559" t="s">
        <v>90</v>
      </c>
      <c r="AG1559" t="s">
        <v>1270</v>
      </c>
      <c r="AH1559" t="s">
        <v>50</v>
      </c>
      <c r="AI1559" s="4">
        <f ca="1">data[[#This Row],[Expiry Date]]-TODAY()</f>
        <v>40</v>
      </c>
      <c r="AJ1559" s="4">
        <f ca="1">data[[#This Row],[Maturity ( Days)]]/365</f>
        <v>0.1095890410958904</v>
      </c>
      <c r="AK1559" s="4" t="str">
        <f>IF(data[[#This Row],[Option Type]]="put","p","c")</f>
        <v>p</v>
      </c>
      <c r="AL1559" s="4">
        <f>(data[[#This Row],[Bid]]*data[[#This Row],[Bidsize]]+data[[#This Row],[Ask]]*data[[#This Row],[Asksize]])/(data[[#This Row],[Bidsize]]+data[[#This Row],[Asksize]])</f>
        <v>72.95</v>
      </c>
    </row>
    <row r="1560" spans="1:38" x14ac:dyDescent="0.3">
      <c r="A1560" t="s">
        <v>9731</v>
      </c>
      <c r="B1560" t="s">
        <v>9732</v>
      </c>
      <c r="C1560" t="s">
        <v>30</v>
      </c>
      <c r="D1560" t="s">
        <v>577</v>
      </c>
      <c r="E1560" t="s">
        <v>1285</v>
      </c>
      <c r="F1560" t="s">
        <v>6335</v>
      </c>
      <c r="G1560" t="s">
        <v>1490</v>
      </c>
      <c r="H1560" t="s">
        <v>168</v>
      </c>
      <c r="I1560" t="s">
        <v>168</v>
      </c>
      <c r="J1560" t="s">
        <v>1502</v>
      </c>
      <c r="K1560" t="s">
        <v>2831</v>
      </c>
      <c r="L1560" t="s">
        <v>57</v>
      </c>
      <c r="M1560" t="s">
        <v>37</v>
      </c>
      <c r="N1560" t="s">
        <v>9733</v>
      </c>
      <c r="O1560" t="s">
        <v>187</v>
      </c>
      <c r="P1560" t="s">
        <v>520</v>
      </c>
      <c r="Q1560" t="s">
        <v>520</v>
      </c>
      <c r="R1560" t="s">
        <v>1490</v>
      </c>
      <c r="S1560" t="s">
        <v>1490</v>
      </c>
      <c r="T1560" t="s">
        <v>50</v>
      </c>
      <c r="U1560" t="s">
        <v>8659</v>
      </c>
      <c r="V1560" t="s">
        <v>87</v>
      </c>
      <c r="W1560" t="s">
        <v>88</v>
      </c>
      <c r="X1560" t="s">
        <v>1013</v>
      </c>
      <c r="Y1560" t="s">
        <v>7806</v>
      </c>
      <c r="Z1560" t="s">
        <v>87</v>
      </c>
      <c r="AA1560" t="s">
        <v>87</v>
      </c>
      <c r="AB1560" t="s">
        <v>37</v>
      </c>
      <c r="AC1560" t="s">
        <v>1013</v>
      </c>
      <c r="AD1560" t="s">
        <v>37</v>
      </c>
      <c r="AE1560" t="s">
        <v>1013</v>
      </c>
      <c r="AF1560" t="s">
        <v>90</v>
      </c>
      <c r="AG1560" t="s">
        <v>1270</v>
      </c>
      <c r="AH1560" t="s">
        <v>551</v>
      </c>
      <c r="AI1560" s="4">
        <f ca="1">data[[#This Row],[Expiry Date]]-TODAY()</f>
        <v>40</v>
      </c>
      <c r="AJ1560" s="4">
        <f ca="1">data[[#This Row],[Maturity ( Days)]]/365</f>
        <v>0.1095890410958904</v>
      </c>
      <c r="AK1560" s="4" t="str">
        <f>IF(data[[#This Row],[Option Type]]="put","p","c")</f>
        <v>p</v>
      </c>
      <c r="AL1560" s="4">
        <f>(data[[#This Row],[Bid]]*data[[#This Row],[Bidsize]]+data[[#This Row],[Ask]]*data[[#This Row],[Asksize]])/(data[[#This Row],[Bidsize]]+data[[#This Row],[Asksize]])</f>
        <v>73.75</v>
      </c>
    </row>
    <row r="1561" spans="1:38" x14ac:dyDescent="0.3">
      <c r="A1561" t="s">
        <v>9734</v>
      </c>
      <c r="B1561" t="s">
        <v>9735</v>
      </c>
      <c r="C1561" t="s">
        <v>30</v>
      </c>
      <c r="D1561" t="s">
        <v>560</v>
      </c>
      <c r="E1561" t="s">
        <v>6335</v>
      </c>
      <c r="F1561" t="s">
        <v>396</v>
      </c>
      <c r="G1561" t="s">
        <v>9736</v>
      </c>
      <c r="H1561" t="s">
        <v>168</v>
      </c>
      <c r="I1561" t="s">
        <v>168</v>
      </c>
      <c r="J1561" t="s">
        <v>1502</v>
      </c>
      <c r="K1561" t="s">
        <v>1453</v>
      </c>
      <c r="L1561" t="s">
        <v>57</v>
      </c>
      <c r="M1561" t="s">
        <v>37</v>
      </c>
      <c r="N1561" t="s">
        <v>9737</v>
      </c>
      <c r="O1561" t="s">
        <v>125</v>
      </c>
      <c r="P1561" t="s">
        <v>7269</v>
      </c>
      <c r="Q1561" t="s">
        <v>7269</v>
      </c>
      <c r="R1561" t="s">
        <v>9736</v>
      </c>
      <c r="S1561" t="s">
        <v>9736</v>
      </c>
      <c r="T1561" t="s">
        <v>50</v>
      </c>
      <c r="U1561" t="s">
        <v>7871</v>
      </c>
      <c r="V1561" t="s">
        <v>87</v>
      </c>
      <c r="W1561" t="s">
        <v>88</v>
      </c>
      <c r="X1561" t="s">
        <v>1013</v>
      </c>
      <c r="Y1561" t="s">
        <v>350</v>
      </c>
      <c r="Z1561" t="s">
        <v>87</v>
      </c>
      <c r="AA1561" t="s">
        <v>87</v>
      </c>
      <c r="AB1561" t="s">
        <v>37</v>
      </c>
      <c r="AC1561" t="s">
        <v>1013</v>
      </c>
      <c r="AD1561" t="s">
        <v>37</v>
      </c>
      <c r="AE1561" t="s">
        <v>1013</v>
      </c>
      <c r="AF1561" t="s">
        <v>90</v>
      </c>
      <c r="AG1561" t="s">
        <v>1270</v>
      </c>
      <c r="AH1561" t="s">
        <v>551</v>
      </c>
      <c r="AI1561" s="4">
        <f ca="1">data[[#This Row],[Expiry Date]]-TODAY()</f>
        <v>40</v>
      </c>
      <c r="AJ1561" s="4">
        <f ca="1">data[[#This Row],[Maturity ( Days)]]/365</f>
        <v>0.1095890410958904</v>
      </c>
      <c r="AK1561" s="4" t="str">
        <f>IF(data[[#This Row],[Option Type]]="put","p","c")</f>
        <v>p</v>
      </c>
      <c r="AL1561" s="4">
        <f>(data[[#This Row],[Bid]]*data[[#This Row],[Bidsize]]+data[[#This Row],[Ask]]*data[[#This Row],[Asksize]])/(data[[#This Row],[Bidsize]]+data[[#This Row],[Asksize]])</f>
        <v>74.849999999999994</v>
      </c>
    </row>
    <row r="1562" spans="1:38" x14ac:dyDescent="0.3">
      <c r="A1562" t="s">
        <v>9738</v>
      </c>
      <c r="B1562" t="s">
        <v>9739</v>
      </c>
      <c r="C1562" t="s">
        <v>30</v>
      </c>
      <c r="D1562" t="s">
        <v>560</v>
      </c>
      <c r="E1562" t="s">
        <v>202</v>
      </c>
      <c r="F1562" t="s">
        <v>8800</v>
      </c>
      <c r="G1562" t="s">
        <v>9740</v>
      </c>
      <c r="H1562" t="s">
        <v>231</v>
      </c>
      <c r="I1562" t="s">
        <v>196</v>
      </c>
      <c r="J1562" t="s">
        <v>1502</v>
      </c>
      <c r="K1562" t="s">
        <v>1399</v>
      </c>
      <c r="L1562" t="s">
        <v>57</v>
      </c>
      <c r="M1562" t="s">
        <v>37</v>
      </c>
      <c r="N1562" t="s">
        <v>9741</v>
      </c>
      <c r="O1562" t="s">
        <v>88</v>
      </c>
      <c r="P1562" t="s">
        <v>9740</v>
      </c>
      <c r="Q1562" t="s">
        <v>9740</v>
      </c>
      <c r="R1562" t="s">
        <v>9740</v>
      </c>
      <c r="S1562" t="s">
        <v>9740</v>
      </c>
      <c r="T1562" t="s">
        <v>50</v>
      </c>
      <c r="U1562" t="s">
        <v>9742</v>
      </c>
      <c r="V1562" t="s">
        <v>87</v>
      </c>
      <c r="W1562" t="s">
        <v>88</v>
      </c>
      <c r="X1562" t="s">
        <v>1013</v>
      </c>
      <c r="Y1562" t="s">
        <v>9743</v>
      </c>
      <c r="Z1562" t="s">
        <v>87</v>
      </c>
      <c r="AA1562" t="s">
        <v>87</v>
      </c>
      <c r="AB1562" t="s">
        <v>37</v>
      </c>
      <c r="AC1562" t="s">
        <v>1013</v>
      </c>
      <c r="AD1562" t="s">
        <v>37</v>
      </c>
      <c r="AE1562" t="s">
        <v>1013</v>
      </c>
      <c r="AF1562" t="s">
        <v>90</v>
      </c>
      <c r="AG1562" t="s">
        <v>1270</v>
      </c>
      <c r="AH1562" t="s">
        <v>50</v>
      </c>
      <c r="AI1562" s="4">
        <f ca="1">data[[#This Row],[Expiry Date]]-TODAY()</f>
        <v>40</v>
      </c>
      <c r="AJ1562" s="4">
        <f ca="1">data[[#This Row],[Maturity ( Days)]]/365</f>
        <v>0.1095890410958904</v>
      </c>
      <c r="AK1562" s="4" t="str">
        <f>IF(data[[#This Row],[Option Type]]="put","p","c")</f>
        <v>p</v>
      </c>
      <c r="AL1562" s="4">
        <f>(data[[#This Row],[Bid]]*data[[#This Row],[Bidsize]]+data[[#This Row],[Ask]]*data[[#This Row],[Asksize]])/(data[[#This Row],[Bidsize]]+data[[#This Row],[Asksize]])</f>
        <v>74.533333333333331</v>
      </c>
    </row>
    <row r="1563" spans="1:38" x14ac:dyDescent="0.3">
      <c r="A1563" t="s">
        <v>9744</v>
      </c>
      <c r="B1563" t="s">
        <v>9745</v>
      </c>
      <c r="C1563" t="s">
        <v>30</v>
      </c>
      <c r="D1563" t="s">
        <v>579</v>
      </c>
      <c r="E1563" t="s">
        <v>9746</v>
      </c>
      <c r="F1563" t="s">
        <v>1229</v>
      </c>
      <c r="G1563" t="s">
        <v>8002</v>
      </c>
      <c r="H1563" t="s">
        <v>168</v>
      </c>
      <c r="I1563" t="s">
        <v>168</v>
      </c>
      <c r="J1563" t="s">
        <v>1502</v>
      </c>
      <c r="K1563" t="s">
        <v>421</v>
      </c>
      <c r="L1563" t="s">
        <v>57</v>
      </c>
      <c r="M1563" t="s">
        <v>37</v>
      </c>
      <c r="N1563" t="s">
        <v>5863</v>
      </c>
      <c r="O1563" t="s">
        <v>112</v>
      </c>
      <c r="P1563" t="s">
        <v>237</v>
      </c>
      <c r="Q1563" t="s">
        <v>1112</v>
      </c>
      <c r="R1563" t="s">
        <v>8002</v>
      </c>
      <c r="S1563" t="s">
        <v>8002</v>
      </c>
      <c r="T1563" t="s">
        <v>50</v>
      </c>
      <c r="U1563" t="s">
        <v>9747</v>
      </c>
      <c r="V1563" t="s">
        <v>87</v>
      </c>
      <c r="W1563" t="s">
        <v>88</v>
      </c>
      <c r="X1563" t="s">
        <v>1013</v>
      </c>
      <c r="Y1563" t="s">
        <v>3102</v>
      </c>
      <c r="Z1563" t="s">
        <v>87</v>
      </c>
      <c r="AA1563" t="s">
        <v>87</v>
      </c>
      <c r="AB1563" t="s">
        <v>37</v>
      </c>
      <c r="AC1563" t="s">
        <v>1013</v>
      </c>
      <c r="AD1563" t="s">
        <v>37</v>
      </c>
      <c r="AE1563" t="s">
        <v>1013</v>
      </c>
      <c r="AF1563" t="s">
        <v>90</v>
      </c>
      <c r="AG1563" t="s">
        <v>1270</v>
      </c>
      <c r="AH1563" t="s">
        <v>551</v>
      </c>
      <c r="AI1563" s="4">
        <f ca="1">data[[#This Row],[Expiry Date]]-TODAY()</f>
        <v>40</v>
      </c>
      <c r="AJ1563" s="4">
        <f ca="1">data[[#This Row],[Maturity ( Days)]]/365</f>
        <v>0.1095890410958904</v>
      </c>
      <c r="AK1563" s="4" t="str">
        <f>IF(data[[#This Row],[Option Type]]="put","p","c")</f>
        <v>p</v>
      </c>
      <c r="AL1563" s="4">
        <f>(data[[#This Row],[Bid]]*data[[#This Row],[Bidsize]]+data[[#This Row],[Ask]]*data[[#This Row],[Asksize]])/(data[[#This Row],[Bidsize]]+data[[#This Row],[Asksize]])</f>
        <v>77.25</v>
      </c>
    </row>
    <row r="1564" spans="1:38" x14ac:dyDescent="0.3">
      <c r="A1564" t="s">
        <v>9748</v>
      </c>
      <c r="B1564" t="s">
        <v>9749</v>
      </c>
      <c r="C1564" t="s">
        <v>30</v>
      </c>
      <c r="D1564" t="s">
        <v>580</v>
      </c>
      <c r="E1564" t="s">
        <v>2762</v>
      </c>
      <c r="F1564" t="s">
        <v>7286</v>
      </c>
      <c r="G1564" t="s">
        <v>1106</v>
      </c>
      <c r="H1564" t="s">
        <v>168</v>
      </c>
      <c r="I1564" t="s">
        <v>168</v>
      </c>
      <c r="J1564" t="s">
        <v>1502</v>
      </c>
      <c r="K1564" t="s">
        <v>638</v>
      </c>
      <c r="L1564" t="s">
        <v>57</v>
      </c>
      <c r="M1564" t="s">
        <v>37</v>
      </c>
      <c r="N1564" t="s">
        <v>1204</v>
      </c>
      <c r="O1564" t="s">
        <v>184</v>
      </c>
      <c r="P1564" t="s">
        <v>9750</v>
      </c>
      <c r="Q1564" t="s">
        <v>913</v>
      </c>
      <c r="R1564" t="s">
        <v>1106</v>
      </c>
      <c r="S1564" t="s">
        <v>1106</v>
      </c>
      <c r="T1564" t="s">
        <v>50</v>
      </c>
      <c r="U1564" t="s">
        <v>9751</v>
      </c>
      <c r="V1564" t="s">
        <v>87</v>
      </c>
      <c r="W1564" t="s">
        <v>88</v>
      </c>
      <c r="X1564" t="s">
        <v>1013</v>
      </c>
      <c r="Y1564" t="s">
        <v>288</v>
      </c>
      <c r="Z1564" t="s">
        <v>87</v>
      </c>
      <c r="AA1564" t="s">
        <v>87</v>
      </c>
      <c r="AB1564" t="s">
        <v>37</v>
      </c>
      <c r="AC1564" t="s">
        <v>1013</v>
      </c>
      <c r="AD1564" t="s">
        <v>37</v>
      </c>
      <c r="AE1564" t="s">
        <v>1013</v>
      </c>
      <c r="AF1564" t="s">
        <v>90</v>
      </c>
      <c r="AG1564" t="s">
        <v>1270</v>
      </c>
      <c r="AH1564" t="s">
        <v>551</v>
      </c>
      <c r="AI1564" s="4">
        <f ca="1">data[[#This Row],[Expiry Date]]-TODAY()</f>
        <v>40</v>
      </c>
      <c r="AJ1564" s="4">
        <f ca="1">data[[#This Row],[Maturity ( Days)]]/365</f>
        <v>0.1095890410958904</v>
      </c>
      <c r="AK1564" s="4" t="str">
        <f>IF(data[[#This Row],[Option Type]]="put","p","c")</f>
        <v>p</v>
      </c>
      <c r="AL1564" s="4">
        <f>(data[[#This Row],[Bid]]*data[[#This Row],[Bidsize]]+data[[#This Row],[Ask]]*data[[#This Row],[Asksize]])/(data[[#This Row],[Bidsize]]+data[[#This Row],[Asksize]])</f>
        <v>79.7</v>
      </c>
    </row>
    <row r="1565" spans="1:38" x14ac:dyDescent="0.3">
      <c r="A1565" t="s">
        <v>9752</v>
      </c>
      <c r="B1565" t="s">
        <v>9753</v>
      </c>
      <c r="C1565" t="s">
        <v>30</v>
      </c>
      <c r="D1565" t="s">
        <v>581</v>
      </c>
      <c r="E1565" t="s">
        <v>5840</v>
      </c>
      <c r="F1565" t="s">
        <v>541</v>
      </c>
      <c r="G1565" t="s">
        <v>1422</v>
      </c>
      <c r="H1565" t="s">
        <v>168</v>
      </c>
      <c r="I1565" t="s">
        <v>168</v>
      </c>
      <c r="J1565" t="s">
        <v>1502</v>
      </c>
      <c r="K1565" t="s">
        <v>3019</v>
      </c>
      <c r="L1565" t="s">
        <v>57</v>
      </c>
      <c r="M1565" t="s">
        <v>37</v>
      </c>
      <c r="N1565" t="s">
        <v>9754</v>
      </c>
      <c r="O1565" t="s">
        <v>163</v>
      </c>
      <c r="P1565" t="s">
        <v>1460</v>
      </c>
      <c r="Q1565" t="s">
        <v>1460</v>
      </c>
      <c r="R1565" t="s">
        <v>1422</v>
      </c>
      <c r="S1565" t="s">
        <v>1422</v>
      </c>
      <c r="T1565" t="s">
        <v>50</v>
      </c>
      <c r="U1565" t="s">
        <v>9755</v>
      </c>
      <c r="V1565" t="s">
        <v>87</v>
      </c>
      <c r="W1565" t="s">
        <v>88</v>
      </c>
      <c r="X1565" t="s">
        <v>1013</v>
      </c>
      <c r="Y1565" t="s">
        <v>9756</v>
      </c>
      <c r="Z1565" t="s">
        <v>87</v>
      </c>
      <c r="AA1565" t="s">
        <v>87</v>
      </c>
      <c r="AB1565" t="s">
        <v>37</v>
      </c>
      <c r="AC1565" t="s">
        <v>1013</v>
      </c>
      <c r="AD1565" t="s">
        <v>37</v>
      </c>
      <c r="AE1565" t="s">
        <v>1013</v>
      </c>
      <c r="AF1565" t="s">
        <v>90</v>
      </c>
      <c r="AG1565" t="s">
        <v>1270</v>
      </c>
      <c r="AH1565" t="s">
        <v>551</v>
      </c>
      <c r="AI1565" s="4">
        <f ca="1">data[[#This Row],[Expiry Date]]-TODAY()</f>
        <v>40</v>
      </c>
      <c r="AJ1565" s="4">
        <f ca="1">data[[#This Row],[Maturity ( Days)]]/365</f>
        <v>0.1095890410958904</v>
      </c>
      <c r="AK1565" s="4" t="str">
        <f>IF(data[[#This Row],[Option Type]]="put","p","c")</f>
        <v>p</v>
      </c>
      <c r="AL1565" s="4">
        <f>(data[[#This Row],[Bid]]*data[[#This Row],[Bidsize]]+data[[#This Row],[Ask]]*data[[#This Row],[Asksize]])/(data[[#This Row],[Bidsize]]+data[[#This Row],[Asksize]])</f>
        <v>80.95</v>
      </c>
    </row>
    <row r="1566" spans="1:38" x14ac:dyDescent="0.3">
      <c r="A1566" t="s">
        <v>9757</v>
      </c>
      <c r="B1566" t="s">
        <v>9758</v>
      </c>
      <c r="C1566" t="s">
        <v>30</v>
      </c>
      <c r="D1566" t="s">
        <v>561</v>
      </c>
      <c r="E1566" t="s">
        <v>7292</v>
      </c>
      <c r="F1566" t="s">
        <v>340</v>
      </c>
      <c r="G1566" t="s">
        <v>6330</v>
      </c>
      <c r="H1566" t="s">
        <v>104</v>
      </c>
      <c r="I1566" t="s">
        <v>104</v>
      </c>
      <c r="J1566" t="s">
        <v>1502</v>
      </c>
      <c r="K1566" t="s">
        <v>9759</v>
      </c>
      <c r="L1566" t="s">
        <v>57</v>
      </c>
      <c r="M1566" t="s">
        <v>37</v>
      </c>
      <c r="N1566" t="s">
        <v>9760</v>
      </c>
      <c r="O1566" t="s">
        <v>171</v>
      </c>
      <c r="P1566" t="s">
        <v>9761</v>
      </c>
      <c r="Q1566" t="s">
        <v>9761</v>
      </c>
      <c r="R1566" t="s">
        <v>6330</v>
      </c>
      <c r="S1566" t="s">
        <v>6330</v>
      </c>
      <c r="T1566" t="s">
        <v>50</v>
      </c>
      <c r="U1566" t="s">
        <v>9762</v>
      </c>
      <c r="V1566" t="s">
        <v>87</v>
      </c>
      <c r="W1566" t="s">
        <v>88</v>
      </c>
      <c r="X1566" t="s">
        <v>1013</v>
      </c>
      <c r="Y1566" t="s">
        <v>9763</v>
      </c>
      <c r="Z1566" t="s">
        <v>87</v>
      </c>
      <c r="AA1566" t="s">
        <v>87</v>
      </c>
      <c r="AB1566" t="s">
        <v>37</v>
      </c>
      <c r="AC1566" t="s">
        <v>1013</v>
      </c>
      <c r="AD1566" t="s">
        <v>37</v>
      </c>
      <c r="AE1566" t="s">
        <v>1013</v>
      </c>
      <c r="AF1566" t="s">
        <v>90</v>
      </c>
      <c r="AG1566" t="s">
        <v>1270</v>
      </c>
      <c r="AH1566" t="s">
        <v>50</v>
      </c>
      <c r="AI1566" s="4">
        <f ca="1">data[[#This Row],[Expiry Date]]-TODAY()</f>
        <v>40</v>
      </c>
      <c r="AJ1566" s="4">
        <f ca="1">data[[#This Row],[Maturity ( Days)]]/365</f>
        <v>0.1095890410958904</v>
      </c>
      <c r="AK1566" s="4" t="str">
        <f>IF(data[[#This Row],[Option Type]]="put","p","c")</f>
        <v>p</v>
      </c>
      <c r="AL1566" s="4">
        <f>(data[[#This Row],[Bid]]*data[[#This Row],[Bidsize]]+data[[#This Row],[Ask]]*data[[#This Row],[Asksize]])/(data[[#This Row],[Bidsize]]+data[[#This Row],[Asksize]])</f>
        <v>81.400000000000006</v>
      </c>
    </row>
    <row r="1567" spans="1:38" x14ac:dyDescent="0.3">
      <c r="A1567" t="s">
        <v>9764</v>
      </c>
      <c r="B1567" t="s">
        <v>9765</v>
      </c>
      <c r="C1567" t="s">
        <v>30</v>
      </c>
      <c r="D1567" t="s">
        <v>561</v>
      </c>
      <c r="E1567" t="s">
        <v>9766</v>
      </c>
      <c r="F1567" t="s">
        <v>9767</v>
      </c>
      <c r="G1567" t="s">
        <v>7793</v>
      </c>
      <c r="H1567" t="s">
        <v>138</v>
      </c>
      <c r="I1567" t="s">
        <v>138</v>
      </c>
      <c r="J1567" t="s">
        <v>1502</v>
      </c>
      <c r="K1567" t="s">
        <v>498</v>
      </c>
      <c r="L1567" t="s">
        <v>57</v>
      </c>
      <c r="M1567" t="s">
        <v>37</v>
      </c>
      <c r="N1567" t="s">
        <v>9768</v>
      </c>
      <c r="O1567" t="s">
        <v>146</v>
      </c>
      <c r="P1567" t="s">
        <v>9769</v>
      </c>
      <c r="Q1567" t="s">
        <v>9769</v>
      </c>
      <c r="R1567" t="s">
        <v>7793</v>
      </c>
      <c r="S1567" t="s">
        <v>7793</v>
      </c>
      <c r="T1567" t="s">
        <v>50</v>
      </c>
      <c r="U1567" t="s">
        <v>9770</v>
      </c>
      <c r="V1567" t="s">
        <v>87</v>
      </c>
      <c r="W1567" t="s">
        <v>88</v>
      </c>
      <c r="X1567" t="s">
        <v>1013</v>
      </c>
      <c r="Y1567" t="s">
        <v>9771</v>
      </c>
      <c r="Z1567" t="s">
        <v>87</v>
      </c>
      <c r="AA1567" t="s">
        <v>87</v>
      </c>
      <c r="AB1567" t="s">
        <v>37</v>
      </c>
      <c r="AC1567" t="s">
        <v>1013</v>
      </c>
      <c r="AD1567" t="s">
        <v>37</v>
      </c>
      <c r="AE1567" t="s">
        <v>1013</v>
      </c>
      <c r="AF1567" t="s">
        <v>90</v>
      </c>
      <c r="AG1567" t="s">
        <v>1270</v>
      </c>
      <c r="AH1567" t="s">
        <v>551</v>
      </c>
      <c r="AI1567" s="4">
        <f ca="1">data[[#This Row],[Expiry Date]]-TODAY()</f>
        <v>40</v>
      </c>
      <c r="AJ1567" s="4">
        <f ca="1">data[[#This Row],[Maturity ( Days)]]/365</f>
        <v>0.1095890410958904</v>
      </c>
      <c r="AK1567" s="4" t="str">
        <f>IF(data[[#This Row],[Option Type]]="put","p","c")</f>
        <v>p</v>
      </c>
      <c r="AL1567" s="4">
        <f>(data[[#This Row],[Bid]]*data[[#This Row],[Bidsize]]+data[[#This Row],[Ask]]*data[[#This Row],[Asksize]])/(data[[#This Row],[Bidsize]]+data[[#This Row],[Asksize]])</f>
        <v>82.199999999999989</v>
      </c>
    </row>
    <row r="1568" spans="1:38" x14ac:dyDescent="0.3">
      <c r="A1568" t="s">
        <v>9772</v>
      </c>
      <c r="B1568" t="s">
        <v>9773</v>
      </c>
      <c r="C1568" t="s">
        <v>30</v>
      </c>
      <c r="D1568" t="s">
        <v>582</v>
      </c>
      <c r="E1568" t="s">
        <v>478</v>
      </c>
      <c r="F1568" t="s">
        <v>1232</v>
      </c>
      <c r="G1568" t="s">
        <v>9774</v>
      </c>
      <c r="H1568" t="s">
        <v>104</v>
      </c>
      <c r="I1568" t="s">
        <v>104</v>
      </c>
      <c r="J1568" t="s">
        <v>1502</v>
      </c>
      <c r="K1568" t="s">
        <v>1788</v>
      </c>
      <c r="L1568" t="s">
        <v>57</v>
      </c>
      <c r="M1568" t="s">
        <v>37</v>
      </c>
      <c r="N1568" t="s">
        <v>9775</v>
      </c>
      <c r="O1568" t="s">
        <v>86</v>
      </c>
      <c r="P1568" t="s">
        <v>9776</v>
      </c>
      <c r="Q1568" t="s">
        <v>9777</v>
      </c>
      <c r="R1568" t="s">
        <v>9774</v>
      </c>
      <c r="S1568" t="s">
        <v>9774</v>
      </c>
      <c r="T1568" t="s">
        <v>50</v>
      </c>
      <c r="U1568" t="s">
        <v>9778</v>
      </c>
      <c r="V1568" t="s">
        <v>87</v>
      </c>
      <c r="W1568" t="s">
        <v>88</v>
      </c>
      <c r="X1568" t="s">
        <v>1013</v>
      </c>
      <c r="Y1568" t="s">
        <v>9779</v>
      </c>
      <c r="Z1568" t="s">
        <v>87</v>
      </c>
      <c r="AA1568" t="s">
        <v>87</v>
      </c>
      <c r="AB1568" t="s">
        <v>37</v>
      </c>
      <c r="AC1568" t="s">
        <v>1013</v>
      </c>
      <c r="AD1568" t="s">
        <v>37</v>
      </c>
      <c r="AE1568" t="s">
        <v>1013</v>
      </c>
      <c r="AF1568" t="s">
        <v>90</v>
      </c>
      <c r="AG1568" t="s">
        <v>1270</v>
      </c>
      <c r="AH1568" t="s">
        <v>50</v>
      </c>
      <c r="AI1568" s="4">
        <f ca="1">data[[#This Row],[Expiry Date]]-TODAY()</f>
        <v>40</v>
      </c>
      <c r="AJ1568" s="4">
        <f ca="1">data[[#This Row],[Maturity ( Days)]]/365</f>
        <v>0.1095890410958904</v>
      </c>
      <c r="AK1568" s="4" t="str">
        <f>IF(data[[#This Row],[Option Type]]="put","p","c")</f>
        <v>p</v>
      </c>
      <c r="AL1568" s="4">
        <f>(data[[#This Row],[Bid]]*data[[#This Row],[Bidsize]]+data[[#This Row],[Ask]]*data[[#This Row],[Asksize]])/(data[[#This Row],[Bidsize]]+data[[#This Row],[Asksize]])</f>
        <v>82.65</v>
      </c>
    </row>
    <row r="1569" spans="1:38" x14ac:dyDescent="0.3">
      <c r="A1569" t="s">
        <v>9780</v>
      </c>
      <c r="B1569" t="s">
        <v>9781</v>
      </c>
      <c r="C1569" t="s">
        <v>30</v>
      </c>
      <c r="D1569" t="s">
        <v>582</v>
      </c>
      <c r="E1569" t="s">
        <v>911</v>
      </c>
      <c r="F1569" t="s">
        <v>7189</v>
      </c>
      <c r="G1569" t="s">
        <v>1460</v>
      </c>
      <c r="H1569" t="s">
        <v>138</v>
      </c>
      <c r="I1569" t="s">
        <v>138</v>
      </c>
      <c r="J1569" t="s">
        <v>1502</v>
      </c>
      <c r="K1569" t="s">
        <v>2977</v>
      </c>
      <c r="L1569" t="s">
        <v>57</v>
      </c>
      <c r="M1569" t="s">
        <v>37</v>
      </c>
      <c r="N1569" t="s">
        <v>9782</v>
      </c>
      <c r="O1569" t="s">
        <v>146</v>
      </c>
      <c r="P1569" t="s">
        <v>315</v>
      </c>
      <c r="Q1569" t="s">
        <v>315</v>
      </c>
      <c r="R1569" t="s">
        <v>1460</v>
      </c>
      <c r="S1569" t="s">
        <v>1460</v>
      </c>
      <c r="T1569" t="s">
        <v>50</v>
      </c>
      <c r="U1569" t="s">
        <v>7617</v>
      </c>
      <c r="V1569" t="s">
        <v>87</v>
      </c>
      <c r="W1569" t="s">
        <v>88</v>
      </c>
      <c r="X1569" t="s">
        <v>1013</v>
      </c>
      <c r="Y1569" t="s">
        <v>9783</v>
      </c>
      <c r="Z1569" t="s">
        <v>87</v>
      </c>
      <c r="AA1569" t="s">
        <v>87</v>
      </c>
      <c r="AB1569" t="s">
        <v>37</v>
      </c>
      <c r="AC1569" t="s">
        <v>1013</v>
      </c>
      <c r="AD1569" t="s">
        <v>37</v>
      </c>
      <c r="AE1569" t="s">
        <v>1013</v>
      </c>
      <c r="AF1569" t="s">
        <v>90</v>
      </c>
      <c r="AG1569" t="s">
        <v>1270</v>
      </c>
      <c r="AH1569" t="s">
        <v>551</v>
      </c>
      <c r="AI1569" s="4">
        <f ca="1">data[[#This Row],[Expiry Date]]-TODAY()</f>
        <v>40</v>
      </c>
      <c r="AJ1569" s="4">
        <f ca="1">data[[#This Row],[Maturity ( Days)]]/365</f>
        <v>0.1095890410958904</v>
      </c>
      <c r="AK1569" s="4" t="str">
        <f>IF(data[[#This Row],[Option Type]]="put","p","c")</f>
        <v>p</v>
      </c>
      <c r="AL1569" s="4">
        <f>(data[[#This Row],[Bid]]*data[[#This Row],[Bidsize]]+data[[#This Row],[Ask]]*data[[#This Row],[Asksize]])/(data[[#This Row],[Bidsize]]+data[[#This Row],[Asksize]])</f>
        <v>83.5</v>
      </c>
    </row>
    <row r="1570" spans="1:38" x14ac:dyDescent="0.3">
      <c r="A1570" t="s">
        <v>9784</v>
      </c>
      <c r="B1570" t="s">
        <v>9785</v>
      </c>
      <c r="C1570" t="s">
        <v>30</v>
      </c>
      <c r="D1570" t="s">
        <v>215</v>
      </c>
      <c r="E1570" t="s">
        <v>9786</v>
      </c>
      <c r="F1570" t="s">
        <v>1421</v>
      </c>
      <c r="G1570" t="s">
        <v>9787</v>
      </c>
      <c r="H1570" t="s">
        <v>138</v>
      </c>
      <c r="I1570" t="s">
        <v>138</v>
      </c>
      <c r="J1570" t="s">
        <v>1502</v>
      </c>
      <c r="K1570" t="s">
        <v>2825</v>
      </c>
      <c r="L1570" t="s">
        <v>57</v>
      </c>
      <c r="M1570" t="s">
        <v>37</v>
      </c>
      <c r="N1570" t="s">
        <v>769</v>
      </c>
      <c r="O1570" t="s">
        <v>187</v>
      </c>
      <c r="P1570" t="s">
        <v>707</v>
      </c>
      <c r="Q1570" t="s">
        <v>9788</v>
      </c>
      <c r="R1570" t="s">
        <v>9787</v>
      </c>
      <c r="S1570" t="s">
        <v>9787</v>
      </c>
      <c r="T1570" t="s">
        <v>50</v>
      </c>
      <c r="U1570" t="s">
        <v>9789</v>
      </c>
      <c r="V1570" t="s">
        <v>87</v>
      </c>
      <c r="W1570" t="s">
        <v>88</v>
      </c>
      <c r="X1570" t="s">
        <v>1013</v>
      </c>
      <c r="Y1570" t="s">
        <v>9790</v>
      </c>
      <c r="Z1570" t="s">
        <v>87</v>
      </c>
      <c r="AA1570" t="s">
        <v>87</v>
      </c>
      <c r="AB1570" t="s">
        <v>37</v>
      </c>
      <c r="AC1570" t="s">
        <v>1013</v>
      </c>
      <c r="AD1570" t="s">
        <v>37</v>
      </c>
      <c r="AE1570" t="s">
        <v>1013</v>
      </c>
      <c r="AF1570" t="s">
        <v>90</v>
      </c>
      <c r="AG1570" t="s">
        <v>1270</v>
      </c>
      <c r="AH1570" t="s">
        <v>551</v>
      </c>
      <c r="AI1570" s="4">
        <f ca="1">data[[#This Row],[Expiry Date]]-TODAY()</f>
        <v>40</v>
      </c>
      <c r="AJ1570" s="4">
        <f ca="1">data[[#This Row],[Maturity ( Days)]]/365</f>
        <v>0.1095890410958904</v>
      </c>
      <c r="AK1570" s="4" t="str">
        <f>IF(data[[#This Row],[Option Type]]="put","p","c")</f>
        <v>p</v>
      </c>
      <c r="AL1570" s="4">
        <f>(data[[#This Row],[Bid]]*data[[#This Row],[Bidsize]]+data[[#This Row],[Ask]]*data[[#This Row],[Asksize]])/(data[[#This Row],[Bidsize]]+data[[#This Row],[Asksize]])</f>
        <v>84.800000000000011</v>
      </c>
    </row>
    <row r="1571" spans="1:38" x14ac:dyDescent="0.3">
      <c r="A1571" t="s">
        <v>9791</v>
      </c>
      <c r="B1571" t="s">
        <v>9792</v>
      </c>
      <c r="C1571" t="s">
        <v>30</v>
      </c>
      <c r="D1571" t="s">
        <v>562</v>
      </c>
      <c r="E1571" t="s">
        <v>544</v>
      </c>
      <c r="F1571" t="s">
        <v>9793</v>
      </c>
      <c r="G1571" t="s">
        <v>9154</v>
      </c>
      <c r="H1571" t="s">
        <v>138</v>
      </c>
      <c r="I1571" t="s">
        <v>138</v>
      </c>
      <c r="J1571" t="s">
        <v>1502</v>
      </c>
      <c r="K1571" t="s">
        <v>2937</v>
      </c>
      <c r="L1571" t="s">
        <v>57</v>
      </c>
      <c r="M1571" t="s">
        <v>37</v>
      </c>
      <c r="N1571" t="s">
        <v>9794</v>
      </c>
      <c r="O1571" t="s">
        <v>151</v>
      </c>
      <c r="P1571" t="s">
        <v>7276</v>
      </c>
      <c r="Q1571" t="s">
        <v>1110</v>
      </c>
      <c r="R1571" t="s">
        <v>9154</v>
      </c>
      <c r="S1571" t="s">
        <v>9154</v>
      </c>
      <c r="T1571" t="s">
        <v>50</v>
      </c>
      <c r="U1571" t="s">
        <v>6438</v>
      </c>
      <c r="V1571" t="s">
        <v>87</v>
      </c>
      <c r="W1571" t="s">
        <v>88</v>
      </c>
      <c r="X1571" t="s">
        <v>1013</v>
      </c>
      <c r="Y1571" t="s">
        <v>9795</v>
      </c>
      <c r="Z1571" t="s">
        <v>87</v>
      </c>
      <c r="AA1571" t="s">
        <v>87</v>
      </c>
      <c r="AB1571" t="s">
        <v>37</v>
      </c>
      <c r="AC1571" t="s">
        <v>1013</v>
      </c>
      <c r="AD1571" t="s">
        <v>37</v>
      </c>
      <c r="AE1571" t="s">
        <v>1013</v>
      </c>
      <c r="AF1571" t="s">
        <v>90</v>
      </c>
      <c r="AG1571" t="s">
        <v>1270</v>
      </c>
      <c r="AH1571" t="s">
        <v>551</v>
      </c>
      <c r="AI1571" s="4">
        <f ca="1">data[[#This Row],[Expiry Date]]-TODAY()</f>
        <v>40</v>
      </c>
      <c r="AJ1571" s="4">
        <f ca="1">data[[#This Row],[Maturity ( Days)]]/365</f>
        <v>0.1095890410958904</v>
      </c>
      <c r="AK1571" s="4" t="str">
        <f>IF(data[[#This Row],[Option Type]]="put","p","c")</f>
        <v>p</v>
      </c>
      <c r="AL1571" s="4">
        <f>(data[[#This Row],[Bid]]*data[[#This Row],[Bidsize]]+data[[#This Row],[Ask]]*data[[#This Row],[Asksize]])/(data[[#This Row],[Bidsize]]+data[[#This Row],[Asksize]])</f>
        <v>86.100000000000009</v>
      </c>
    </row>
    <row r="1572" spans="1:38" x14ac:dyDescent="0.3">
      <c r="A1572" t="s">
        <v>9796</v>
      </c>
      <c r="B1572" t="s">
        <v>9797</v>
      </c>
      <c r="C1572" t="s">
        <v>30</v>
      </c>
      <c r="D1572" t="s">
        <v>563</v>
      </c>
      <c r="E1572" t="s">
        <v>6308</v>
      </c>
      <c r="F1572" t="s">
        <v>117</v>
      </c>
      <c r="G1572" t="s">
        <v>6752</v>
      </c>
      <c r="H1572" t="s">
        <v>138</v>
      </c>
      <c r="I1572" t="s">
        <v>138</v>
      </c>
      <c r="J1572" t="s">
        <v>1502</v>
      </c>
      <c r="K1572" t="s">
        <v>498</v>
      </c>
      <c r="L1572" t="s">
        <v>57</v>
      </c>
      <c r="M1572" t="s">
        <v>37</v>
      </c>
      <c r="N1572" t="s">
        <v>9798</v>
      </c>
      <c r="O1572" t="s">
        <v>166</v>
      </c>
      <c r="P1572" t="s">
        <v>1418</v>
      </c>
      <c r="Q1572" t="s">
        <v>1418</v>
      </c>
      <c r="R1572" t="s">
        <v>6752</v>
      </c>
      <c r="S1572" t="s">
        <v>6752</v>
      </c>
      <c r="T1572" t="s">
        <v>50</v>
      </c>
      <c r="U1572" t="s">
        <v>9799</v>
      </c>
      <c r="V1572" t="s">
        <v>87</v>
      </c>
      <c r="W1572" t="s">
        <v>88</v>
      </c>
      <c r="X1572" t="s">
        <v>1013</v>
      </c>
      <c r="Y1572" t="s">
        <v>9800</v>
      </c>
      <c r="Z1572" t="s">
        <v>87</v>
      </c>
      <c r="AA1572" t="s">
        <v>87</v>
      </c>
      <c r="AB1572" t="s">
        <v>37</v>
      </c>
      <c r="AC1572" t="s">
        <v>1013</v>
      </c>
      <c r="AD1572" t="s">
        <v>37</v>
      </c>
      <c r="AE1572" t="s">
        <v>1013</v>
      </c>
      <c r="AF1572" t="s">
        <v>90</v>
      </c>
      <c r="AG1572" t="s">
        <v>1270</v>
      </c>
      <c r="AH1572" t="s">
        <v>551</v>
      </c>
      <c r="AI1572" s="4">
        <f ca="1">data[[#This Row],[Expiry Date]]-TODAY()</f>
        <v>40</v>
      </c>
      <c r="AJ1572" s="4">
        <f ca="1">data[[#This Row],[Maturity ( Days)]]/365</f>
        <v>0.1095890410958904</v>
      </c>
      <c r="AK1572" s="4" t="str">
        <f>IF(data[[#This Row],[Option Type]]="put","p","c")</f>
        <v>p</v>
      </c>
      <c r="AL1572" s="4">
        <f>(data[[#This Row],[Bid]]*data[[#This Row],[Bidsize]]+data[[#This Row],[Ask]]*data[[#This Row],[Asksize]])/(data[[#This Row],[Bidsize]]+data[[#This Row],[Asksize]])</f>
        <v>87.449999999999989</v>
      </c>
    </row>
    <row r="1573" spans="1:38" x14ac:dyDescent="0.3">
      <c r="A1573" t="s">
        <v>9801</v>
      </c>
      <c r="B1573" t="s">
        <v>9802</v>
      </c>
      <c r="C1573" t="s">
        <v>30</v>
      </c>
      <c r="D1573" t="s">
        <v>563</v>
      </c>
      <c r="E1573" t="s">
        <v>6733</v>
      </c>
      <c r="F1573" t="s">
        <v>1124</v>
      </c>
      <c r="G1573" t="s">
        <v>9793</v>
      </c>
      <c r="H1573" t="s">
        <v>104</v>
      </c>
      <c r="I1573" t="s">
        <v>104</v>
      </c>
      <c r="J1573" t="s">
        <v>1502</v>
      </c>
      <c r="K1573" t="s">
        <v>980</v>
      </c>
      <c r="L1573" t="s">
        <v>57</v>
      </c>
      <c r="M1573" t="s">
        <v>37</v>
      </c>
      <c r="N1573" t="s">
        <v>334</v>
      </c>
      <c r="O1573" t="s">
        <v>166</v>
      </c>
      <c r="P1573" t="s">
        <v>703</v>
      </c>
      <c r="Q1573" t="s">
        <v>703</v>
      </c>
      <c r="R1573" t="s">
        <v>9803</v>
      </c>
      <c r="S1573" t="s">
        <v>9793</v>
      </c>
      <c r="T1573" t="s">
        <v>50</v>
      </c>
      <c r="U1573" t="s">
        <v>6945</v>
      </c>
      <c r="V1573" t="s">
        <v>87</v>
      </c>
      <c r="W1573" t="s">
        <v>88</v>
      </c>
      <c r="X1573" t="s">
        <v>1013</v>
      </c>
      <c r="Y1573" t="s">
        <v>1421</v>
      </c>
      <c r="Z1573" t="s">
        <v>87</v>
      </c>
      <c r="AA1573" t="s">
        <v>87</v>
      </c>
      <c r="AB1573" t="s">
        <v>37</v>
      </c>
      <c r="AC1573" t="s">
        <v>1013</v>
      </c>
      <c r="AD1573" t="s">
        <v>37</v>
      </c>
      <c r="AE1573" t="s">
        <v>1013</v>
      </c>
      <c r="AF1573" t="s">
        <v>90</v>
      </c>
      <c r="AG1573" t="s">
        <v>1270</v>
      </c>
      <c r="AH1573" t="s">
        <v>50</v>
      </c>
      <c r="AI1573" s="4">
        <f ca="1">data[[#This Row],[Expiry Date]]-TODAY()</f>
        <v>40</v>
      </c>
      <c r="AJ1573" s="4">
        <f ca="1">data[[#This Row],[Maturity ( Days)]]/365</f>
        <v>0.1095890410958904</v>
      </c>
      <c r="AK1573" s="4" t="str">
        <f>IF(data[[#This Row],[Option Type]]="put","p","c")</f>
        <v>p</v>
      </c>
      <c r="AL1573" s="4">
        <f>(data[[#This Row],[Bid]]*data[[#This Row],[Bidsize]]+data[[#This Row],[Ask]]*data[[#This Row],[Asksize]])/(data[[#This Row],[Bidsize]]+data[[#This Row],[Asksize]])</f>
        <v>86.6</v>
      </c>
    </row>
    <row r="1574" spans="1:38" x14ac:dyDescent="0.3">
      <c r="A1574" t="s">
        <v>9804</v>
      </c>
      <c r="B1574" t="s">
        <v>9805</v>
      </c>
      <c r="C1574" t="s">
        <v>30</v>
      </c>
      <c r="D1574" t="s">
        <v>583</v>
      </c>
      <c r="E1574" t="s">
        <v>9806</v>
      </c>
      <c r="F1574" t="s">
        <v>9807</v>
      </c>
      <c r="G1574" t="s">
        <v>477</v>
      </c>
      <c r="H1574" t="s">
        <v>138</v>
      </c>
      <c r="I1574" t="s">
        <v>138</v>
      </c>
      <c r="J1574" t="s">
        <v>1502</v>
      </c>
      <c r="K1574" t="s">
        <v>2831</v>
      </c>
      <c r="L1574" t="s">
        <v>57</v>
      </c>
      <c r="M1574" t="s">
        <v>37</v>
      </c>
      <c r="N1574" t="s">
        <v>750</v>
      </c>
      <c r="O1574" t="s">
        <v>136</v>
      </c>
      <c r="P1574" t="s">
        <v>1291</v>
      </c>
      <c r="Q1574" t="s">
        <v>1487</v>
      </c>
      <c r="R1574" t="s">
        <v>9808</v>
      </c>
      <c r="S1574" t="s">
        <v>477</v>
      </c>
      <c r="T1574" t="s">
        <v>50</v>
      </c>
      <c r="U1574" t="s">
        <v>9809</v>
      </c>
      <c r="V1574" t="s">
        <v>87</v>
      </c>
      <c r="W1574" t="s">
        <v>88</v>
      </c>
      <c r="X1574" t="s">
        <v>1013</v>
      </c>
      <c r="Y1574" t="s">
        <v>237</v>
      </c>
      <c r="Z1574" t="s">
        <v>87</v>
      </c>
      <c r="AA1574" t="s">
        <v>87</v>
      </c>
      <c r="AB1574" t="s">
        <v>37</v>
      </c>
      <c r="AC1574" t="s">
        <v>1013</v>
      </c>
      <c r="AD1574" t="s">
        <v>37</v>
      </c>
      <c r="AE1574" t="s">
        <v>1013</v>
      </c>
      <c r="AF1574" t="s">
        <v>90</v>
      </c>
      <c r="AG1574" t="s">
        <v>1270</v>
      </c>
      <c r="AH1574" t="s">
        <v>551</v>
      </c>
      <c r="AI1574" s="4">
        <f ca="1">data[[#This Row],[Expiry Date]]-TODAY()</f>
        <v>40</v>
      </c>
      <c r="AJ1574" s="4">
        <f ca="1">data[[#This Row],[Maturity ( Days)]]/365</f>
        <v>0.1095890410958904</v>
      </c>
      <c r="AK1574" s="4" t="str">
        <f>IF(data[[#This Row],[Option Type]]="put","p","c")</f>
        <v>p</v>
      </c>
      <c r="AL1574" s="4">
        <f>(data[[#This Row],[Bid]]*data[[#This Row],[Bidsize]]+data[[#This Row],[Ask]]*data[[#This Row],[Asksize]])/(data[[#This Row],[Bidsize]]+data[[#This Row],[Asksize]])</f>
        <v>88.800000000000011</v>
      </c>
    </row>
    <row r="1575" spans="1:38" x14ac:dyDescent="0.3">
      <c r="A1575" t="s">
        <v>9810</v>
      </c>
      <c r="B1575" t="s">
        <v>9811</v>
      </c>
      <c r="C1575" t="s">
        <v>30</v>
      </c>
      <c r="D1575" t="s">
        <v>564</v>
      </c>
      <c r="E1575" t="s">
        <v>117</v>
      </c>
      <c r="F1575" t="s">
        <v>1365</v>
      </c>
      <c r="G1575" t="s">
        <v>1420</v>
      </c>
      <c r="H1575" t="s">
        <v>104</v>
      </c>
      <c r="I1575" t="s">
        <v>104</v>
      </c>
      <c r="J1575" t="s">
        <v>1502</v>
      </c>
      <c r="K1575" t="s">
        <v>9812</v>
      </c>
      <c r="L1575" t="s">
        <v>57</v>
      </c>
      <c r="M1575" t="s">
        <v>37</v>
      </c>
      <c r="N1575" t="s">
        <v>6376</v>
      </c>
      <c r="O1575" t="s">
        <v>163</v>
      </c>
      <c r="P1575" t="s">
        <v>9813</v>
      </c>
      <c r="Q1575" t="s">
        <v>9814</v>
      </c>
      <c r="R1575" t="s">
        <v>329</v>
      </c>
      <c r="S1575" t="s">
        <v>1420</v>
      </c>
      <c r="T1575" t="s">
        <v>50</v>
      </c>
      <c r="U1575" t="s">
        <v>6774</v>
      </c>
      <c r="V1575" t="s">
        <v>87</v>
      </c>
      <c r="W1575" t="s">
        <v>88</v>
      </c>
      <c r="X1575" t="s">
        <v>1013</v>
      </c>
      <c r="Y1575" t="s">
        <v>9815</v>
      </c>
      <c r="Z1575" t="s">
        <v>87</v>
      </c>
      <c r="AA1575" t="s">
        <v>87</v>
      </c>
      <c r="AB1575" t="s">
        <v>37</v>
      </c>
      <c r="AC1575" t="s">
        <v>1013</v>
      </c>
      <c r="AD1575" t="s">
        <v>37</v>
      </c>
      <c r="AE1575" t="s">
        <v>1013</v>
      </c>
      <c r="AF1575" t="s">
        <v>90</v>
      </c>
      <c r="AG1575" t="s">
        <v>1270</v>
      </c>
      <c r="AH1575" t="s">
        <v>50</v>
      </c>
      <c r="AI1575" s="4">
        <f ca="1">data[[#This Row],[Expiry Date]]-TODAY()</f>
        <v>40</v>
      </c>
      <c r="AJ1575" s="4">
        <f ca="1">data[[#This Row],[Maturity ( Days)]]/365</f>
        <v>0.1095890410958904</v>
      </c>
      <c r="AK1575" s="4" t="str">
        <f>IF(data[[#This Row],[Option Type]]="put","p","c")</f>
        <v>p</v>
      </c>
      <c r="AL1575" s="4">
        <f>(data[[#This Row],[Bid]]*data[[#This Row],[Bidsize]]+data[[#This Row],[Ask]]*data[[#This Row],[Asksize]])/(data[[#This Row],[Bidsize]]+data[[#This Row],[Asksize]])</f>
        <v>89.4</v>
      </c>
    </row>
    <row r="1576" spans="1:38" x14ac:dyDescent="0.3">
      <c r="A1576" t="s">
        <v>9816</v>
      </c>
      <c r="B1576" t="s">
        <v>9817</v>
      </c>
      <c r="C1576" t="s">
        <v>30</v>
      </c>
      <c r="D1576" t="s">
        <v>564</v>
      </c>
      <c r="E1576" t="s">
        <v>836</v>
      </c>
      <c r="F1576" t="s">
        <v>1365</v>
      </c>
      <c r="G1576" t="s">
        <v>9818</v>
      </c>
      <c r="H1576" t="s">
        <v>138</v>
      </c>
      <c r="I1576" t="s">
        <v>138</v>
      </c>
      <c r="J1576" t="s">
        <v>1502</v>
      </c>
      <c r="K1576" t="s">
        <v>1307</v>
      </c>
      <c r="L1576" t="s">
        <v>57</v>
      </c>
      <c r="M1576" t="s">
        <v>37</v>
      </c>
      <c r="N1576" t="s">
        <v>88</v>
      </c>
      <c r="O1576" t="s">
        <v>149</v>
      </c>
      <c r="P1576" t="s">
        <v>9819</v>
      </c>
      <c r="Q1576" t="s">
        <v>238</v>
      </c>
      <c r="R1576" t="s">
        <v>9820</v>
      </c>
      <c r="S1576" t="s">
        <v>9818</v>
      </c>
      <c r="T1576" t="s">
        <v>50</v>
      </c>
      <c r="U1576" t="s">
        <v>752</v>
      </c>
      <c r="V1576" t="s">
        <v>87</v>
      </c>
      <c r="W1576" t="s">
        <v>88</v>
      </c>
      <c r="X1576" t="s">
        <v>1013</v>
      </c>
      <c r="Y1576" t="s">
        <v>9821</v>
      </c>
      <c r="Z1576" t="s">
        <v>87</v>
      </c>
      <c r="AA1576" t="s">
        <v>87</v>
      </c>
      <c r="AB1576" t="s">
        <v>37</v>
      </c>
      <c r="AC1576" t="s">
        <v>1013</v>
      </c>
      <c r="AD1576" t="s">
        <v>37</v>
      </c>
      <c r="AE1576" t="s">
        <v>1013</v>
      </c>
      <c r="AF1576" t="s">
        <v>90</v>
      </c>
      <c r="AG1576" t="s">
        <v>1270</v>
      </c>
      <c r="AH1576" t="s">
        <v>551</v>
      </c>
      <c r="AI1576" s="4">
        <f ca="1">data[[#This Row],[Expiry Date]]-TODAY()</f>
        <v>40</v>
      </c>
      <c r="AJ1576" s="4">
        <f ca="1">data[[#This Row],[Maturity ( Days)]]/365</f>
        <v>0.1095890410958904</v>
      </c>
      <c r="AK1576" s="4" t="str">
        <f>IF(data[[#This Row],[Option Type]]="put","p","c")</f>
        <v>p</v>
      </c>
      <c r="AL1576" s="4">
        <f>(data[[#This Row],[Bid]]*data[[#This Row],[Bidsize]]+data[[#This Row],[Ask]]*data[[#This Row],[Asksize]])/(data[[#This Row],[Bidsize]]+data[[#This Row],[Asksize]])</f>
        <v>90.199999999999989</v>
      </c>
    </row>
    <row r="1577" spans="1:38" x14ac:dyDescent="0.3">
      <c r="A1577" t="s">
        <v>9822</v>
      </c>
      <c r="B1577" t="s">
        <v>9823</v>
      </c>
      <c r="C1577" t="s">
        <v>30</v>
      </c>
      <c r="D1577" t="s">
        <v>216</v>
      </c>
      <c r="E1577" t="s">
        <v>6749</v>
      </c>
      <c r="F1577" t="s">
        <v>1112</v>
      </c>
      <c r="G1577" t="s">
        <v>9824</v>
      </c>
      <c r="H1577" t="s">
        <v>104</v>
      </c>
      <c r="I1577" t="s">
        <v>104</v>
      </c>
      <c r="J1577" t="s">
        <v>1502</v>
      </c>
      <c r="K1577" t="s">
        <v>9825</v>
      </c>
      <c r="L1577" t="s">
        <v>57</v>
      </c>
      <c r="M1577" t="s">
        <v>37</v>
      </c>
      <c r="N1577" t="s">
        <v>669</v>
      </c>
      <c r="O1577" t="s">
        <v>9826</v>
      </c>
      <c r="P1577" t="s">
        <v>9827</v>
      </c>
      <c r="Q1577" t="s">
        <v>1415</v>
      </c>
      <c r="R1577" t="s">
        <v>6315</v>
      </c>
      <c r="S1577" t="s">
        <v>9824</v>
      </c>
      <c r="T1577" t="s">
        <v>50</v>
      </c>
      <c r="U1577" t="s">
        <v>8595</v>
      </c>
      <c r="V1577" t="s">
        <v>87</v>
      </c>
      <c r="W1577" t="s">
        <v>88</v>
      </c>
      <c r="X1577" t="s">
        <v>1013</v>
      </c>
      <c r="Y1577" t="s">
        <v>1124</v>
      </c>
      <c r="Z1577" t="s">
        <v>87</v>
      </c>
      <c r="AA1577" t="s">
        <v>87</v>
      </c>
      <c r="AB1577" t="s">
        <v>37</v>
      </c>
      <c r="AC1577" t="s">
        <v>1013</v>
      </c>
      <c r="AD1577" t="s">
        <v>37</v>
      </c>
      <c r="AE1577" t="s">
        <v>1013</v>
      </c>
      <c r="AF1577" t="s">
        <v>90</v>
      </c>
      <c r="AG1577" t="s">
        <v>1270</v>
      </c>
      <c r="AH1577" t="s">
        <v>50</v>
      </c>
      <c r="AI1577" s="4">
        <f ca="1">data[[#This Row],[Expiry Date]]-TODAY()</f>
        <v>40</v>
      </c>
      <c r="AJ1577" s="4">
        <f ca="1">data[[#This Row],[Maturity ( Days)]]/365</f>
        <v>0.1095890410958904</v>
      </c>
      <c r="AK1577" s="4" t="str">
        <f>IF(data[[#This Row],[Option Type]]="put","p","c")</f>
        <v>p</v>
      </c>
      <c r="AL1577" s="4">
        <f>(data[[#This Row],[Bid]]*data[[#This Row],[Bidsize]]+data[[#This Row],[Ask]]*data[[#This Row],[Asksize]])/(data[[#This Row],[Bidsize]]+data[[#This Row],[Asksize]])</f>
        <v>90.75</v>
      </c>
    </row>
    <row r="1578" spans="1:38" x14ac:dyDescent="0.3">
      <c r="A1578" t="s">
        <v>9828</v>
      </c>
      <c r="B1578" t="s">
        <v>9829</v>
      </c>
      <c r="C1578" t="s">
        <v>30</v>
      </c>
      <c r="D1578" t="s">
        <v>216</v>
      </c>
      <c r="E1578" t="s">
        <v>139</v>
      </c>
      <c r="F1578" t="s">
        <v>1112</v>
      </c>
      <c r="G1578" t="s">
        <v>6308</v>
      </c>
      <c r="H1578" t="s">
        <v>138</v>
      </c>
      <c r="I1578" t="s">
        <v>138</v>
      </c>
      <c r="J1578" t="s">
        <v>1502</v>
      </c>
      <c r="K1578" t="s">
        <v>9830</v>
      </c>
      <c r="L1578" t="s">
        <v>57</v>
      </c>
      <c r="M1578" t="s">
        <v>37</v>
      </c>
      <c r="N1578" t="s">
        <v>9831</v>
      </c>
      <c r="O1578" t="s">
        <v>141</v>
      </c>
      <c r="P1578" t="s">
        <v>9832</v>
      </c>
      <c r="Q1578" t="s">
        <v>9833</v>
      </c>
      <c r="R1578" t="s">
        <v>6308</v>
      </c>
      <c r="S1578" t="s">
        <v>6308</v>
      </c>
      <c r="T1578" t="s">
        <v>50</v>
      </c>
      <c r="U1578" t="s">
        <v>9754</v>
      </c>
      <c r="V1578" t="s">
        <v>87</v>
      </c>
      <c r="W1578" t="s">
        <v>88</v>
      </c>
      <c r="X1578" t="s">
        <v>1013</v>
      </c>
      <c r="Y1578" t="s">
        <v>9834</v>
      </c>
      <c r="Z1578" t="s">
        <v>87</v>
      </c>
      <c r="AA1578" t="s">
        <v>87</v>
      </c>
      <c r="AB1578" t="s">
        <v>37</v>
      </c>
      <c r="AC1578" t="s">
        <v>1013</v>
      </c>
      <c r="AD1578" t="s">
        <v>37</v>
      </c>
      <c r="AE1578" t="s">
        <v>1013</v>
      </c>
      <c r="AF1578" t="s">
        <v>90</v>
      </c>
      <c r="AG1578" t="s">
        <v>1270</v>
      </c>
      <c r="AH1578" t="s">
        <v>551</v>
      </c>
      <c r="AI1578" s="4">
        <f ca="1">data[[#This Row],[Expiry Date]]-TODAY()</f>
        <v>40</v>
      </c>
      <c r="AJ1578" s="4">
        <f ca="1">data[[#This Row],[Maturity ( Days)]]/365</f>
        <v>0.1095890410958904</v>
      </c>
      <c r="AK1578" s="4" t="str">
        <f>IF(data[[#This Row],[Option Type]]="put","p","c")</f>
        <v>p</v>
      </c>
      <c r="AL1578" s="4">
        <f>(data[[#This Row],[Bid]]*data[[#This Row],[Bidsize]]+data[[#This Row],[Ask]]*data[[#This Row],[Asksize]])/(data[[#This Row],[Bidsize]]+data[[#This Row],[Asksize]])</f>
        <v>91.600000000000009</v>
      </c>
    </row>
    <row r="1579" spans="1:38" x14ac:dyDescent="0.3">
      <c r="A1579" t="s">
        <v>9835</v>
      </c>
      <c r="B1579" t="s">
        <v>9836</v>
      </c>
      <c r="C1579" t="s">
        <v>30</v>
      </c>
      <c r="D1579" t="s">
        <v>565</v>
      </c>
      <c r="E1579" t="s">
        <v>9837</v>
      </c>
      <c r="F1579" t="s">
        <v>2761</v>
      </c>
      <c r="G1579" t="s">
        <v>1450</v>
      </c>
      <c r="H1579" t="s">
        <v>138</v>
      </c>
      <c r="I1579" t="s">
        <v>138</v>
      </c>
      <c r="J1579" t="s">
        <v>1502</v>
      </c>
      <c r="K1579" t="s">
        <v>2104</v>
      </c>
      <c r="L1579" t="s">
        <v>57</v>
      </c>
      <c r="M1579" t="s">
        <v>37</v>
      </c>
      <c r="N1579" t="s">
        <v>982</v>
      </c>
      <c r="O1579" t="s">
        <v>160</v>
      </c>
      <c r="P1579" t="s">
        <v>1480</v>
      </c>
      <c r="Q1579" t="s">
        <v>1416</v>
      </c>
      <c r="R1579" t="s">
        <v>1450</v>
      </c>
      <c r="S1579" t="s">
        <v>1450</v>
      </c>
      <c r="T1579" t="s">
        <v>50</v>
      </c>
      <c r="U1579" t="s">
        <v>491</v>
      </c>
      <c r="V1579" t="s">
        <v>87</v>
      </c>
      <c r="W1579" t="s">
        <v>88</v>
      </c>
      <c r="X1579" t="s">
        <v>1013</v>
      </c>
      <c r="Y1579" t="s">
        <v>9838</v>
      </c>
      <c r="Z1579" t="s">
        <v>87</v>
      </c>
      <c r="AA1579" t="s">
        <v>87</v>
      </c>
      <c r="AB1579" t="s">
        <v>37</v>
      </c>
      <c r="AC1579" t="s">
        <v>1013</v>
      </c>
      <c r="AD1579" t="s">
        <v>37</v>
      </c>
      <c r="AE1579" t="s">
        <v>1013</v>
      </c>
      <c r="AF1579" t="s">
        <v>90</v>
      </c>
      <c r="AG1579" t="s">
        <v>1270</v>
      </c>
      <c r="AH1579" t="s">
        <v>551</v>
      </c>
      <c r="AI1579" s="4">
        <f ca="1">data[[#This Row],[Expiry Date]]-TODAY()</f>
        <v>40</v>
      </c>
      <c r="AJ1579" s="4">
        <f ca="1">data[[#This Row],[Maturity ( Days)]]/365</f>
        <v>0.1095890410958904</v>
      </c>
      <c r="AK1579" s="4" t="str">
        <f>IF(data[[#This Row],[Option Type]]="put","p","c")</f>
        <v>p</v>
      </c>
      <c r="AL1579" s="4">
        <f>(data[[#This Row],[Bid]]*data[[#This Row],[Bidsize]]+data[[#This Row],[Ask]]*data[[#This Row],[Asksize]])/(data[[#This Row],[Bidsize]]+data[[#This Row],[Asksize]])</f>
        <v>93</v>
      </c>
    </row>
    <row r="1580" spans="1:38" x14ac:dyDescent="0.3">
      <c r="A1580" t="s">
        <v>9839</v>
      </c>
      <c r="B1580" t="s">
        <v>9840</v>
      </c>
      <c r="C1580" t="s">
        <v>30</v>
      </c>
      <c r="D1580" t="s">
        <v>584</v>
      </c>
      <c r="E1580" t="s">
        <v>9841</v>
      </c>
      <c r="F1580" t="s">
        <v>143</v>
      </c>
      <c r="G1580" t="s">
        <v>436</v>
      </c>
      <c r="H1580" t="s">
        <v>142</v>
      </c>
      <c r="I1580" t="s">
        <v>142</v>
      </c>
      <c r="J1580" t="s">
        <v>1502</v>
      </c>
      <c r="K1580" t="s">
        <v>9842</v>
      </c>
      <c r="L1580" t="s">
        <v>57</v>
      </c>
      <c r="M1580" t="s">
        <v>37</v>
      </c>
      <c r="N1580" t="s">
        <v>9843</v>
      </c>
      <c r="O1580" t="s">
        <v>144</v>
      </c>
      <c r="P1580" t="s">
        <v>893</v>
      </c>
      <c r="Q1580" t="s">
        <v>893</v>
      </c>
      <c r="R1580" t="s">
        <v>436</v>
      </c>
      <c r="S1580" t="s">
        <v>436</v>
      </c>
      <c r="T1580" t="s">
        <v>50</v>
      </c>
      <c r="U1580" t="s">
        <v>9844</v>
      </c>
      <c r="V1580" t="s">
        <v>87</v>
      </c>
      <c r="W1580" t="s">
        <v>88</v>
      </c>
      <c r="X1580" t="s">
        <v>1013</v>
      </c>
      <c r="Y1580" t="s">
        <v>9845</v>
      </c>
      <c r="Z1580" t="s">
        <v>87</v>
      </c>
      <c r="AA1580" t="s">
        <v>87</v>
      </c>
      <c r="AB1580" t="s">
        <v>37</v>
      </c>
      <c r="AC1580" t="s">
        <v>1013</v>
      </c>
      <c r="AD1580" t="s">
        <v>37</v>
      </c>
      <c r="AE1580" t="s">
        <v>1013</v>
      </c>
      <c r="AF1580" t="s">
        <v>90</v>
      </c>
      <c r="AG1580" t="s">
        <v>1270</v>
      </c>
      <c r="AH1580" t="s">
        <v>551</v>
      </c>
      <c r="AI1580" s="4">
        <f ca="1">data[[#This Row],[Expiry Date]]-TODAY()</f>
        <v>40</v>
      </c>
      <c r="AJ1580" s="4">
        <f ca="1">data[[#This Row],[Maturity ( Days)]]/365</f>
        <v>0.1095890410958904</v>
      </c>
      <c r="AK1580" s="4" t="str">
        <f>IF(data[[#This Row],[Option Type]]="put","p","c")</f>
        <v>p</v>
      </c>
      <c r="AL1580" s="4">
        <f>(data[[#This Row],[Bid]]*data[[#This Row],[Bidsize]]+data[[#This Row],[Ask]]*data[[#This Row],[Asksize]])/(data[[#This Row],[Bidsize]]+data[[#This Row],[Asksize]])</f>
        <v>94.4</v>
      </c>
    </row>
    <row r="1581" spans="1:38" x14ac:dyDescent="0.3">
      <c r="A1581" t="s">
        <v>9846</v>
      </c>
      <c r="B1581" t="s">
        <v>9847</v>
      </c>
      <c r="C1581" t="s">
        <v>30</v>
      </c>
      <c r="D1581" t="s">
        <v>585</v>
      </c>
      <c r="E1581" t="s">
        <v>1236</v>
      </c>
      <c r="F1581" t="s">
        <v>9848</v>
      </c>
      <c r="G1581" t="s">
        <v>9849</v>
      </c>
      <c r="H1581" t="s">
        <v>142</v>
      </c>
      <c r="I1581" t="s">
        <v>142</v>
      </c>
      <c r="J1581" t="s">
        <v>1502</v>
      </c>
      <c r="K1581" t="s">
        <v>3304</v>
      </c>
      <c r="L1581" t="s">
        <v>57</v>
      </c>
      <c r="M1581" t="s">
        <v>37</v>
      </c>
      <c r="N1581" t="s">
        <v>6736</v>
      </c>
      <c r="O1581" t="s">
        <v>168</v>
      </c>
      <c r="P1581" t="s">
        <v>9850</v>
      </c>
      <c r="Q1581" t="s">
        <v>9850</v>
      </c>
      <c r="R1581" t="s">
        <v>9849</v>
      </c>
      <c r="S1581" t="s">
        <v>9849</v>
      </c>
      <c r="T1581" t="s">
        <v>50</v>
      </c>
      <c r="U1581" t="s">
        <v>9851</v>
      </c>
      <c r="V1581" t="s">
        <v>87</v>
      </c>
      <c r="W1581" t="s">
        <v>88</v>
      </c>
      <c r="X1581" t="s">
        <v>1013</v>
      </c>
      <c r="Y1581" t="s">
        <v>9852</v>
      </c>
      <c r="Z1581" t="s">
        <v>87</v>
      </c>
      <c r="AA1581" t="s">
        <v>87</v>
      </c>
      <c r="AB1581" t="s">
        <v>37</v>
      </c>
      <c r="AC1581" t="s">
        <v>1013</v>
      </c>
      <c r="AD1581" t="s">
        <v>37</v>
      </c>
      <c r="AE1581" t="s">
        <v>1013</v>
      </c>
      <c r="AF1581" t="s">
        <v>90</v>
      </c>
      <c r="AG1581" t="s">
        <v>1270</v>
      </c>
      <c r="AH1581" t="s">
        <v>551</v>
      </c>
      <c r="AI1581" s="4">
        <f ca="1">data[[#This Row],[Expiry Date]]-TODAY()</f>
        <v>40</v>
      </c>
      <c r="AJ1581" s="4">
        <f ca="1">data[[#This Row],[Maturity ( Days)]]/365</f>
        <v>0.1095890410958904</v>
      </c>
      <c r="AK1581" s="4" t="str">
        <f>IF(data[[#This Row],[Option Type]]="put","p","c")</f>
        <v>p</v>
      </c>
      <c r="AL1581" s="4">
        <f>(data[[#This Row],[Bid]]*data[[#This Row],[Bidsize]]+data[[#This Row],[Ask]]*data[[#This Row],[Asksize]])/(data[[#This Row],[Bidsize]]+data[[#This Row],[Asksize]])</f>
        <v>95.9</v>
      </c>
    </row>
    <row r="1582" spans="1:38" x14ac:dyDescent="0.3">
      <c r="A1582" t="s">
        <v>9853</v>
      </c>
      <c r="B1582" t="s">
        <v>9854</v>
      </c>
      <c r="C1582" t="s">
        <v>30</v>
      </c>
      <c r="D1582" t="s">
        <v>835</v>
      </c>
      <c r="E1582" t="s">
        <v>994</v>
      </c>
      <c r="F1582" t="s">
        <v>290</v>
      </c>
      <c r="G1582" t="s">
        <v>5902</v>
      </c>
      <c r="H1582" t="s">
        <v>142</v>
      </c>
      <c r="I1582" t="s">
        <v>142</v>
      </c>
      <c r="J1582" t="s">
        <v>1502</v>
      </c>
      <c r="K1582" t="s">
        <v>1387</v>
      </c>
      <c r="L1582" t="s">
        <v>57</v>
      </c>
      <c r="M1582" t="s">
        <v>37</v>
      </c>
      <c r="N1582" t="s">
        <v>9855</v>
      </c>
      <c r="O1582" t="s">
        <v>86</v>
      </c>
      <c r="P1582" t="s">
        <v>9856</v>
      </c>
      <c r="Q1582" t="s">
        <v>9856</v>
      </c>
      <c r="R1582" t="s">
        <v>5902</v>
      </c>
      <c r="S1582" t="s">
        <v>5902</v>
      </c>
      <c r="T1582" t="s">
        <v>50</v>
      </c>
      <c r="U1582" t="s">
        <v>9857</v>
      </c>
      <c r="V1582" t="s">
        <v>87</v>
      </c>
      <c r="W1582" t="s">
        <v>88</v>
      </c>
      <c r="X1582" t="s">
        <v>1013</v>
      </c>
      <c r="Y1582" t="s">
        <v>9858</v>
      </c>
      <c r="Z1582" t="s">
        <v>87</v>
      </c>
      <c r="AA1582" t="s">
        <v>87</v>
      </c>
      <c r="AB1582" t="s">
        <v>37</v>
      </c>
      <c r="AC1582" t="s">
        <v>1013</v>
      </c>
      <c r="AD1582" t="s">
        <v>37</v>
      </c>
      <c r="AE1582" t="s">
        <v>1013</v>
      </c>
      <c r="AF1582" t="s">
        <v>90</v>
      </c>
      <c r="AG1582" t="s">
        <v>1270</v>
      </c>
      <c r="AH1582" t="s">
        <v>551</v>
      </c>
      <c r="AI1582" s="4">
        <f ca="1">data[[#This Row],[Expiry Date]]-TODAY()</f>
        <v>40</v>
      </c>
      <c r="AJ1582" s="4">
        <f ca="1">data[[#This Row],[Maturity ( Days)]]/365</f>
        <v>0.1095890410958904</v>
      </c>
      <c r="AK1582" s="4" t="str">
        <f>IF(data[[#This Row],[Option Type]]="put","p","c")</f>
        <v>p</v>
      </c>
      <c r="AL1582" s="4">
        <f>(data[[#This Row],[Bid]]*data[[#This Row],[Bidsize]]+data[[#This Row],[Ask]]*data[[#This Row],[Asksize]])/(data[[#This Row],[Bidsize]]+data[[#This Row],[Asksize]])</f>
        <v>97.35</v>
      </c>
    </row>
    <row r="1583" spans="1:38" x14ac:dyDescent="0.3">
      <c r="A1583" t="s">
        <v>9859</v>
      </c>
      <c r="B1583" t="s">
        <v>9860</v>
      </c>
      <c r="C1583" t="s">
        <v>30</v>
      </c>
      <c r="D1583" t="s">
        <v>217</v>
      </c>
      <c r="E1583" t="s">
        <v>9848</v>
      </c>
      <c r="F1583" t="s">
        <v>8909</v>
      </c>
      <c r="G1583" t="s">
        <v>5918</v>
      </c>
      <c r="H1583" t="s">
        <v>104</v>
      </c>
      <c r="I1583" t="s">
        <v>104</v>
      </c>
      <c r="J1583" t="s">
        <v>1502</v>
      </c>
      <c r="K1583" t="s">
        <v>9861</v>
      </c>
      <c r="L1583" t="s">
        <v>57</v>
      </c>
      <c r="M1583" t="s">
        <v>37</v>
      </c>
      <c r="N1583" t="s">
        <v>7585</v>
      </c>
      <c r="O1583" t="s">
        <v>166</v>
      </c>
      <c r="P1583" t="s">
        <v>9862</v>
      </c>
      <c r="Q1583" t="s">
        <v>1163</v>
      </c>
      <c r="R1583" t="s">
        <v>5918</v>
      </c>
      <c r="S1583" t="s">
        <v>5918</v>
      </c>
      <c r="T1583" t="s">
        <v>50</v>
      </c>
      <c r="U1583" t="s">
        <v>428</v>
      </c>
      <c r="V1583" t="s">
        <v>87</v>
      </c>
      <c r="W1583" t="s">
        <v>88</v>
      </c>
      <c r="X1583" t="s">
        <v>1013</v>
      </c>
      <c r="Y1583" t="s">
        <v>9863</v>
      </c>
      <c r="Z1583" t="s">
        <v>87</v>
      </c>
      <c r="AA1583" t="s">
        <v>87</v>
      </c>
      <c r="AB1583" t="s">
        <v>37</v>
      </c>
      <c r="AC1583" t="s">
        <v>1013</v>
      </c>
      <c r="AD1583" t="s">
        <v>37</v>
      </c>
      <c r="AE1583" t="s">
        <v>1013</v>
      </c>
      <c r="AF1583" t="s">
        <v>90</v>
      </c>
      <c r="AG1583" t="s">
        <v>1270</v>
      </c>
      <c r="AH1583" t="s">
        <v>50</v>
      </c>
      <c r="AI1583" s="4">
        <f ca="1">data[[#This Row],[Expiry Date]]-TODAY()</f>
        <v>40</v>
      </c>
      <c r="AJ1583" s="4">
        <f ca="1">data[[#This Row],[Maturity ( Days)]]/365</f>
        <v>0.1095890410958904</v>
      </c>
      <c r="AK1583" s="4" t="str">
        <f>IF(data[[#This Row],[Option Type]]="put","p","c")</f>
        <v>p</v>
      </c>
      <c r="AL1583" s="4">
        <f>(data[[#This Row],[Bid]]*data[[#This Row],[Bidsize]]+data[[#This Row],[Ask]]*data[[#This Row],[Asksize]])/(data[[#This Row],[Bidsize]]+data[[#This Row],[Asksize]])</f>
        <v>97.95</v>
      </c>
    </row>
    <row r="1584" spans="1:38" x14ac:dyDescent="0.3">
      <c r="A1584" t="s">
        <v>9864</v>
      </c>
      <c r="B1584" t="s">
        <v>9865</v>
      </c>
      <c r="C1584" t="s">
        <v>30</v>
      </c>
      <c r="D1584" t="s">
        <v>217</v>
      </c>
      <c r="E1584" t="s">
        <v>9866</v>
      </c>
      <c r="F1584" t="s">
        <v>9867</v>
      </c>
      <c r="G1584" t="s">
        <v>454</v>
      </c>
      <c r="H1584" t="s">
        <v>142</v>
      </c>
      <c r="I1584" t="s">
        <v>142</v>
      </c>
      <c r="J1584" t="s">
        <v>1502</v>
      </c>
      <c r="K1584" t="s">
        <v>6179</v>
      </c>
      <c r="L1584" t="s">
        <v>57</v>
      </c>
      <c r="M1584" t="s">
        <v>37</v>
      </c>
      <c r="N1584" t="s">
        <v>7967</v>
      </c>
      <c r="O1584" t="s">
        <v>227</v>
      </c>
      <c r="P1584" t="s">
        <v>9868</v>
      </c>
      <c r="Q1584" t="s">
        <v>9869</v>
      </c>
      <c r="R1584" t="s">
        <v>454</v>
      </c>
      <c r="S1584" t="s">
        <v>454</v>
      </c>
      <c r="T1584" t="s">
        <v>50</v>
      </c>
      <c r="U1584" t="s">
        <v>9870</v>
      </c>
      <c r="V1584" t="s">
        <v>87</v>
      </c>
      <c r="W1584" t="s">
        <v>88</v>
      </c>
      <c r="X1584" t="s">
        <v>1013</v>
      </c>
      <c r="Y1584" t="s">
        <v>9871</v>
      </c>
      <c r="Z1584" t="s">
        <v>87</v>
      </c>
      <c r="AA1584" t="s">
        <v>87</v>
      </c>
      <c r="AB1584" t="s">
        <v>37</v>
      </c>
      <c r="AC1584" t="s">
        <v>1013</v>
      </c>
      <c r="AD1584" t="s">
        <v>37</v>
      </c>
      <c r="AE1584" t="s">
        <v>1013</v>
      </c>
      <c r="AF1584" t="s">
        <v>90</v>
      </c>
      <c r="AG1584" t="s">
        <v>1270</v>
      </c>
      <c r="AH1584" t="s">
        <v>551</v>
      </c>
      <c r="AI1584" s="4">
        <f ca="1">data[[#This Row],[Expiry Date]]-TODAY()</f>
        <v>40</v>
      </c>
      <c r="AJ1584" s="4">
        <f ca="1">data[[#This Row],[Maturity ( Days)]]/365</f>
        <v>0.1095890410958904</v>
      </c>
      <c r="AK1584" s="4" t="str">
        <f>IF(data[[#This Row],[Option Type]]="put","p","c")</f>
        <v>p</v>
      </c>
      <c r="AL1584" s="4">
        <f>(data[[#This Row],[Bid]]*data[[#This Row],[Bidsize]]+data[[#This Row],[Ask]]*data[[#This Row],[Asksize]])/(data[[#This Row],[Bidsize]]+data[[#This Row],[Asksize]])</f>
        <v>98.85</v>
      </c>
    </row>
    <row r="1585" spans="1:38" x14ac:dyDescent="0.3">
      <c r="A1585" t="s">
        <v>9872</v>
      </c>
      <c r="B1585" t="s">
        <v>9873</v>
      </c>
      <c r="C1585" t="s">
        <v>30</v>
      </c>
      <c r="D1585" t="s">
        <v>785</v>
      </c>
      <c r="E1585" t="s">
        <v>838</v>
      </c>
      <c r="F1585" t="s">
        <v>203</v>
      </c>
      <c r="G1585" t="s">
        <v>9874</v>
      </c>
      <c r="H1585" t="s">
        <v>142</v>
      </c>
      <c r="I1585" t="s">
        <v>142</v>
      </c>
      <c r="J1585" t="s">
        <v>1502</v>
      </c>
      <c r="K1585" t="s">
        <v>9875</v>
      </c>
      <c r="L1585" t="s">
        <v>57</v>
      </c>
      <c r="M1585" t="s">
        <v>37</v>
      </c>
      <c r="N1585" t="s">
        <v>9876</v>
      </c>
      <c r="O1585" t="s">
        <v>184</v>
      </c>
      <c r="P1585" t="s">
        <v>9877</v>
      </c>
      <c r="Q1585" t="s">
        <v>9877</v>
      </c>
      <c r="R1585" t="s">
        <v>1479</v>
      </c>
      <c r="S1585" t="s">
        <v>9874</v>
      </c>
      <c r="T1585" t="s">
        <v>50</v>
      </c>
      <c r="U1585" t="s">
        <v>9878</v>
      </c>
      <c r="V1585" t="s">
        <v>87</v>
      </c>
      <c r="W1585" t="s">
        <v>88</v>
      </c>
      <c r="X1585" t="s">
        <v>1013</v>
      </c>
      <c r="Y1585" t="s">
        <v>9879</v>
      </c>
      <c r="Z1585" t="s">
        <v>87</v>
      </c>
      <c r="AA1585" t="s">
        <v>87</v>
      </c>
      <c r="AB1585" t="s">
        <v>37</v>
      </c>
      <c r="AC1585" t="s">
        <v>1013</v>
      </c>
      <c r="AD1585" t="s">
        <v>37</v>
      </c>
      <c r="AE1585" t="s">
        <v>1013</v>
      </c>
      <c r="AF1585" t="s">
        <v>90</v>
      </c>
      <c r="AG1585" t="s">
        <v>1270</v>
      </c>
      <c r="AH1585" t="s">
        <v>551</v>
      </c>
      <c r="AI1585" s="4">
        <f ca="1">data[[#This Row],[Expiry Date]]-TODAY()</f>
        <v>40</v>
      </c>
      <c r="AJ1585" s="4">
        <f ca="1">data[[#This Row],[Maturity ( Days)]]/365</f>
        <v>0.1095890410958904</v>
      </c>
      <c r="AK1585" s="4" t="str">
        <f>IF(data[[#This Row],[Option Type]]="put","p","c")</f>
        <v>p</v>
      </c>
      <c r="AL1585" s="4">
        <f>(data[[#This Row],[Bid]]*data[[#This Row],[Bidsize]]+data[[#This Row],[Ask]]*data[[#This Row],[Asksize]])/(data[[#This Row],[Bidsize]]+data[[#This Row],[Asksize]])</f>
        <v>100.35</v>
      </c>
    </row>
    <row r="1586" spans="1:38" x14ac:dyDescent="0.3">
      <c r="A1586" t="s">
        <v>9880</v>
      </c>
      <c r="B1586" t="s">
        <v>9881</v>
      </c>
      <c r="C1586" t="s">
        <v>30</v>
      </c>
      <c r="D1586" t="s">
        <v>647</v>
      </c>
      <c r="E1586" t="s">
        <v>9882</v>
      </c>
      <c r="F1586" t="s">
        <v>8621</v>
      </c>
      <c r="G1586" t="s">
        <v>1110</v>
      </c>
      <c r="H1586" t="s">
        <v>142</v>
      </c>
      <c r="I1586" t="s">
        <v>142</v>
      </c>
      <c r="J1586" t="s">
        <v>1502</v>
      </c>
      <c r="K1586" t="s">
        <v>500</v>
      </c>
      <c r="L1586" t="s">
        <v>57</v>
      </c>
      <c r="M1586" t="s">
        <v>37</v>
      </c>
      <c r="N1586" t="s">
        <v>9883</v>
      </c>
      <c r="O1586" t="s">
        <v>175</v>
      </c>
      <c r="P1586" t="s">
        <v>1299</v>
      </c>
      <c r="Q1586" t="s">
        <v>1485</v>
      </c>
      <c r="R1586" t="s">
        <v>1110</v>
      </c>
      <c r="S1586" t="s">
        <v>1110</v>
      </c>
      <c r="T1586" t="s">
        <v>50</v>
      </c>
      <c r="U1586" t="s">
        <v>9884</v>
      </c>
      <c r="V1586" t="s">
        <v>87</v>
      </c>
      <c r="W1586" t="s">
        <v>88</v>
      </c>
      <c r="X1586" t="s">
        <v>1013</v>
      </c>
      <c r="Y1586" t="s">
        <v>9885</v>
      </c>
      <c r="Z1586" t="s">
        <v>87</v>
      </c>
      <c r="AA1586" t="s">
        <v>87</v>
      </c>
      <c r="AB1586" t="s">
        <v>37</v>
      </c>
      <c r="AC1586" t="s">
        <v>1013</v>
      </c>
      <c r="AD1586" t="s">
        <v>37</v>
      </c>
      <c r="AE1586" t="s">
        <v>1013</v>
      </c>
      <c r="AF1586" t="s">
        <v>90</v>
      </c>
      <c r="AG1586" t="s">
        <v>1270</v>
      </c>
      <c r="AH1586" t="s">
        <v>551</v>
      </c>
      <c r="AI1586" s="4">
        <f ca="1">data[[#This Row],[Expiry Date]]-TODAY()</f>
        <v>40</v>
      </c>
      <c r="AJ1586" s="4">
        <f ca="1">data[[#This Row],[Maturity ( Days)]]/365</f>
        <v>0.1095890410958904</v>
      </c>
      <c r="AK1586" s="4" t="str">
        <f>IF(data[[#This Row],[Option Type]]="put","p","c")</f>
        <v>p</v>
      </c>
      <c r="AL1586" s="4">
        <f>(data[[#This Row],[Bid]]*data[[#This Row],[Bidsize]]+data[[#This Row],[Ask]]*data[[#This Row],[Asksize]])/(data[[#This Row],[Bidsize]]+data[[#This Row],[Asksize]])</f>
        <v>101.9</v>
      </c>
    </row>
    <row r="1587" spans="1:38" x14ac:dyDescent="0.3">
      <c r="A1587" t="s">
        <v>9886</v>
      </c>
      <c r="B1587" t="s">
        <v>9887</v>
      </c>
      <c r="C1587" t="s">
        <v>30</v>
      </c>
      <c r="D1587" t="s">
        <v>647</v>
      </c>
      <c r="E1587" t="s">
        <v>9867</v>
      </c>
      <c r="F1587" t="s">
        <v>8621</v>
      </c>
      <c r="G1587" t="s">
        <v>7207</v>
      </c>
      <c r="H1587" t="s">
        <v>104</v>
      </c>
      <c r="I1587" t="s">
        <v>104</v>
      </c>
      <c r="J1587" t="s">
        <v>1502</v>
      </c>
      <c r="K1587" t="s">
        <v>1501</v>
      </c>
      <c r="L1587" t="s">
        <v>57</v>
      </c>
      <c r="M1587" t="s">
        <v>37</v>
      </c>
      <c r="N1587" t="s">
        <v>9888</v>
      </c>
      <c r="O1587" t="s">
        <v>158</v>
      </c>
      <c r="P1587" t="s">
        <v>9889</v>
      </c>
      <c r="Q1587" t="s">
        <v>7702</v>
      </c>
      <c r="R1587" t="s">
        <v>9889</v>
      </c>
      <c r="S1587" t="s">
        <v>7207</v>
      </c>
      <c r="T1587" t="s">
        <v>50</v>
      </c>
      <c r="U1587" t="s">
        <v>1104</v>
      </c>
      <c r="V1587" t="s">
        <v>87</v>
      </c>
      <c r="W1587" t="s">
        <v>88</v>
      </c>
      <c r="X1587" t="s">
        <v>1013</v>
      </c>
      <c r="Y1587" t="s">
        <v>9890</v>
      </c>
      <c r="Z1587" t="s">
        <v>87</v>
      </c>
      <c r="AA1587" t="s">
        <v>87</v>
      </c>
      <c r="AB1587" t="s">
        <v>37</v>
      </c>
      <c r="AC1587" t="s">
        <v>1013</v>
      </c>
      <c r="AD1587" t="s">
        <v>37</v>
      </c>
      <c r="AE1587" t="s">
        <v>1013</v>
      </c>
      <c r="AF1587" t="s">
        <v>90</v>
      </c>
      <c r="AG1587" t="s">
        <v>1270</v>
      </c>
      <c r="AH1587" t="s">
        <v>50</v>
      </c>
      <c r="AI1587" s="4">
        <f ca="1">data[[#This Row],[Expiry Date]]-TODAY()</f>
        <v>40</v>
      </c>
      <c r="AJ1587" s="4">
        <f ca="1">data[[#This Row],[Maturity ( Days)]]/365</f>
        <v>0.1095890410958904</v>
      </c>
      <c r="AK1587" s="4" t="str">
        <f>IF(data[[#This Row],[Option Type]]="put","p","c")</f>
        <v>p</v>
      </c>
      <c r="AL1587" s="4">
        <f>(data[[#This Row],[Bid]]*data[[#This Row],[Bidsize]]+data[[#This Row],[Ask]]*data[[#This Row],[Asksize]])/(data[[#This Row],[Bidsize]]+data[[#This Row],[Asksize]])</f>
        <v>101</v>
      </c>
    </row>
    <row r="1588" spans="1:38" x14ac:dyDescent="0.3">
      <c r="A1588" t="s">
        <v>9891</v>
      </c>
      <c r="B1588" t="s">
        <v>9892</v>
      </c>
      <c r="C1588" t="s">
        <v>30</v>
      </c>
      <c r="D1588" t="s">
        <v>787</v>
      </c>
      <c r="E1588" t="s">
        <v>7289</v>
      </c>
      <c r="F1588" t="s">
        <v>1419</v>
      </c>
      <c r="G1588" t="s">
        <v>6768</v>
      </c>
      <c r="H1588" t="s">
        <v>142</v>
      </c>
      <c r="I1588" t="s">
        <v>142</v>
      </c>
      <c r="J1588" t="s">
        <v>1502</v>
      </c>
      <c r="K1588" t="s">
        <v>9893</v>
      </c>
      <c r="L1588" t="s">
        <v>57</v>
      </c>
      <c r="M1588" t="s">
        <v>37</v>
      </c>
      <c r="N1588" t="s">
        <v>5959</v>
      </c>
      <c r="O1588" t="s">
        <v>141</v>
      </c>
      <c r="P1588" t="s">
        <v>843</v>
      </c>
      <c r="Q1588" t="s">
        <v>999</v>
      </c>
      <c r="R1588" t="s">
        <v>9894</v>
      </c>
      <c r="S1588" t="s">
        <v>6768</v>
      </c>
      <c r="T1588" t="s">
        <v>50</v>
      </c>
      <c r="U1588" t="s">
        <v>7528</v>
      </c>
      <c r="V1588" t="s">
        <v>87</v>
      </c>
      <c r="W1588" t="s">
        <v>88</v>
      </c>
      <c r="X1588" t="s">
        <v>1013</v>
      </c>
      <c r="Y1588" t="s">
        <v>9895</v>
      </c>
      <c r="Z1588" t="s">
        <v>87</v>
      </c>
      <c r="AA1588" t="s">
        <v>87</v>
      </c>
      <c r="AB1588" t="s">
        <v>37</v>
      </c>
      <c r="AC1588" t="s">
        <v>1013</v>
      </c>
      <c r="AD1588" t="s">
        <v>37</v>
      </c>
      <c r="AE1588" t="s">
        <v>1013</v>
      </c>
      <c r="AF1588" t="s">
        <v>90</v>
      </c>
      <c r="AG1588" t="s">
        <v>1270</v>
      </c>
      <c r="AH1588" t="s">
        <v>551</v>
      </c>
      <c r="AI1588" s="4">
        <f ca="1">data[[#This Row],[Expiry Date]]-TODAY()</f>
        <v>40</v>
      </c>
      <c r="AJ1588" s="4">
        <f ca="1">data[[#This Row],[Maturity ( Days)]]/365</f>
        <v>0.1095890410958904</v>
      </c>
      <c r="AK1588" s="4" t="str">
        <f>IF(data[[#This Row],[Option Type]]="put","p","c")</f>
        <v>p</v>
      </c>
      <c r="AL1588" s="4">
        <f>(data[[#This Row],[Bid]]*data[[#This Row],[Bidsize]]+data[[#This Row],[Ask]]*data[[#This Row],[Asksize]])/(data[[#This Row],[Bidsize]]+data[[#This Row],[Asksize]])</f>
        <v>103.44999999999999</v>
      </c>
    </row>
    <row r="1589" spans="1:38" x14ac:dyDescent="0.3">
      <c r="A1589" t="s">
        <v>9896</v>
      </c>
      <c r="B1589" t="s">
        <v>9897</v>
      </c>
      <c r="C1589" t="s">
        <v>30</v>
      </c>
      <c r="D1589" t="s">
        <v>788</v>
      </c>
      <c r="E1589" t="s">
        <v>9898</v>
      </c>
      <c r="F1589" t="s">
        <v>7721</v>
      </c>
      <c r="G1589" t="s">
        <v>897</v>
      </c>
      <c r="H1589" t="s">
        <v>171</v>
      </c>
      <c r="I1589" t="s">
        <v>171</v>
      </c>
      <c r="J1589" t="s">
        <v>1502</v>
      </c>
      <c r="K1589" t="s">
        <v>2527</v>
      </c>
      <c r="L1589" t="s">
        <v>57</v>
      </c>
      <c r="M1589" t="s">
        <v>37</v>
      </c>
      <c r="N1589" t="s">
        <v>5534</v>
      </c>
      <c r="O1589" t="s">
        <v>226</v>
      </c>
      <c r="P1589" t="s">
        <v>373</v>
      </c>
      <c r="Q1589" t="s">
        <v>9899</v>
      </c>
      <c r="R1589" t="s">
        <v>897</v>
      </c>
      <c r="S1589" t="s">
        <v>897</v>
      </c>
      <c r="T1589" t="s">
        <v>50</v>
      </c>
      <c r="U1589" t="s">
        <v>9900</v>
      </c>
      <c r="V1589" t="s">
        <v>87</v>
      </c>
      <c r="W1589" t="s">
        <v>88</v>
      </c>
      <c r="X1589" t="s">
        <v>1013</v>
      </c>
      <c r="Y1589" t="s">
        <v>9901</v>
      </c>
      <c r="Z1589" t="s">
        <v>87</v>
      </c>
      <c r="AA1589" t="s">
        <v>87</v>
      </c>
      <c r="AB1589" t="s">
        <v>37</v>
      </c>
      <c r="AC1589" t="s">
        <v>1013</v>
      </c>
      <c r="AD1589" t="s">
        <v>37</v>
      </c>
      <c r="AE1589" t="s">
        <v>1013</v>
      </c>
      <c r="AF1589" t="s">
        <v>90</v>
      </c>
      <c r="AG1589" t="s">
        <v>1270</v>
      </c>
      <c r="AH1589" t="s">
        <v>551</v>
      </c>
      <c r="AI1589" s="4">
        <f ca="1">data[[#This Row],[Expiry Date]]-TODAY()</f>
        <v>40</v>
      </c>
      <c r="AJ1589" s="4">
        <f ca="1">data[[#This Row],[Maturity ( Days)]]/365</f>
        <v>0.1095890410958904</v>
      </c>
      <c r="AK1589" s="4" t="str">
        <f>IF(data[[#This Row],[Option Type]]="put","p","c")</f>
        <v>p</v>
      </c>
      <c r="AL1589" s="4">
        <f>(data[[#This Row],[Bid]]*data[[#This Row],[Bidsize]]+data[[#This Row],[Ask]]*data[[#This Row],[Asksize]])/(data[[#This Row],[Bidsize]]+data[[#This Row],[Asksize]])</f>
        <v>105</v>
      </c>
    </row>
    <row r="1590" spans="1:38" x14ac:dyDescent="0.3">
      <c r="A1590" t="s">
        <v>9902</v>
      </c>
      <c r="B1590" t="s">
        <v>9903</v>
      </c>
      <c r="C1590" t="s">
        <v>30</v>
      </c>
      <c r="D1590" t="s">
        <v>218</v>
      </c>
      <c r="E1590" t="s">
        <v>238</v>
      </c>
      <c r="F1590" t="s">
        <v>9904</v>
      </c>
      <c r="G1590" t="s">
        <v>9905</v>
      </c>
      <c r="H1590" t="s">
        <v>171</v>
      </c>
      <c r="I1590" t="s">
        <v>171</v>
      </c>
      <c r="J1590" t="s">
        <v>1502</v>
      </c>
      <c r="K1590" t="s">
        <v>9906</v>
      </c>
      <c r="L1590" t="s">
        <v>57</v>
      </c>
      <c r="M1590" t="s">
        <v>37</v>
      </c>
      <c r="N1590" t="s">
        <v>9907</v>
      </c>
      <c r="O1590" t="s">
        <v>517</v>
      </c>
      <c r="P1590" t="s">
        <v>7203</v>
      </c>
      <c r="Q1590" t="s">
        <v>1875</v>
      </c>
      <c r="R1590" t="s">
        <v>9908</v>
      </c>
      <c r="S1590" t="s">
        <v>9905</v>
      </c>
      <c r="T1590" t="s">
        <v>50</v>
      </c>
      <c r="U1590" t="s">
        <v>9909</v>
      </c>
      <c r="V1590" t="s">
        <v>87</v>
      </c>
      <c r="W1590" t="s">
        <v>88</v>
      </c>
      <c r="X1590" t="s">
        <v>1013</v>
      </c>
      <c r="Y1590" t="s">
        <v>9910</v>
      </c>
      <c r="Z1590" t="s">
        <v>87</v>
      </c>
      <c r="AA1590" t="s">
        <v>87</v>
      </c>
      <c r="AB1590" t="s">
        <v>37</v>
      </c>
      <c r="AC1590" t="s">
        <v>1013</v>
      </c>
      <c r="AD1590" t="s">
        <v>37</v>
      </c>
      <c r="AE1590" t="s">
        <v>1013</v>
      </c>
      <c r="AF1590" t="s">
        <v>90</v>
      </c>
      <c r="AG1590" t="s">
        <v>1270</v>
      </c>
      <c r="AH1590" t="s">
        <v>551</v>
      </c>
      <c r="AI1590" s="4">
        <f ca="1">data[[#This Row],[Expiry Date]]-TODAY()</f>
        <v>40</v>
      </c>
      <c r="AJ1590" s="4">
        <f ca="1">data[[#This Row],[Maturity ( Days)]]/365</f>
        <v>0.1095890410958904</v>
      </c>
      <c r="AK1590" s="4" t="str">
        <f>IF(data[[#This Row],[Option Type]]="put","p","c")</f>
        <v>p</v>
      </c>
      <c r="AL1590" s="4">
        <f>(data[[#This Row],[Bid]]*data[[#This Row],[Bidsize]]+data[[#This Row],[Ask]]*data[[#This Row],[Asksize]])/(data[[#This Row],[Bidsize]]+data[[#This Row],[Asksize]])</f>
        <v>106.60000000000001</v>
      </c>
    </row>
    <row r="1591" spans="1:38" x14ac:dyDescent="0.3">
      <c r="A1591" t="s">
        <v>9911</v>
      </c>
      <c r="B1591" t="s">
        <v>9912</v>
      </c>
      <c r="C1591" t="s">
        <v>30</v>
      </c>
      <c r="D1591" t="s">
        <v>648</v>
      </c>
      <c r="E1591" t="s">
        <v>9913</v>
      </c>
      <c r="F1591" t="s">
        <v>9914</v>
      </c>
      <c r="G1591" t="s">
        <v>5888</v>
      </c>
      <c r="H1591" t="s">
        <v>171</v>
      </c>
      <c r="I1591" t="s">
        <v>171</v>
      </c>
      <c r="J1591" t="s">
        <v>1502</v>
      </c>
      <c r="K1591" t="s">
        <v>9704</v>
      </c>
      <c r="L1591" t="s">
        <v>57</v>
      </c>
      <c r="M1591" t="s">
        <v>37</v>
      </c>
      <c r="N1591" t="s">
        <v>9915</v>
      </c>
      <c r="O1591" t="s">
        <v>175</v>
      </c>
      <c r="P1591" t="s">
        <v>7300</v>
      </c>
      <c r="Q1591" t="s">
        <v>1001</v>
      </c>
      <c r="R1591" t="s">
        <v>5888</v>
      </c>
      <c r="S1591" t="s">
        <v>5888</v>
      </c>
      <c r="T1591" t="s">
        <v>50</v>
      </c>
      <c r="U1591" t="s">
        <v>9916</v>
      </c>
      <c r="V1591" t="s">
        <v>87</v>
      </c>
      <c r="W1591" t="s">
        <v>88</v>
      </c>
      <c r="X1591" t="s">
        <v>1013</v>
      </c>
      <c r="Y1591" t="s">
        <v>9917</v>
      </c>
      <c r="Z1591" t="s">
        <v>87</v>
      </c>
      <c r="AA1591" t="s">
        <v>87</v>
      </c>
      <c r="AB1591" t="s">
        <v>37</v>
      </c>
      <c r="AC1591" t="s">
        <v>1013</v>
      </c>
      <c r="AD1591" t="s">
        <v>37</v>
      </c>
      <c r="AE1591" t="s">
        <v>1013</v>
      </c>
      <c r="AF1591" t="s">
        <v>90</v>
      </c>
      <c r="AG1591" t="s">
        <v>1270</v>
      </c>
      <c r="AH1591" t="s">
        <v>551</v>
      </c>
      <c r="AI1591" s="4">
        <f ca="1">data[[#This Row],[Expiry Date]]-TODAY()</f>
        <v>40</v>
      </c>
      <c r="AJ1591" s="4">
        <f ca="1">data[[#This Row],[Maturity ( Days)]]/365</f>
        <v>0.1095890410958904</v>
      </c>
      <c r="AK1591" s="4" t="str">
        <f>IF(data[[#This Row],[Option Type]]="put","p","c")</f>
        <v>p</v>
      </c>
      <c r="AL1591" s="4">
        <f>(data[[#This Row],[Bid]]*data[[#This Row],[Bidsize]]+data[[#This Row],[Ask]]*data[[#This Row],[Asksize]])/(data[[#This Row],[Bidsize]]+data[[#This Row],[Asksize]])</f>
        <v>108.2</v>
      </c>
    </row>
    <row r="1592" spans="1:38" x14ac:dyDescent="0.3">
      <c r="A1592" t="s">
        <v>9918</v>
      </c>
      <c r="B1592" t="s">
        <v>9919</v>
      </c>
      <c r="C1592" t="s">
        <v>30</v>
      </c>
      <c r="D1592" t="s">
        <v>648</v>
      </c>
      <c r="E1592" t="s">
        <v>5888</v>
      </c>
      <c r="F1592" t="s">
        <v>1241</v>
      </c>
      <c r="G1592" t="s">
        <v>9920</v>
      </c>
      <c r="H1592" t="s">
        <v>161</v>
      </c>
      <c r="I1592" t="s">
        <v>161</v>
      </c>
      <c r="J1592" t="s">
        <v>1502</v>
      </c>
      <c r="K1592" t="s">
        <v>3672</v>
      </c>
      <c r="L1592" t="s">
        <v>57</v>
      </c>
      <c r="M1592" t="s">
        <v>37</v>
      </c>
      <c r="N1592" t="s">
        <v>5759</v>
      </c>
      <c r="O1592" t="s">
        <v>108</v>
      </c>
      <c r="P1592" t="s">
        <v>894</v>
      </c>
      <c r="Q1592" t="s">
        <v>7977</v>
      </c>
      <c r="R1592" t="s">
        <v>894</v>
      </c>
      <c r="S1592" t="s">
        <v>9920</v>
      </c>
      <c r="T1592" t="s">
        <v>50</v>
      </c>
      <c r="U1592" t="s">
        <v>9921</v>
      </c>
      <c r="V1592" t="s">
        <v>87</v>
      </c>
      <c r="W1592" t="s">
        <v>88</v>
      </c>
      <c r="X1592" t="s">
        <v>1013</v>
      </c>
      <c r="Y1592" t="s">
        <v>9922</v>
      </c>
      <c r="Z1592" t="s">
        <v>87</v>
      </c>
      <c r="AA1592" t="s">
        <v>87</v>
      </c>
      <c r="AB1592" t="s">
        <v>37</v>
      </c>
      <c r="AC1592" t="s">
        <v>1013</v>
      </c>
      <c r="AD1592" t="s">
        <v>37</v>
      </c>
      <c r="AE1592" t="s">
        <v>1013</v>
      </c>
      <c r="AF1592" t="s">
        <v>90</v>
      </c>
      <c r="AG1592" t="s">
        <v>1270</v>
      </c>
      <c r="AH1592" t="s">
        <v>50</v>
      </c>
      <c r="AI1592" s="4">
        <f ca="1">data[[#This Row],[Expiry Date]]-TODAY()</f>
        <v>40</v>
      </c>
      <c r="AJ1592" s="4">
        <f ca="1">data[[#This Row],[Maturity ( Days)]]/365</f>
        <v>0.1095890410958904</v>
      </c>
      <c r="AK1592" s="4" t="str">
        <f>IF(data[[#This Row],[Option Type]]="put","p","c")</f>
        <v>p</v>
      </c>
      <c r="AL1592" s="4">
        <f>(data[[#This Row],[Bid]]*data[[#This Row],[Bidsize]]+data[[#This Row],[Ask]]*data[[#This Row],[Asksize]])/(data[[#This Row],[Bidsize]]+data[[#This Row],[Asksize]])</f>
        <v>107.35</v>
      </c>
    </row>
    <row r="1593" spans="1:38" x14ac:dyDescent="0.3">
      <c r="A1593" t="s">
        <v>9923</v>
      </c>
      <c r="B1593" t="s">
        <v>9924</v>
      </c>
      <c r="C1593" t="s">
        <v>30</v>
      </c>
      <c r="D1593" t="s">
        <v>696</v>
      </c>
      <c r="E1593" t="s">
        <v>965</v>
      </c>
      <c r="F1593" t="s">
        <v>9925</v>
      </c>
      <c r="G1593" t="s">
        <v>1064</v>
      </c>
      <c r="H1593" t="s">
        <v>171</v>
      </c>
      <c r="I1593" t="s">
        <v>171</v>
      </c>
      <c r="J1593" t="s">
        <v>1502</v>
      </c>
      <c r="K1593" t="s">
        <v>461</v>
      </c>
      <c r="L1593" t="s">
        <v>57</v>
      </c>
      <c r="M1593" t="s">
        <v>37</v>
      </c>
      <c r="N1593" t="s">
        <v>9926</v>
      </c>
      <c r="O1593" t="s">
        <v>124</v>
      </c>
      <c r="P1593" t="s">
        <v>1298</v>
      </c>
      <c r="Q1593" t="s">
        <v>9927</v>
      </c>
      <c r="R1593" t="s">
        <v>1064</v>
      </c>
      <c r="S1593" t="s">
        <v>1064</v>
      </c>
      <c r="T1593" t="s">
        <v>50</v>
      </c>
      <c r="U1593" t="s">
        <v>9928</v>
      </c>
      <c r="V1593" t="s">
        <v>87</v>
      </c>
      <c r="W1593" t="s">
        <v>88</v>
      </c>
      <c r="X1593" t="s">
        <v>1013</v>
      </c>
      <c r="Y1593" t="s">
        <v>9929</v>
      </c>
      <c r="Z1593" t="s">
        <v>87</v>
      </c>
      <c r="AA1593" t="s">
        <v>87</v>
      </c>
      <c r="AB1593" t="s">
        <v>37</v>
      </c>
      <c r="AC1593" t="s">
        <v>1013</v>
      </c>
      <c r="AD1593" t="s">
        <v>37</v>
      </c>
      <c r="AE1593" t="s">
        <v>1013</v>
      </c>
      <c r="AF1593" t="s">
        <v>90</v>
      </c>
      <c r="AG1593" t="s">
        <v>1270</v>
      </c>
      <c r="AH1593" t="s">
        <v>551</v>
      </c>
      <c r="AI1593" s="4">
        <f ca="1">data[[#This Row],[Expiry Date]]-TODAY()</f>
        <v>40</v>
      </c>
      <c r="AJ1593" s="4">
        <f ca="1">data[[#This Row],[Maturity ( Days)]]/365</f>
        <v>0.1095890410958904</v>
      </c>
      <c r="AK1593" s="4" t="str">
        <f>IF(data[[#This Row],[Option Type]]="put","p","c")</f>
        <v>p</v>
      </c>
      <c r="AL1593" s="4">
        <f>(data[[#This Row],[Bid]]*data[[#This Row],[Bidsize]]+data[[#This Row],[Ask]]*data[[#This Row],[Asksize]])/(data[[#This Row],[Bidsize]]+data[[#This Row],[Asksize]])</f>
        <v>109.85000000000001</v>
      </c>
    </row>
    <row r="1594" spans="1:38" x14ac:dyDescent="0.3">
      <c r="A1594" t="s">
        <v>9930</v>
      </c>
      <c r="B1594" t="s">
        <v>9931</v>
      </c>
      <c r="C1594" t="s">
        <v>30</v>
      </c>
      <c r="D1594" t="s">
        <v>649</v>
      </c>
      <c r="E1594" t="s">
        <v>843</v>
      </c>
      <c r="F1594" t="s">
        <v>1296</v>
      </c>
      <c r="G1594" t="s">
        <v>9932</v>
      </c>
      <c r="H1594" t="s">
        <v>171</v>
      </c>
      <c r="I1594" t="s">
        <v>171</v>
      </c>
      <c r="J1594" t="s">
        <v>1502</v>
      </c>
      <c r="K1594" t="s">
        <v>277</v>
      </c>
      <c r="L1594" t="s">
        <v>57</v>
      </c>
      <c r="M1594" t="s">
        <v>37</v>
      </c>
      <c r="N1594" t="s">
        <v>870</v>
      </c>
      <c r="O1594" t="s">
        <v>226</v>
      </c>
      <c r="P1594" t="s">
        <v>9933</v>
      </c>
      <c r="Q1594" t="s">
        <v>9934</v>
      </c>
      <c r="R1594" t="s">
        <v>7739</v>
      </c>
      <c r="S1594" t="s">
        <v>9932</v>
      </c>
      <c r="T1594" t="s">
        <v>50</v>
      </c>
      <c r="U1594" t="s">
        <v>1007</v>
      </c>
      <c r="V1594" t="s">
        <v>87</v>
      </c>
      <c r="W1594" t="s">
        <v>88</v>
      </c>
      <c r="X1594" t="s">
        <v>1013</v>
      </c>
      <c r="Y1594" t="s">
        <v>9935</v>
      </c>
      <c r="Z1594" t="s">
        <v>87</v>
      </c>
      <c r="AA1594" t="s">
        <v>87</v>
      </c>
      <c r="AB1594" t="s">
        <v>37</v>
      </c>
      <c r="AC1594" t="s">
        <v>1013</v>
      </c>
      <c r="AD1594" t="s">
        <v>37</v>
      </c>
      <c r="AE1594" t="s">
        <v>1013</v>
      </c>
      <c r="AF1594" t="s">
        <v>90</v>
      </c>
      <c r="AG1594" t="s">
        <v>1270</v>
      </c>
      <c r="AH1594" t="s">
        <v>551</v>
      </c>
      <c r="AI1594" s="4">
        <f ca="1">data[[#This Row],[Expiry Date]]-TODAY()</f>
        <v>40</v>
      </c>
      <c r="AJ1594" s="4">
        <f ca="1">data[[#This Row],[Maturity ( Days)]]/365</f>
        <v>0.1095890410958904</v>
      </c>
      <c r="AK1594" s="4" t="str">
        <f>IF(data[[#This Row],[Option Type]]="put","p","c")</f>
        <v>p</v>
      </c>
      <c r="AL1594" s="4">
        <f>(data[[#This Row],[Bid]]*data[[#This Row],[Bidsize]]+data[[#This Row],[Ask]]*data[[#This Row],[Asksize]])/(data[[#This Row],[Bidsize]]+data[[#This Row],[Asksize]])</f>
        <v>111.45</v>
      </c>
    </row>
    <row r="1595" spans="1:38" x14ac:dyDescent="0.3">
      <c r="A1595" t="s">
        <v>9936</v>
      </c>
      <c r="B1595" t="s">
        <v>9937</v>
      </c>
      <c r="C1595" t="s">
        <v>30</v>
      </c>
      <c r="D1595" t="s">
        <v>219</v>
      </c>
      <c r="E1595" t="s">
        <v>1246</v>
      </c>
      <c r="F1595" t="s">
        <v>1062</v>
      </c>
      <c r="G1595" t="s">
        <v>357</v>
      </c>
      <c r="H1595" t="s">
        <v>171</v>
      </c>
      <c r="I1595" t="s">
        <v>171</v>
      </c>
      <c r="J1595" t="s">
        <v>1502</v>
      </c>
      <c r="K1595" t="s">
        <v>5607</v>
      </c>
      <c r="L1595" t="s">
        <v>57</v>
      </c>
      <c r="M1595" t="s">
        <v>37</v>
      </c>
      <c r="N1595" t="s">
        <v>1206</v>
      </c>
      <c r="O1595" t="s">
        <v>136</v>
      </c>
      <c r="P1595" t="s">
        <v>9938</v>
      </c>
      <c r="Q1595" t="s">
        <v>1482</v>
      </c>
      <c r="R1595" t="s">
        <v>357</v>
      </c>
      <c r="S1595" t="s">
        <v>357</v>
      </c>
      <c r="T1595" t="s">
        <v>50</v>
      </c>
      <c r="U1595" t="s">
        <v>5976</v>
      </c>
      <c r="V1595" t="s">
        <v>87</v>
      </c>
      <c r="W1595" t="s">
        <v>88</v>
      </c>
      <c r="X1595" t="s">
        <v>1013</v>
      </c>
      <c r="Y1595" t="s">
        <v>1246</v>
      </c>
      <c r="Z1595" t="s">
        <v>87</v>
      </c>
      <c r="AA1595" t="s">
        <v>87</v>
      </c>
      <c r="AB1595" t="s">
        <v>37</v>
      </c>
      <c r="AC1595" t="s">
        <v>1013</v>
      </c>
      <c r="AD1595" t="s">
        <v>37</v>
      </c>
      <c r="AE1595" t="s">
        <v>1013</v>
      </c>
      <c r="AF1595" t="s">
        <v>90</v>
      </c>
      <c r="AG1595" t="s">
        <v>1270</v>
      </c>
      <c r="AH1595" t="s">
        <v>551</v>
      </c>
      <c r="AI1595" s="4">
        <f ca="1">data[[#This Row],[Expiry Date]]-TODAY()</f>
        <v>40</v>
      </c>
      <c r="AJ1595" s="4">
        <f ca="1">data[[#This Row],[Maturity ( Days)]]/365</f>
        <v>0.1095890410958904</v>
      </c>
      <c r="AK1595" s="4" t="str">
        <f>IF(data[[#This Row],[Option Type]]="put","p","c")</f>
        <v>p</v>
      </c>
      <c r="AL1595" s="4">
        <f>(data[[#This Row],[Bid]]*data[[#This Row],[Bidsize]]+data[[#This Row],[Ask]]*data[[#This Row],[Asksize]])/(data[[#This Row],[Bidsize]]+data[[#This Row],[Asksize]])</f>
        <v>114.85000000000001</v>
      </c>
    </row>
    <row r="1596" spans="1:38" x14ac:dyDescent="0.3">
      <c r="A1596" t="s">
        <v>9939</v>
      </c>
      <c r="B1596" t="s">
        <v>9940</v>
      </c>
      <c r="C1596" t="s">
        <v>30</v>
      </c>
      <c r="D1596" t="s">
        <v>697</v>
      </c>
      <c r="E1596" t="s">
        <v>7703</v>
      </c>
      <c r="F1596" t="s">
        <v>964</v>
      </c>
      <c r="G1596" t="s">
        <v>9941</v>
      </c>
      <c r="H1596" t="s">
        <v>171</v>
      </c>
      <c r="I1596" t="s">
        <v>171</v>
      </c>
      <c r="J1596" t="s">
        <v>1502</v>
      </c>
      <c r="K1596" t="s">
        <v>469</v>
      </c>
      <c r="L1596" t="s">
        <v>57</v>
      </c>
      <c r="M1596" t="s">
        <v>37</v>
      </c>
      <c r="N1596" t="s">
        <v>8947</v>
      </c>
      <c r="O1596" t="s">
        <v>119</v>
      </c>
      <c r="P1596" t="s">
        <v>9942</v>
      </c>
      <c r="Q1596" t="s">
        <v>547</v>
      </c>
      <c r="R1596" t="s">
        <v>9943</v>
      </c>
      <c r="S1596" t="s">
        <v>9941</v>
      </c>
      <c r="T1596" t="s">
        <v>50</v>
      </c>
      <c r="U1596" t="s">
        <v>9449</v>
      </c>
      <c r="V1596" t="s">
        <v>87</v>
      </c>
      <c r="W1596" t="s">
        <v>88</v>
      </c>
      <c r="X1596" t="s">
        <v>1013</v>
      </c>
      <c r="Y1596" t="s">
        <v>9944</v>
      </c>
      <c r="Z1596" t="s">
        <v>87</v>
      </c>
      <c r="AA1596" t="s">
        <v>87</v>
      </c>
      <c r="AB1596" t="s">
        <v>37</v>
      </c>
      <c r="AC1596" t="s">
        <v>1013</v>
      </c>
      <c r="AD1596" t="s">
        <v>37</v>
      </c>
      <c r="AE1596" t="s">
        <v>1013</v>
      </c>
      <c r="AF1596" t="s">
        <v>90</v>
      </c>
      <c r="AG1596" t="s">
        <v>1270</v>
      </c>
      <c r="AH1596" t="s">
        <v>551</v>
      </c>
      <c r="AI1596" s="4">
        <f ca="1">data[[#This Row],[Expiry Date]]-TODAY()</f>
        <v>40</v>
      </c>
      <c r="AJ1596" s="4">
        <f ca="1">data[[#This Row],[Maturity ( Days)]]/365</f>
        <v>0.1095890410958904</v>
      </c>
      <c r="AK1596" s="4" t="str">
        <f>IF(data[[#This Row],[Option Type]]="put","p","c")</f>
        <v>p</v>
      </c>
      <c r="AL1596" s="4">
        <f>(data[[#This Row],[Bid]]*data[[#This Row],[Bidsize]]+data[[#This Row],[Ask]]*data[[#This Row],[Asksize]])/(data[[#This Row],[Bidsize]]+data[[#This Row],[Asksize]])</f>
        <v>116.55</v>
      </c>
    </row>
    <row r="1597" spans="1:38" x14ac:dyDescent="0.3">
      <c r="A1597" t="s">
        <v>9945</v>
      </c>
      <c r="B1597" t="s">
        <v>9946</v>
      </c>
      <c r="C1597" t="s">
        <v>30</v>
      </c>
      <c r="D1597" t="s">
        <v>650</v>
      </c>
      <c r="E1597" t="s">
        <v>999</v>
      </c>
      <c r="F1597" t="s">
        <v>469</v>
      </c>
      <c r="G1597" t="s">
        <v>9947</v>
      </c>
      <c r="H1597" t="s">
        <v>171</v>
      </c>
      <c r="I1597" t="s">
        <v>171</v>
      </c>
      <c r="J1597" t="s">
        <v>1502</v>
      </c>
      <c r="K1597" t="s">
        <v>2470</v>
      </c>
      <c r="L1597" t="s">
        <v>57</v>
      </c>
      <c r="M1597" t="s">
        <v>37</v>
      </c>
      <c r="N1597" t="s">
        <v>1211</v>
      </c>
      <c r="O1597" t="s">
        <v>134</v>
      </c>
      <c r="P1597" t="s">
        <v>9948</v>
      </c>
      <c r="Q1597" t="s">
        <v>9949</v>
      </c>
      <c r="R1597" t="s">
        <v>9947</v>
      </c>
      <c r="S1597" t="s">
        <v>9947</v>
      </c>
      <c r="T1597" t="s">
        <v>50</v>
      </c>
      <c r="U1597" t="s">
        <v>9950</v>
      </c>
      <c r="V1597" t="s">
        <v>87</v>
      </c>
      <c r="W1597" t="s">
        <v>88</v>
      </c>
      <c r="X1597" t="s">
        <v>1013</v>
      </c>
      <c r="Y1597" t="s">
        <v>998</v>
      </c>
      <c r="Z1597" t="s">
        <v>87</v>
      </c>
      <c r="AA1597" t="s">
        <v>87</v>
      </c>
      <c r="AB1597" t="s">
        <v>37</v>
      </c>
      <c r="AC1597" t="s">
        <v>1013</v>
      </c>
      <c r="AD1597" t="s">
        <v>37</v>
      </c>
      <c r="AE1597" t="s">
        <v>1013</v>
      </c>
      <c r="AF1597" t="s">
        <v>90</v>
      </c>
      <c r="AG1597" t="s">
        <v>1270</v>
      </c>
      <c r="AH1597" t="s">
        <v>551</v>
      </c>
      <c r="AI1597" s="4">
        <f ca="1">data[[#This Row],[Expiry Date]]-TODAY()</f>
        <v>40</v>
      </c>
      <c r="AJ1597" s="4">
        <f ca="1">data[[#This Row],[Maturity ( Days)]]/365</f>
        <v>0.1095890410958904</v>
      </c>
      <c r="AK1597" s="4" t="str">
        <f>IF(data[[#This Row],[Option Type]]="put","p","c")</f>
        <v>p</v>
      </c>
      <c r="AL1597" s="4">
        <f>(data[[#This Row],[Bid]]*data[[#This Row],[Bidsize]]+data[[#This Row],[Ask]]*data[[#This Row],[Asksize]])/(data[[#This Row],[Bidsize]]+data[[#This Row],[Asksize]])</f>
        <v>118.29999999999998</v>
      </c>
    </row>
    <row r="1598" spans="1:38" x14ac:dyDescent="0.3">
      <c r="A1598" t="s">
        <v>9951</v>
      </c>
      <c r="B1598" t="s">
        <v>9952</v>
      </c>
      <c r="C1598" t="s">
        <v>30</v>
      </c>
      <c r="D1598" t="s">
        <v>700</v>
      </c>
      <c r="E1598" t="s">
        <v>9953</v>
      </c>
      <c r="F1598" t="s">
        <v>1035</v>
      </c>
      <c r="G1598" t="s">
        <v>9954</v>
      </c>
      <c r="H1598" t="s">
        <v>161</v>
      </c>
      <c r="I1598" t="s">
        <v>161</v>
      </c>
      <c r="J1598" t="s">
        <v>1502</v>
      </c>
      <c r="K1598" t="s">
        <v>9955</v>
      </c>
      <c r="L1598" t="s">
        <v>57</v>
      </c>
      <c r="M1598" t="s">
        <v>37</v>
      </c>
      <c r="N1598" t="s">
        <v>9956</v>
      </c>
      <c r="O1598" t="s">
        <v>131</v>
      </c>
      <c r="P1598" t="s">
        <v>9957</v>
      </c>
      <c r="Q1598" t="s">
        <v>9958</v>
      </c>
      <c r="R1598" t="s">
        <v>9954</v>
      </c>
      <c r="S1598" t="s">
        <v>9954</v>
      </c>
      <c r="T1598" t="s">
        <v>50</v>
      </c>
      <c r="U1598" t="s">
        <v>9959</v>
      </c>
      <c r="V1598" t="s">
        <v>87</v>
      </c>
      <c r="W1598" t="s">
        <v>88</v>
      </c>
      <c r="X1598" t="s">
        <v>1013</v>
      </c>
      <c r="Y1598" t="s">
        <v>9960</v>
      </c>
      <c r="Z1598" t="s">
        <v>87</v>
      </c>
      <c r="AA1598" t="s">
        <v>87</v>
      </c>
      <c r="AB1598" t="s">
        <v>37</v>
      </c>
      <c r="AC1598" t="s">
        <v>1013</v>
      </c>
      <c r="AD1598" t="s">
        <v>37</v>
      </c>
      <c r="AE1598" t="s">
        <v>1013</v>
      </c>
      <c r="AF1598" t="s">
        <v>90</v>
      </c>
      <c r="AG1598" t="s">
        <v>1270</v>
      </c>
      <c r="AH1598" t="s">
        <v>50</v>
      </c>
      <c r="AI1598" s="4">
        <f ca="1">data[[#This Row],[Expiry Date]]-TODAY()</f>
        <v>40</v>
      </c>
      <c r="AJ1598" s="4">
        <f ca="1">data[[#This Row],[Maturity ( Days)]]/365</f>
        <v>0.1095890410958904</v>
      </c>
      <c r="AK1598" s="4" t="str">
        <f>IF(data[[#This Row],[Option Type]]="put","p","c")</f>
        <v>p</v>
      </c>
      <c r="AL1598" s="4">
        <f>(data[[#This Row],[Bid]]*data[[#This Row],[Bidsize]]+data[[#This Row],[Ask]]*data[[#This Row],[Asksize]])/(data[[#This Row],[Bidsize]]+data[[#This Row],[Asksize]])</f>
        <v>119.2</v>
      </c>
    </row>
    <row r="1599" spans="1:38" x14ac:dyDescent="0.3">
      <c r="A1599" t="s">
        <v>9961</v>
      </c>
      <c r="B1599" t="s">
        <v>9962</v>
      </c>
      <c r="C1599" t="s">
        <v>30</v>
      </c>
      <c r="D1599" t="s">
        <v>700</v>
      </c>
      <c r="E1599" t="s">
        <v>927</v>
      </c>
      <c r="F1599" t="s">
        <v>456</v>
      </c>
      <c r="G1599" t="s">
        <v>999</v>
      </c>
      <c r="H1599" t="s">
        <v>171</v>
      </c>
      <c r="I1599" t="s">
        <v>171</v>
      </c>
      <c r="J1599" t="s">
        <v>1502</v>
      </c>
      <c r="K1599" t="s">
        <v>1386</v>
      </c>
      <c r="L1599" t="s">
        <v>57</v>
      </c>
      <c r="M1599" t="s">
        <v>37</v>
      </c>
      <c r="N1599" t="s">
        <v>334</v>
      </c>
      <c r="O1599" t="s">
        <v>116</v>
      </c>
      <c r="P1599" t="s">
        <v>9963</v>
      </c>
      <c r="Q1599" t="s">
        <v>9964</v>
      </c>
      <c r="R1599" t="s">
        <v>640</v>
      </c>
      <c r="S1599" t="s">
        <v>999</v>
      </c>
      <c r="T1599" t="s">
        <v>50</v>
      </c>
      <c r="U1599" t="s">
        <v>3913</v>
      </c>
      <c r="V1599" t="s">
        <v>87</v>
      </c>
      <c r="W1599" t="s">
        <v>88</v>
      </c>
      <c r="X1599" t="s">
        <v>1013</v>
      </c>
      <c r="Y1599" t="s">
        <v>7958</v>
      </c>
      <c r="Z1599" t="s">
        <v>87</v>
      </c>
      <c r="AA1599" t="s">
        <v>87</v>
      </c>
      <c r="AB1599" t="s">
        <v>37</v>
      </c>
      <c r="AC1599" t="s">
        <v>1013</v>
      </c>
      <c r="AD1599" t="s">
        <v>37</v>
      </c>
      <c r="AE1599" t="s">
        <v>1013</v>
      </c>
      <c r="AF1599" t="s">
        <v>90</v>
      </c>
      <c r="AG1599" t="s">
        <v>1270</v>
      </c>
      <c r="AH1599" t="s">
        <v>551</v>
      </c>
      <c r="AI1599" s="4">
        <f ca="1">data[[#This Row],[Expiry Date]]-TODAY()</f>
        <v>40</v>
      </c>
      <c r="AJ1599" s="4">
        <f ca="1">data[[#This Row],[Maturity ( Days)]]/365</f>
        <v>0.1095890410958904</v>
      </c>
      <c r="AK1599" s="4" t="str">
        <f>IF(data[[#This Row],[Option Type]]="put","p","c")</f>
        <v>p</v>
      </c>
      <c r="AL1599" s="4">
        <f>(data[[#This Row],[Bid]]*data[[#This Row],[Bidsize]]+data[[#This Row],[Ask]]*data[[#This Row],[Asksize]])/(data[[#This Row],[Bidsize]]+data[[#This Row],[Asksize]])</f>
        <v>120.05</v>
      </c>
    </row>
    <row r="1600" spans="1:38" x14ac:dyDescent="0.3">
      <c r="A1600" t="s">
        <v>9965</v>
      </c>
      <c r="B1600" t="s">
        <v>9966</v>
      </c>
      <c r="C1600" t="s">
        <v>30</v>
      </c>
      <c r="D1600" t="s">
        <v>701</v>
      </c>
      <c r="E1600" t="s">
        <v>1117</v>
      </c>
      <c r="F1600" t="s">
        <v>7966</v>
      </c>
      <c r="G1600" t="s">
        <v>9967</v>
      </c>
      <c r="H1600" t="s">
        <v>171</v>
      </c>
      <c r="I1600" t="s">
        <v>171</v>
      </c>
      <c r="J1600" t="s">
        <v>1502</v>
      </c>
      <c r="K1600" t="s">
        <v>2779</v>
      </c>
      <c r="L1600" t="s">
        <v>57</v>
      </c>
      <c r="M1600" t="s">
        <v>37</v>
      </c>
      <c r="N1600" t="s">
        <v>1141</v>
      </c>
      <c r="O1600" t="s">
        <v>231</v>
      </c>
      <c r="P1600" t="s">
        <v>9968</v>
      </c>
      <c r="Q1600" t="s">
        <v>6182</v>
      </c>
      <c r="R1600" t="s">
        <v>271</v>
      </c>
      <c r="S1600" t="s">
        <v>9967</v>
      </c>
      <c r="T1600" t="s">
        <v>50</v>
      </c>
      <c r="U1600" t="s">
        <v>9969</v>
      </c>
      <c r="V1600" t="s">
        <v>87</v>
      </c>
      <c r="W1600" t="s">
        <v>88</v>
      </c>
      <c r="X1600" t="s">
        <v>1013</v>
      </c>
      <c r="Y1600" t="s">
        <v>9970</v>
      </c>
      <c r="Z1600" t="s">
        <v>87</v>
      </c>
      <c r="AA1600" t="s">
        <v>87</v>
      </c>
      <c r="AB1600" t="s">
        <v>37</v>
      </c>
      <c r="AC1600" t="s">
        <v>1013</v>
      </c>
      <c r="AD1600" t="s">
        <v>37</v>
      </c>
      <c r="AE1600" t="s">
        <v>1013</v>
      </c>
      <c r="AF1600" t="s">
        <v>90</v>
      </c>
      <c r="AG1600" t="s">
        <v>1270</v>
      </c>
      <c r="AH1600" t="s">
        <v>551</v>
      </c>
      <c r="AI1600" s="4">
        <f ca="1">data[[#This Row],[Expiry Date]]-TODAY()</f>
        <v>40</v>
      </c>
      <c r="AJ1600" s="4">
        <f ca="1">data[[#This Row],[Maturity ( Days)]]/365</f>
        <v>0.1095890410958904</v>
      </c>
      <c r="AK1600" s="4" t="str">
        <f>IF(data[[#This Row],[Option Type]]="put","p","c")</f>
        <v>p</v>
      </c>
      <c r="AL1600" s="4">
        <f>(data[[#This Row],[Bid]]*data[[#This Row],[Bidsize]]+data[[#This Row],[Ask]]*data[[#This Row],[Asksize]])/(data[[#This Row],[Bidsize]]+data[[#This Row],[Asksize]])</f>
        <v>121.85000000000001</v>
      </c>
    </row>
    <row r="1601" spans="1:38" x14ac:dyDescent="0.3">
      <c r="A1601" t="s">
        <v>9971</v>
      </c>
      <c r="B1601" t="s">
        <v>9972</v>
      </c>
      <c r="C1601" t="s">
        <v>30</v>
      </c>
      <c r="D1601" t="s">
        <v>167</v>
      </c>
      <c r="E1601" t="s">
        <v>186</v>
      </c>
      <c r="F1601" t="s">
        <v>9973</v>
      </c>
      <c r="G1601" t="s">
        <v>9141</v>
      </c>
      <c r="H1601" t="s">
        <v>171</v>
      </c>
      <c r="I1601" t="s">
        <v>171</v>
      </c>
      <c r="J1601" t="s">
        <v>1502</v>
      </c>
      <c r="K1601" t="s">
        <v>9974</v>
      </c>
      <c r="L1601" t="s">
        <v>57</v>
      </c>
      <c r="M1601" t="s">
        <v>37</v>
      </c>
      <c r="N1601" t="s">
        <v>1199</v>
      </c>
      <c r="O1601" t="s">
        <v>452</v>
      </c>
      <c r="P1601" t="s">
        <v>9975</v>
      </c>
      <c r="Q1601" t="s">
        <v>9976</v>
      </c>
      <c r="R1601" t="s">
        <v>9954</v>
      </c>
      <c r="S1601" t="s">
        <v>9141</v>
      </c>
      <c r="T1601" t="s">
        <v>50</v>
      </c>
      <c r="U1601" t="s">
        <v>7901</v>
      </c>
      <c r="V1601" t="s">
        <v>87</v>
      </c>
      <c r="W1601" t="s">
        <v>88</v>
      </c>
      <c r="X1601" t="s">
        <v>1013</v>
      </c>
      <c r="Y1601" t="s">
        <v>9977</v>
      </c>
      <c r="Z1601" t="s">
        <v>87</v>
      </c>
      <c r="AA1601" t="s">
        <v>87</v>
      </c>
      <c r="AB1601" t="s">
        <v>37</v>
      </c>
      <c r="AC1601" t="s">
        <v>1013</v>
      </c>
      <c r="AD1601" t="s">
        <v>37</v>
      </c>
      <c r="AE1601" t="s">
        <v>1013</v>
      </c>
      <c r="AF1601" t="s">
        <v>90</v>
      </c>
      <c r="AG1601" t="s">
        <v>1270</v>
      </c>
      <c r="AH1601" t="s">
        <v>551</v>
      </c>
      <c r="AI1601" s="4">
        <f ca="1">data[[#This Row],[Expiry Date]]-TODAY()</f>
        <v>40</v>
      </c>
      <c r="AJ1601" s="4">
        <f ca="1">data[[#This Row],[Maturity ( Days)]]/365</f>
        <v>0.1095890410958904</v>
      </c>
      <c r="AK1601" s="4" t="str">
        <f>IF(data[[#This Row],[Option Type]]="put","p","c")</f>
        <v>p</v>
      </c>
      <c r="AL1601" s="4">
        <f>(data[[#This Row],[Bid]]*data[[#This Row],[Bidsize]]+data[[#This Row],[Ask]]*data[[#This Row],[Asksize]])/(data[[#This Row],[Bidsize]]+data[[#This Row],[Asksize]])</f>
        <v>123.64999999999999</v>
      </c>
    </row>
    <row r="1602" spans="1:38" x14ac:dyDescent="0.3">
      <c r="A1602" t="s">
        <v>9978</v>
      </c>
      <c r="B1602" t="s">
        <v>9979</v>
      </c>
      <c r="C1602" t="s">
        <v>30</v>
      </c>
      <c r="D1602" t="s">
        <v>704</v>
      </c>
      <c r="E1602" t="s">
        <v>9980</v>
      </c>
      <c r="F1602" t="s">
        <v>1369</v>
      </c>
      <c r="G1602" t="s">
        <v>9981</v>
      </c>
      <c r="H1602" t="s">
        <v>137</v>
      </c>
      <c r="I1602" t="s">
        <v>137</v>
      </c>
      <c r="J1602" t="s">
        <v>1502</v>
      </c>
      <c r="K1602" t="s">
        <v>472</v>
      </c>
      <c r="L1602" t="s">
        <v>57</v>
      </c>
      <c r="M1602" t="s">
        <v>37</v>
      </c>
      <c r="N1602" t="s">
        <v>5539</v>
      </c>
      <c r="O1602" t="s">
        <v>171</v>
      </c>
      <c r="P1602" t="s">
        <v>1120</v>
      </c>
      <c r="Q1602" t="s">
        <v>1120</v>
      </c>
      <c r="R1602" t="s">
        <v>1368</v>
      </c>
      <c r="S1602" t="s">
        <v>9981</v>
      </c>
      <c r="T1602" t="s">
        <v>50</v>
      </c>
      <c r="U1602" t="s">
        <v>9982</v>
      </c>
      <c r="V1602" t="s">
        <v>87</v>
      </c>
      <c r="W1602" t="s">
        <v>88</v>
      </c>
      <c r="X1602" t="s">
        <v>1013</v>
      </c>
      <c r="Y1602" t="s">
        <v>1483</v>
      </c>
      <c r="Z1602" t="s">
        <v>87</v>
      </c>
      <c r="AA1602" t="s">
        <v>87</v>
      </c>
      <c r="AB1602" t="s">
        <v>37</v>
      </c>
      <c r="AC1602" t="s">
        <v>1013</v>
      </c>
      <c r="AD1602" t="s">
        <v>37</v>
      </c>
      <c r="AE1602" t="s">
        <v>1013</v>
      </c>
      <c r="AF1602" t="s">
        <v>90</v>
      </c>
      <c r="AG1602" t="s">
        <v>1270</v>
      </c>
      <c r="AH1602" t="s">
        <v>551</v>
      </c>
      <c r="AI1602" s="4">
        <f ca="1">data[[#This Row],[Expiry Date]]-TODAY()</f>
        <v>40</v>
      </c>
      <c r="AJ1602" s="4">
        <f ca="1">data[[#This Row],[Maturity ( Days)]]/365</f>
        <v>0.1095890410958904</v>
      </c>
      <c r="AK1602" s="4" t="str">
        <f>IF(data[[#This Row],[Option Type]]="put","p","c")</f>
        <v>p</v>
      </c>
      <c r="AL1602" s="4">
        <f>(data[[#This Row],[Bid]]*data[[#This Row],[Bidsize]]+data[[#This Row],[Ask]]*data[[#This Row],[Asksize]])/(data[[#This Row],[Bidsize]]+data[[#This Row],[Asksize]])</f>
        <v>125.44999999999999</v>
      </c>
    </row>
    <row r="1603" spans="1:38" x14ac:dyDescent="0.3">
      <c r="A1603" t="s">
        <v>9983</v>
      </c>
      <c r="B1603" t="s">
        <v>9984</v>
      </c>
      <c r="C1603" t="s">
        <v>30</v>
      </c>
      <c r="D1603" t="s">
        <v>705</v>
      </c>
      <c r="E1603" t="s">
        <v>9985</v>
      </c>
      <c r="F1603" t="s">
        <v>9986</v>
      </c>
      <c r="G1603" t="s">
        <v>9987</v>
      </c>
      <c r="H1603" t="s">
        <v>161</v>
      </c>
      <c r="I1603" t="s">
        <v>161</v>
      </c>
      <c r="J1603" t="s">
        <v>1502</v>
      </c>
      <c r="K1603" t="s">
        <v>3475</v>
      </c>
      <c r="L1603" t="s">
        <v>57</v>
      </c>
      <c r="M1603" t="s">
        <v>37</v>
      </c>
      <c r="N1603" t="s">
        <v>9988</v>
      </c>
      <c r="O1603" t="s">
        <v>138</v>
      </c>
      <c r="P1603" t="s">
        <v>9989</v>
      </c>
      <c r="Q1603" t="s">
        <v>9989</v>
      </c>
      <c r="R1603" t="s">
        <v>9987</v>
      </c>
      <c r="S1603" t="s">
        <v>9987</v>
      </c>
      <c r="T1603" t="s">
        <v>50</v>
      </c>
      <c r="U1603" t="s">
        <v>6717</v>
      </c>
      <c r="V1603" t="s">
        <v>87</v>
      </c>
      <c r="W1603" t="s">
        <v>88</v>
      </c>
      <c r="X1603" t="s">
        <v>1013</v>
      </c>
      <c r="Y1603" t="s">
        <v>9990</v>
      </c>
      <c r="Z1603" t="s">
        <v>87</v>
      </c>
      <c r="AA1603" t="s">
        <v>87</v>
      </c>
      <c r="AB1603" t="s">
        <v>37</v>
      </c>
      <c r="AC1603" t="s">
        <v>1013</v>
      </c>
      <c r="AD1603" t="s">
        <v>37</v>
      </c>
      <c r="AE1603" t="s">
        <v>1013</v>
      </c>
      <c r="AF1603" t="s">
        <v>90</v>
      </c>
      <c r="AG1603" t="s">
        <v>1270</v>
      </c>
      <c r="AH1603" t="s">
        <v>50</v>
      </c>
      <c r="AI1603" s="4">
        <f ca="1">data[[#This Row],[Expiry Date]]-TODAY()</f>
        <v>40</v>
      </c>
      <c r="AJ1603" s="4">
        <f ca="1">data[[#This Row],[Maturity ( Days)]]/365</f>
        <v>0.1095890410958904</v>
      </c>
      <c r="AK1603" s="4" t="str">
        <f>IF(data[[#This Row],[Option Type]]="put","p","c")</f>
        <v>p</v>
      </c>
      <c r="AL1603" s="4">
        <f>(data[[#This Row],[Bid]]*data[[#This Row],[Bidsize]]+data[[#This Row],[Ask]]*data[[#This Row],[Asksize]])/(data[[#This Row],[Bidsize]]+data[[#This Row],[Asksize]])</f>
        <v>126.4</v>
      </c>
    </row>
    <row r="1604" spans="1:38" x14ac:dyDescent="0.3">
      <c r="A1604" t="s">
        <v>9991</v>
      </c>
      <c r="B1604" t="s">
        <v>9992</v>
      </c>
      <c r="C1604" t="s">
        <v>30</v>
      </c>
      <c r="D1604" t="s">
        <v>705</v>
      </c>
      <c r="E1604" t="s">
        <v>1484</v>
      </c>
      <c r="F1604" t="s">
        <v>510</v>
      </c>
      <c r="G1604" t="s">
        <v>9963</v>
      </c>
      <c r="H1604" t="s">
        <v>137</v>
      </c>
      <c r="I1604" t="s">
        <v>137</v>
      </c>
      <c r="J1604" t="s">
        <v>1502</v>
      </c>
      <c r="K1604" t="s">
        <v>6522</v>
      </c>
      <c r="L1604" t="s">
        <v>57</v>
      </c>
      <c r="M1604" t="s">
        <v>37</v>
      </c>
      <c r="N1604" t="s">
        <v>7792</v>
      </c>
      <c r="O1604" t="s">
        <v>128</v>
      </c>
      <c r="P1604" t="s">
        <v>6799</v>
      </c>
      <c r="Q1604" t="s">
        <v>9963</v>
      </c>
      <c r="R1604" t="s">
        <v>6799</v>
      </c>
      <c r="S1604" t="s">
        <v>9963</v>
      </c>
      <c r="T1604" t="s">
        <v>50</v>
      </c>
      <c r="U1604" t="s">
        <v>9993</v>
      </c>
      <c r="V1604" t="s">
        <v>87</v>
      </c>
      <c r="W1604" t="s">
        <v>88</v>
      </c>
      <c r="X1604" t="s">
        <v>1013</v>
      </c>
      <c r="Y1604" t="s">
        <v>9994</v>
      </c>
      <c r="Z1604" t="s">
        <v>87</v>
      </c>
      <c r="AA1604" t="s">
        <v>87</v>
      </c>
      <c r="AB1604" t="s">
        <v>37</v>
      </c>
      <c r="AC1604" t="s">
        <v>1013</v>
      </c>
      <c r="AD1604" t="s">
        <v>37</v>
      </c>
      <c r="AE1604" t="s">
        <v>1013</v>
      </c>
      <c r="AF1604" t="s">
        <v>90</v>
      </c>
      <c r="AG1604" t="s">
        <v>1270</v>
      </c>
      <c r="AH1604" t="s">
        <v>551</v>
      </c>
      <c r="AI1604" s="4">
        <f ca="1">data[[#This Row],[Expiry Date]]-TODAY()</f>
        <v>40</v>
      </c>
      <c r="AJ1604" s="4">
        <f ca="1">data[[#This Row],[Maturity ( Days)]]/365</f>
        <v>0.1095890410958904</v>
      </c>
      <c r="AK1604" s="4" t="str">
        <f>IF(data[[#This Row],[Option Type]]="put","p","c")</f>
        <v>p</v>
      </c>
      <c r="AL1604" s="4">
        <f>(data[[#This Row],[Bid]]*data[[#This Row],[Bidsize]]+data[[#This Row],[Ask]]*data[[#This Row],[Asksize]])/(data[[#This Row],[Bidsize]]+data[[#This Row],[Asksize]])</f>
        <v>127.3</v>
      </c>
    </row>
    <row r="1605" spans="1:38" x14ac:dyDescent="0.3">
      <c r="A1605" t="s">
        <v>9995</v>
      </c>
      <c r="B1605" t="s">
        <v>9996</v>
      </c>
      <c r="C1605" t="s">
        <v>30</v>
      </c>
      <c r="D1605" t="s">
        <v>792</v>
      </c>
      <c r="E1605" t="s">
        <v>459</v>
      </c>
      <c r="F1605" t="s">
        <v>717</v>
      </c>
      <c r="G1605" t="s">
        <v>1249</v>
      </c>
      <c r="H1605" t="s">
        <v>137</v>
      </c>
      <c r="I1605" t="s">
        <v>137</v>
      </c>
      <c r="J1605" t="s">
        <v>1502</v>
      </c>
      <c r="K1605" t="s">
        <v>537</v>
      </c>
      <c r="L1605" t="s">
        <v>57</v>
      </c>
      <c r="M1605" t="s">
        <v>37</v>
      </c>
      <c r="N1605" t="s">
        <v>9099</v>
      </c>
      <c r="O1605" t="s">
        <v>141</v>
      </c>
      <c r="P1605" t="s">
        <v>1372</v>
      </c>
      <c r="Q1605" t="s">
        <v>1122</v>
      </c>
      <c r="R1605" t="s">
        <v>9997</v>
      </c>
      <c r="S1605" t="s">
        <v>1249</v>
      </c>
      <c r="T1605" t="s">
        <v>50</v>
      </c>
      <c r="U1605" t="s">
        <v>9998</v>
      </c>
      <c r="V1605" t="s">
        <v>87</v>
      </c>
      <c r="W1605" t="s">
        <v>88</v>
      </c>
      <c r="X1605" t="s">
        <v>1013</v>
      </c>
      <c r="Y1605" t="s">
        <v>9999</v>
      </c>
      <c r="Z1605" t="s">
        <v>87</v>
      </c>
      <c r="AA1605" t="s">
        <v>87</v>
      </c>
      <c r="AB1605" t="s">
        <v>37</v>
      </c>
      <c r="AC1605" t="s">
        <v>1013</v>
      </c>
      <c r="AD1605" t="s">
        <v>37</v>
      </c>
      <c r="AE1605" t="s">
        <v>1013</v>
      </c>
      <c r="AF1605" t="s">
        <v>90</v>
      </c>
      <c r="AG1605" t="s">
        <v>1270</v>
      </c>
      <c r="AH1605" t="s">
        <v>551</v>
      </c>
      <c r="AI1605" s="4">
        <f ca="1">data[[#This Row],[Expiry Date]]-TODAY()</f>
        <v>40</v>
      </c>
      <c r="AJ1605" s="4">
        <f ca="1">data[[#This Row],[Maturity ( Days)]]/365</f>
        <v>0.1095890410958904</v>
      </c>
      <c r="AK1605" s="4" t="str">
        <f>IF(data[[#This Row],[Option Type]]="put","p","c")</f>
        <v>p</v>
      </c>
      <c r="AL1605" s="4">
        <f>(data[[#This Row],[Bid]]*data[[#This Row],[Bidsize]]+data[[#This Row],[Ask]]*data[[#This Row],[Asksize]])/(data[[#This Row],[Bidsize]]+data[[#This Row],[Asksize]])</f>
        <v>131.10000000000002</v>
      </c>
    </row>
    <row r="1606" spans="1:38" x14ac:dyDescent="0.3">
      <c r="A1606" t="s">
        <v>10000</v>
      </c>
      <c r="B1606" t="s">
        <v>10001</v>
      </c>
      <c r="C1606" t="s">
        <v>30</v>
      </c>
      <c r="D1606" t="s">
        <v>220</v>
      </c>
      <c r="E1606" t="s">
        <v>9948</v>
      </c>
      <c r="F1606" t="s">
        <v>1413</v>
      </c>
      <c r="G1606" t="s">
        <v>10002</v>
      </c>
      <c r="H1606" t="s">
        <v>125</v>
      </c>
      <c r="I1606" t="s">
        <v>161</v>
      </c>
      <c r="J1606" t="s">
        <v>1502</v>
      </c>
      <c r="K1606" t="s">
        <v>10003</v>
      </c>
      <c r="L1606" t="s">
        <v>57</v>
      </c>
      <c r="M1606" t="s">
        <v>37</v>
      </c>
      <c r="N1606" t="s">
        <v>10004</v>
      </c>
      <c r="O1606" t="s">
        <v>10005</v>
      </c>
      <c r="P1606" t="s">
        <v>10006</v>
      </c>
      <c r="Q1606" t="s">
        <v>10007</v>
      </c>
      <c r="R1606" t="s">
        <v>10008</v>
      </c>
      <c r="S1606" t="s">
        <v>10002</v>
      </c>
      <c r="T1606" t="s">
        <v>50</v>
      </c>
      <c r="U1606" t="s">
        <v>10009</v>
      </c>
      <c r="V1606" t="s">
        <v>87</v>
      </c>
      <c r="W1606" t="s">
        <v>88</v>
      </c>
      <c r="X1606" t="s">
        <v>1013</v>
      </c>
      <c r="Y1606" t="s">
        <v>10010</v>
      </c>
      <c r="Z1606" t="s">
        <v>87</v>
      </c>
      <c r="AA1606" t="s">
        <v>87</v>
      </c>
      <c r="AB1606" t="s">
        <v>37</v>
      </c>
      <c r="AC1606" t="s">
        <v>1013</v>
      </c>
      <c r="AD1606" t="s">
        <v>37</v>
      </c>
      <c r="AE1606" t="s">
        <v>1013</v>
      </c>
      <c r="AF1606" t="s">
        <v>90</v>
      </c>
      <c r="AG1606" t="s">
        <v>1270</v>
      </c>
      <c r="AH1606" t="s">
        <v>50</v>
      </c>
      <c r="AI1606" s="4">
        <f ca="1">data[[#This Row],[Expiry Date]]-TODAY()</f>
        <v>40</v>
      </c>
      <c r="AJ1606" s="4">
        <f ca="1">data[[#This Row],[Maturity ( Days)]]/365</f>
        <v>0.1095890410958904</v>
      </c>
      <c r="AK1606" s="4" t="str">
        <f>IF(data[[#This Row],[Option Type]]="put","p","c")</f>
        <v>p</v>
      </c>
      <c r="AL1606" s="4">
        <f>(data[[#This Row],[Bid]]*data[[#This Row],[Bidsize]]+data[[#This Row],[Ask]]*data[[#This Row],[Asksize]])/(data[[#This Row],[Bidsize]]+data[[#This Row],[Asksize]])</f>
        <v>131.41</v>
      </c>
    </row>
    <row r="1607" spans="1:38" x14ac:dyDescent="0.3">
      <c r="A1607" t="s">
        <v>10011</v>
      </c>
      <c r="B1607" t="s">
        <v>10012</v>
      </c>
      <c r="C1607" t="s">
        <v>30</v>
      </c>
      <c r="D1607" t="s">
        <v>220</v>
      </c>
      <c r="E1607" t="s">
        <v>9877</v>
      </c>
      <c r="F1607" t="s">
        <v>895</v>
      </c>
      <c r="G1607" t="s">
        <v>459</v>
      </c>
      <c r="H1607" t="s">
        <v>137</v>
      </c>
      <c r="I1607" t="s">
        <v>137</v>
      </c>
      <c r="J1607" t="s">
        <v>1502</v>
      </c>
      <c r="K1607" t="s">
        <v>3286</v>
      </c>
      <c r="L1607" t="s">
        <v>57</v>
      </c>
      <c r="M1607" t="s">
        <v>37</v>
      </c>
      <c r="N1607" t="s">
        <v>1184</v>
      </c>
      <c r="O1607" t="s">
        <v>116</v>
      </c>
      <c r="P1607" t="s">
        <v>2775</v>
      </c>
      <c r="Q1607" t="s">
        <v>2775</v>
      </c>
      <c r="R1607" t="s">
        <v>6819</v>
      </c>
      <c r="S1607" t="s">
        <v>459</v>
      </c>
      <c r="T1607" t="s">
        <v>50</v>
      </c>
      <c r="U1607" t="s">
        <v>9266</v>
      </c>
      <c r="V1607" t="s">
        <v>87</v>
      </c>
      <c r="W1607" t="s">
        <v>88</v>
      </c>
      <c r="X1607" t="s">
        <v>1013</v>
      </c>
      <c r="Y1607" t="s">
        <v>504</v>
      </c>
      <c r="Z1607" t="s">
        <v>87</v>
      </c>
      <c r="AA1607" t="s">
        <v>87</v>
      </c>
      <c r="AB1607" t="s">
        <v>37</v>
      </c>
      <c r="AC1607" t="s">
        <v>1013</v>
      </c>
      <c r="AD1607" t="s">
        <v>37</v>
      </c>
      <c r="AE1607" t="s">
        <v>1013</v>
      </c>
      <c r="AF1607" t="s">
        <v>90</v>
      </c>
      <c r="AG1607" t="s">
        <v>1270</v>
      </c>
      <c r="AH1607" t="s">
        <v>551</v>
      </c>
      <c r="AI1607" s="4">
        <f ca="1">data[[#This Row],[Expiry Date]]-TODAY()</f>
        <v>40</v>
      </c>
      <c r="AJ1607" s="4">
        <f ca="1">data[[#This Row],[Maturity ( Days)]]/365</f>
        <v>0.1095890410958904</v>
      </c>
      <c r="AK1607" s="4" t="str">
        <f>IF(data[[#This Row],[Option Type]]="put","p","c")</f>
        <v>p</v>
      </c>
      <c r="AL1607" s="4">
        <f>(data[[#This Row],[Bid]]*data[[#This Row],[Bidsize]]+data[[#This Row],[Ask]]*data[[#This Row],[Asksize]])/(data[[#This Row],[Bidsize]]+data[[#This Row],[Asksize]])</f>
        <v>133</v>
      </c>
    </row>
    <row r="1608" spans="1:38" x14ac:dyDescent="0.3">
      <c r="A1608" t="s">
        <v>10013</v>
      </c>
      <c r="B1608" t="s">
        <v>10014</v>
      </c>
      <c r="C1608" t="s">
        <v>30</v>
      </c>
      <c r="D1608" t="s">
        <v>708</v>
      </c>
      <c r="E1608" t="s">
        <v>1303</v>
      </c>
      <c r="F1608" t="s">
        <v>1159</v>
      </c>
      <c r="G1608" t="s">
        <v>10015</v>
      </c>
      <c r="H1608" t="s">
        <v>137</v>
      </c>
      <c r="I1608" t="s">
        <v>137</v>
      </c>
      <c r="J1608" t="s">
        <v>1502</v>
      </c>
      <c r="K1608" t="s">
        <v>7383</v>
      </c>
      <c r="L1608" t="s">
        <v>57</v>
      </c>
      <c r="M1608" t="s">
        <v>37</v>
      </c>
      <c r="N1608" t="s">
        <v>8242</v>
      </c>
      <c r="O1608" t="s">
        <v>184</v>
      </c>
      <c r="P1608" t="s">
        <v>7226</v>
      </c>
      <c r="Q1608" t="s">
        <v>7226</v>
      </c>
      <c r="R1608" t="s">
        <v>10016</v>
      </c>
      <c r="S1608" t="s">
        <v>10015</v>
      </c>
      <c r="T1608" t="s">
        <v>50</v>
      </c>
      <c r="U1608" t="s">
        <v>9751</v>
      </c>
      <c r="V1608" t="s">
        <v>87</v>
      </c>
      <c r="W1608" t="s">
        <v>88</v>
      </c>
      <c r="X1608" t="s">
        <v>1013</v>
      </c>
      <c r="Y1608" t="s">
        <v>10017</v>
      </c>
      <c r="Z1608" t="s">
        <v>87</v>
      </c>
      <c r="AA1608" t="s">
        <v>87</v>
      </c>
      <c r="AB1608" t="s">
        <v>37</v>
      </c>
      <c r="AC1608" t="s">
        <v>1013</v>
      </c>
      <c r="AD1608" t="s">
        <v>37</v>
      </c>
      <c r="AE1608" t="s">
        <v>1013</v>
      </c>
      <c r="AF1608" t="s">
        <v>90</v>
      </c>
      <c r="AG1608" t="s">
        <v>1270</v>
      </c>
      <c r="AH1608" t="s">
        <v>551</v>
      </c>
      <c r="AI1608" s="4">
        <f ca="1">data[[#This Row],[Expiry Date]]-TODAY()</f>
        <v>40</v>
      </c>
      <c r="AJ1608" s="4">
        <f ca="1">data[[#This Row],[Maturity ( Days)]]/365</f>
        <v>0.1095890410958904</v>
      </c>
      <c r="AK1608" s="4" t="str">
        <f>IF(data[[#This Row],[Option Type]]="put","p","c")</f>
        <v>p</v>
      </c>
      <c r="AL1608" s="4">
        <f>(data[[#This Row],[Bid]]*data[[#This Row],[Bidsize]]+data[[#This Row],[Ask]]*data[[#This Row],[Asksize]])/(data[[#This Row],[Bidsize]]+data[[#This Row],[Asksize]])</f>
        <v>134.9</v>
      </c>
    </row>
    <row r="1609" spans="1:38" x14ac:dyDescent="0.3">
      <c r="A1609" t="s">
        <v>10018</v>
      </c>
      <c r="B1609" t="s">
        <v>10019</v>
      </c>
      <c r="C1609" t="s">
        <v>30</v>
      </c>
      <c r="D1609" t="s">
        <v>709</v>
      </c>
      <c r="E1609" t="s">
        <v>10020</v>
      </c>
      <c r="F1609" t="s">
        <v>504</v>
      </c>
      <c r="G1609" t="s">
        <v>10021</v>
      </c>
      <c r="H1609" t="s">
        <v>161</v>
      </c>
      <c r="I1609" t="s">
        <v>161</v>
      </c>
      <c r="J1609" t="s">
        <v>1502</v>
      </c>
      <c r="K1609" t="s">
        <v>10022</v>
      </c>
      <c r="L1609" t="s">
        <v>57</v>
      </c>
      <c r="M1609" t="s">
        <v>37</v>
      </c>
      <c r="N1609" t="s">
        <v>10023</v>
      </c>
      <c r="O1609" t="s">
        <v>10024</v>
      </c>
      <c r="P1609" t="s">
        <v>659</v>
      </c>
      <c r="Q1609" t="s">
        <v>10025</v>
      </c>
      <c r="R1609" t="s">
        <v>10021</v>
      </c>
      <c r="S1609" t="s">
        <v>10021</v>
      </c>
      <c r="T1609" t="s">
        <v>50</v>
      </c>
      <c r="U1609" t="s">
        <v>7448</v>
      </c>
      <c r="V1609" t="s">
        <v>87</v>
      </c>
      <c r="W1609" t="s">
        <v>88</v>
      </c>
      <c r="X1609" t="s">
        <v>1013</v>
      </c>
      <c r="Y1609" t="s">
        <v>10026</v>
      </c>
      <c r="Z1609" t="s">
        <v>87</v>
      </c>
      <c r="AA1609" t="s">
        <v>87</v>
      </c>
      <c r="AB1609" t="s">
        <v>37</v>
      </c>
      <c r="AC1609" t="s">
        <v>1013</v>
      </c>
      <c r="AD1609" t="s">
        <v>37</v>
      </c>
      <c r="AE1609" t="s">
        <v>1013</v>
      </c>
      <c r="AF1609" t="s">
        <v>90</v>
      </c>
      <c r="AG1609" t="s">
        <v>1270</v>
      </c>
      <c r="AH1609" t="s">
        <v>50</v>
      </c>
      <c r="AI1609" s="4">
        <f ca="1">data[[#This Row],[Expiry Date]]-TODAY()</f>
        <v>40</v>
      </c>
      <c r="AJ1609" s="4">
        <f ca="1">data[[#This Row],[Maturity ( Days)]]/365</f>
        <v>0.1095890410958904</v>
      </c>
      <c r="AK1609" s="4" t="str">
        <f>IF(data[[#This Row],[Option Type]]="put","p","c")</f>
        <v>p</v>
      </c>
      <c r="AL1609" s="4">
        <f>(data[[#This Row],[Bid]]*data[[#This Row],[Bidsize]]+data[[#This Row],[Ask]]*data[[#This Row],[Asksize]])/(data[[#This Row],[Bidsize]]+data[[#This Row],[Asksize]])</f>
        <v>136.05000000000001</v>
      </c>
    </row>
    <row r="1610" spans="1:38" x14ac:dyDescent="0.3">
      <c r="A1610" t="s">
        <v>10027</v>
      </c>
      <c r="B1610" t="s">
        <v>10028</v>
      </c>
      <c r="C1610" t="s">
        <v>30</v>
      </c>
      <c r="D1610" t="s">
        <v>709</v>
      </c>
      <c r="E1610" t="s">
        <v>10029</v>
      </c>
      <c r="F1610" t="s">
        <v>1038</v>
      </c>
      <c r="G1610" t="s">
        <v>6260</v>
      </c>
      <c r="H1610" t="s">
        <v>137</v>
      </c>
      <c r="I1610" t="s">
        <v>137</v>
      </c>
      <c r="J1610" t="s">
        <v>1502</v>
      </c>
      <c r="K1610" t="s">
        <v>2104</v>
      </c>
      <c r="L1610" t="s">
        <v>57</v>
      </c>
      <c r="M1610" t="s">
        <v>37</v>
      </c>
      <c r="N1610" t="s">
        <v>429</v>
      </c>
      <c r="O1610" t="s">
        <v>144</v>
      </c>
      <c r="P1610" t="s">
        <v>10030</v>
      </c>
      <c r="Q1610" t="s">
        <v>10030</v>
      </c>
      <c r="R1610" t="s">
        <v>6260</v>
      </c>
      <c r="S1610" t="s">
        <v>6260</v>
      </c>
      <c r="T1610" t="s">
        <v>50</v>
      </c>
      <c r="U1610" t="s">
        <v>8899</v>
      </c>
      <c r="V1610" t="s">
        <v>87</v>
      </c>
      <c r="W1610" t="s">
        <v>88</v>
      </c>
      <c r="X1610" t="s">
        <v>1013</v>
      </c>
      <c r="Y1610" t="s">
        <v>10031</v>
      </c>
      <c r="Z1610" t="s">
        <v>87</v>
      </c>
      <c r="AA1610" t="s">
        <v>87</v>
      </c>
      <c r="AB1610" t="s">
        <v>37</v>
      </c>
      <c r="AC1610" t="s">
        <v>1013</v>
      </c>
      <c r="AD1610" t="s">
        <v>37</v>
      </c>
      <c r="AE1610" t="s">
        <v>1013</v>
      </c>
      <c r="AF1610" t="s">
        <v>90</v>
      </c>
      <c r="AG1610" t="s">
        <v>1270</v>
      </c>
      <c r="AH1610" t="s">
        <v>551</v>
      </c>
      <c r="AI1610" s="4">
        <f ca="1">data[[#This Row],[Expiry Date]]-TODAY()</f>
        <v>40</v>
      </c>
      <c r="AJ1610" s="4">
        <f ca="1">data[[#This Row],[Maturity ( Days)]]/365</f>
        <v>0.1095890410958904</v>
      </c>
      <c r="AK1610" s="4" t="str">
        <f>IF(data[[#This Row],[Option Type]]="put","p","c")</f>
        <v>p</v>
      </c>
      <c r="AL1610" s="4">
        <f>(data[[#This Row],[Bid]]*data[[#This Row],[Bidsize]]+data[[#This Row],[Ask]]*data[[#This Row],[Asksize]])/(data[[#This Row],[Bidsize]]+data[[#This Row],[Asksize]])</f>
        <v>136.89999999999998</v>
      </c>
    </row>
    <row r="1611" spans="1:38" x14ac:dyDescent="0.3">
      <c r="A1611" t="s">
        <v>10032</v>
      </c>
      <c r="B1611" t="s">
        <v>10033</v>
      </c>
      <c r="C1611" t="s">
        <v>30</v>
      </c>
      <c r="D1611" t="s">
        <v>712</v>
      </c>
      <c r="E1611" t="s">
        <v>997</v>
      </c>
      <c r="F1611" t="s">
        <v>7935</v>
      </c>
      <c r="G1611" t="s">
        <v>10034</v>
      </c>
      <c r="H1611" t="s">
        <v>137</v>
      </c>
      <c r="I1611" t="s">
        <v>137</v>
      </c>
      <c r="J1611" t="s">
        <v>1502</v>
      </c>
      <c r="K1611" t="s">
        <v>6222</v>
      </c>
      <c r="L1611" t="s">
        <v>57</v>
      </c>
      <c r="M1611" t="s">
        <v>37</v>
      </c>
      <c r="N1611" t="s">
        <v>263</v>
      </c>
      <c r="O1611" t="s">
        <v>108</v>
      </c>
      <c r="P1611" t="s">
        <v>10035</v>
      </c>
      <c r="Q1611" t="s">
        <v>10035</v>
      </c>
      <c r="R1611" t="s">
        <v>10034</v>
      </c>
      <c r="S1611" t="s">
        <v>10034</v>
      </c>
      <c r="T1611" t="s">
        <v>50</v>
      </c>
      <c r="U1611" t="s">
        <v>2475</v>
      </c>
      <c r="V1611" t="s">
        <v>87</v>
      </c>
      <c r="W1611" t="s">
        <v>88</v>
      </c>
      <c r="X1611" t="s">
        <v>1013</v>
      </c>
      <c r="Y1611" t="s">
        <v>6278</v>
      </c>
      <c r="Z1611" t="s">
        <v>87</v>
      </c>
      <c r="AA1611" t="s">
        <v>87</v>
      </c>
      <c r="AB1611" t="s">
        <v>37</v>
      </c>
      <c r="AC1611" t="s">
        <v>1013</v>
      </c>
      <c r="AD1611" t="s">
        <v>37</v>
      </c>
      <c r="AE1611" t="s">
        <v>1013</v>
      </c>
      <c r="AF1611" t="s">
        <v>90</v>
      </c>
      <c r="AG1611" t="s">
        <v>1270</v>
      </c>
      <c r="AH1611" t="s">
        <v>551</v>
      </c>
      <c r="AI1611" s="4">
        <f ca="1">data[[#This Row],[Expiry Date]]-TODAY()</f>
        <v>40</v>
      </c>
      <c r="AJ1611" s="4">
        <f ca="1">data[[#This Row],[Maturity ( Days)]]/365</f>
        <v>0.1095890410958904</v>
      </c>
      <c r="AK1611" s="4" t="str">
        <f>IF(data[[#This Row],[Option Type]]="put","p","c")</f>
        <v>p</v>
      </c>
      <c r="AL1611" s="4">
        <f>(data[[#This Row],[Bid]]*data[[#This Row],[Bidsize]]+data[[#This Row],[Ask]]*data[[#This Row],[Asksize]])/(data[[#This Row],[Bidsize]]+data[[#This Row],[Asksize]])</f>
        <v>138.89999999999998</v>
      </c>
    </row>
    <row r="1612" spans="1:38" x14ac:dyDescent="0.3">
      <c r="A1612" t="s">
        <v>10036</v>
      </c>
      <c r="B1612" t="s">
        <v>10037</v>
      </c>
      <c r="C1612" t="s">
        <v>30</v>
      </c>
      <c r="D1612" t="s">
        <v>839</v>
      </c>
      <c r="E1612" t="s">
        <v>10038</v>
      </c>
      <c r="F1612" t="s">
        <v>1307</v>
      </c>
      <c r="G1612" t="s">
        <v>6874</v>
      </c>
      <c r="H1612" t="s">
        <v>161</v>
      </c>
      <c r="I1612" t="s">
        <v>161</v>
      </c>
      <c r="J1612" t="s">
        <v>1502</v>
      </c>
      <c r="K1612" t="s">
        <v>10039</v>
      </c>
      <c r="L1612" t="s">
        <v>57</v>
      </c>
      <c r="M1612" t="s">
        <v>37</v>
      </c>
      <c r="N1612" t="s">
        <v>10040</v>
      </c>
      <c r="O1612" t="s">
        <v>10041</v>
      </c>
      <c r="P1612" t="s">
        <v>10042</v>
      </c>
      <c r="Q1612" t="s">
        <v>6222</v>
      </c>
      <c r="R1612" t="s">
        <v>10043</v>
      </c>
      <c r="S1612" t="s">
        <v>6874</v>
      </c>
      <c r="T1612" t="s">
        <v>50</v>
      </c>
      <c r="U1612" t="s">
        <v>10044</v>
      </c>
      <c r="V1612" t="s">
        <v>87</v>
      </c>
      <c r="W1612" t="s">
        <v>88</v>
      </c>
      <c r="X1612" t="s">
        <v>1013</v>
      </c>
      <c r="Y1612" t="s">
        <v>10045</v>
      </c>
      <c r="Z1612" t="s">
        <v>87</v>
      </c>
      <c r="AA1612" t="s">
        <v>87</v>
      </c>
      <c r="AB1612" t="s">
        <v>37</v>
      </c>
      <c r="AC1612" t="s">
        <v>1013</v>
      </c>
      <c r="AD1612" t="s">
        <v>37</v>
      </c>
      <c r="AE1612" t="s">
        <v>1013</v>
      </c>
      <c r="AF1612" t="s">
        <v>90</v>
      </c>
      <c r="AG1612" t="s">
        <v>1270</v>
      </c>
      <c r="AH1612" t="s">
        <v>50</v>
      </c>
      <c r="AI1612" s="4">
        <f ca="1">data[[#This Row],[Expiry Date]]-TODAY()</f>
        <v>40</v>
      </c>
      <c r="AJ1612" s="4">
        <f ca="1">data[[#This Row],[Maturity ( Days)]]/365</f>
        <v>0.1095890410958904</v>
      </c>
      <c r="AK1612" s="4" t="str">
        <f>IF(data[[#This Row],[Option Type]]="put","p","c")</f>
        <v>p</v>
      </c>
      <c r="AL1612" s="4">
        <f>(data[[#This Row],[Bid]]*data[[#This Row],[Bidsize]]+data[[#This Row],[Ask]]*data[[#This Row],[Asksize]])/(data[[#This Row],[Bidsize]]+data[[#This Row],[Asksize]])</f>
        <v>140.05000000000001</v>
      </c>
    </row>
    <row r="1613" spans="1:38" x14ac:dyDescent="0.3">
      <c r="A1613" t="s">
        <v>10046</v>
      </c>
      <c r="B1613" t="s">
        <v>10047</v>
      </c>
      <c r="C1613" t="s">
        <v>30</v>
      </c>
      <c r="D1613" t="s">
        <v>839</v>
      </c>
      <c r="E1613" t="s">
        <v>1120</v>
      </c>
      <c r="F1613" t="s">
        <v>6879</v>
      </c>
      <c r="G1613" t="s">
        <v>504</v>
      </c>
      <c r="H1613" t="s">
        <v>137</v>
      </c>
      <c r="I1613" t="s">
        <v>137</v>
      </c>
      <c r="J1613" t="s">
        <v>1502</v>
      </c>
      <c r="K1613" t="s">
        <v>390</v>
      </c>
      <c r="L1613" t="s">
        <v>57</v>
      </c>
      <c r="M1613" t="s">
        <v>37</v>
      </c>
      <c r="N1613" t="s">
        <v>1187</v>
      </c>
      <c r="O1613" t="s">
        <v>166</v>
      </c>
      <c r="P1613" t="s">
        <v>7220</v>
      </c>
      <c r="Q1613" t="s">
        <v>534</v>
      </c>
      <c r="R1613" t="s">
        <v>504</v>
      </c>
      <c r="S1613" t="s">
        <v>504</v>
      </c>
      <c r="T1613" t="s">
        <v>50</v>
      </c>
      <c r="U1613" t="s">
        <v>10048</v>
      </c>
      <c r="V1613" t="s">
        <v>87</v>
      </c>
      <c r="W1613" t="s">
        <v>88</v>
      </c>
      <c r="X1613" t="s">
        <v>1013</v>
      </c>
      <c r="Y1613" t="s">
        <v>7212</v>
      </c>
      <c r="Z1613" t="s">
        <v>87</v>
      </c>
      <c r="AA1613" t="s">
        <v>87</v>
      </c>
      <c r="AB1613" t="s">
        <v>37</v>
      </c>
      <c r="AC1613" t="s">
        <v>1013</v>
      </c>
      <c r="AD1613" t="s">
        <v>37</v>
      </c>
      <c r="AE1613" t="s">
        <v>1013</v>
      </c>
      <c r="AF1613" t="s">
        <v>90</v>
      </c>
      <c r="AG1613" t="s">
        <v>1270</v>
      </c>
      <c r="AH1613" t="s">
        <v>551</v>
      </c>
      <c r="AI1613" s="4">
        <f ca="1">data[[#This Row],[Expiry Date]]-TODAY()</f>
        <v>40</v>
      </c>
      <c r="AJ1613" s="4">
        <f ca="1">data[[#This Row],[Maturity ( Days)]]/365</f>
        <v>0.1095890410958904</v>
      </c>
      <c r="AK1613" s="4" t="str">
        <f>IF(data[[#This Row],[Option Type]]="put","p","c")</f>
        <v>p</v>
      </c>
      <c r="AL1613" s="4">
        <f>(data[[#This Row],[Bid]]*data[[#This Row],[Bidsize]]+data[[#This Row],[Ask]]*data[[#This Row],[Asksize]])/(data[[#This Row],[Bidsize]]+data[[#This Row],[Asksize]])</f>
        <v>140.85</v>
      </c>
    </row>
    <row r="1614" spans="1:38" x14ac:dyDescent="0.3">
      <c r="A1614" t="s">
        <v>10049</v>
      </c>
      <c r="B1614" t="s">
        <v>10050</v>
      </c>
      <c r="C1614" t="s">
        <v>30</v>
      </c>
      <c r="D1614" t="s">
        <v>713</v>
      </c>
      <c r="E1614" t="s">
        <v>996</v>
      </c>
      <c r="F1614" t="s">
        <v>10051</v>
      </c>
      <c r="G1614" t="s">
        <v>1307</v>
      </c>
      <c r="H1614" t="s">
        <v>137</v>
      </c>
      <c r="I1614" t="s">
        <v>137</v>
      </c>
      <c r="J1614" t="s">
        <v>1502</v>
      </c>
      <c r="K1614" t="s">
        <v>2580</v>
      </c>
      <c r="L1614" t="s">
        <v>57</v>
      </c>
      <c r="M1614" t="s">
        <v>37</v>
      </c>
      <c r="N1614" t="s">
        <v>1154</v>
      </c>
      <c r="O1614" t="s">
        <v>155</v>
      </c>
      <c r="P1614" t="s">
        <v>10052</v>
      </c>
      <c r="Q1614" t="s">
        <v>10053</v>
      </c>
      <c r="R1614" t="s">
        <v>10054</v>
      </c>
      <c r="S1614" t="s">
        <v>1307</v>
      </c>
      <c r="T1614" t="s">
        <v>50</v>
      </c>
      <c r="U1614" t="s">
        <v>1153</v>
      </c>
      <c r="V1614" t="s">
        <v>87</v>
      </c>
      <c r="W1614" t="s">
        <v>88</v>
      </c>
      <c r="X1614" t="s">
        <v>1013</v>
      </c>
      <c r="Y1614" t="s">
        <v>1411</v>
      </c>
      <c r="Z1614" t="s">
        <v>87</v>
      </c>
      <c r="AA1614" t="s">
        <v>87</v>
      </c>
      <c r="AB1614" t="s">
        <v>37</v>
      </c>
      <c r="AC1614" t="s">
        <v>1013</v>
      </c>
      <c r="AD1614" t="s">
        <v>37</v>
      </c>
      <c r="AE1614" t="s">
        <v>1013</v>
      </c>
      <c r="AF1614" t="s">
        <v>90</v>
      </c>
      <c r="AG1614" t="s">
        <v>1270</v>
      </c>
      <c r="AH1614" t="s">
        <v>551</v>
      </c>
      <c r="AI1614" s="4">
        <f ca="1">data[[#This Row],[Expiry Date]]-TODAY()</f>
        <v>40</v>
      </c>
      <c r="AJ1614" s="4">
        <f ca="1">data[[#This Row],[Maturity ( Days)]]/365</f>
        <v>0.1095890410958904</v>
      </c>
      <c r="AK1614" s="4" t="str">
        <f>IF(data[[#This Row],[Option Type]]="put","p","c")</f>
        <v>p</v>
      </c>
      <c r="AL1614" s="4">
        <f>(data[[#This Row],[Bid]]*data[[#This Row],[Bidsize]]+data[[#This Row],[Ask]]*data[[#This Row],[Asksize]])/(data[[#This Row],[Bidsize]]+data[[#This Row],[Asksize]])</f>
        <v>144.95000000000002</v>
      </c>
    </row>
    <row r="1615" spans="1:38" x14ac:dyDescent="0.3">
      <c r="A1615" t="s">
        <v>10055</v>
      </c>
      <c r="B1615" t="s">
        <v>10056</v>
      </c>
      <c r="C1615" t="s">
        <v>30</v>
      </c>
      <c r="D1615" t="s">
        <v>715</v>
      </c>
      <c r="E1615" t="s">
        <v>10057</v>
      </c>
      <c r="F1615" t="s">
        <v>10058</v>
      </c>
      <c r="G1615" t="s">
        <v>10059</v>
      </c>
      <c r="H1615" t="s">
        <v>137</v>
      </c>
      <c r="I1615" t="s">
        <v>137</v>
      </c>
      <c r="J1615" t="s">
        <v>1502</v>
      </c>
      <c r="K1615" t="s">
        <v>5791</v>
      </c>
      <c r="L1615" t="s">
        <v>57</v>
      </c>
      <c r="M1615" t="s">
        <v>37</v>
      </c>
      <c r="N1615" t="s">
        <v>432</v>
      </c>
      <c r="O1615" t="s">
        <v>424</v>
      </c>
      <c r="P1615" t="s">
        <v>10053</v>
      </c>
      <c r="Q1615" t="s">
        <v>10053</v>
      </c>
      <c r="R1615" t="s">
        <v>10060</v>
      </c>
      <c r="S1615" t="s">
        <v>10059</v>
      </c>
      <c r="T1615" t="s">
        <v>50</v>
      </c>
      <c r="U1615" t="s">
        <v>983</v>
      </c>
      <c r="V1615" t="s">
        <v>87</v>
      </c>
      <c r="W1615" t="s">
        <v>88</v>
      </c>
      <c r="X1615" t="s">
        <v>1013</v>
      </c>
      <c r="Y1615" t="s">
        <v>6280</v>
      </c>
      <c r="Z1615" t="s">
        <v>87</v>
      </c>
      <c r="AA1615" t="s">
        <v>87</v>
      </c>
      <c r="AB1615" t="s">
        <v>37</v>
      </c>
      <c r="AC1615" t="s">
        <v>1013</v>
      </c>
      <c r="AD1615" t="s">
        <v>37</v>
      </c>
      <c r="AE1615" t="s">
        <v>1013</v>
      </c>
      <c r="AF1615" t="s">
        <v>90</v>
      </c>
      <c r="AG1615" t="s">
        <v>1270</v>
      </c>
      <c r="AH1615" t="s">
        <v>551</v>
      </c>
      <c r="AI1615" s="4">
        <f ca="1">data[[#This Row],[Expiry Date]]-TODAY()</f>
        <v>40</v>
      </c>
      <c r="AJ1615" s="4">
        <f ca="1">data[[#This Row],[Maturity ( Days)]]/365</f>
        <v>0.1095890410958904</v>
      </c>
      <c r="AK1615" s="4" t="str">
        <f>IF(data[[#This Row],[Option Type]]="put","p","c")</f>
        <v>p</v>
      </c>
      <c r="AL1615" s="4">
        <f>(data[[#This Row],[Bid]]*data[[#This Row],[Bidsize]]+data[[#This Row],[Ask]]*data[[#This Row],[Asksize]])/(data[[#This Row],[Bidsize]]+data[[#This Row],[Asksize]])</f>
        <v>147.04999999999998</v>
      </c>
    </row>
    <row r="1616" spans="1:38" x14ac:dyDescent="0.3">
      <c r="A1616" t="s">
        <v>10061</v>
      </c>
      <c r="B1616" t="s">
        <v>10062</v>
      </c>
      <c r="C1616" t="s">
        <v>30</v>
      </c>
      <c r="D1616" t="s">
        <v>716</v>
      </c>
      <c r="E1616" t="s">
        <v>10063</v>
      </c>
      <c r="F1616" t="s">
        <v>10064</v>
      </c>
      <c r="G1616" t="s">
        <v>10065</v>
      </c>
      <c r="H1616" t="s">
        <v>137</v>
      </c>
      <c r="I1616" t="s">
        <v>137</v>
      </c>
      <c r="J1616" t="s">
        <v>1502</v>
      </c>
      <c r="K1616" t="s">
        <v>265</v>
      </c>
      <c r="L1616" t="s">
        <v>57</v>
      </c>
      <c r="M1616" t="s">
        <v>37</v>
      </c>
      <c r="N1616" t="s">
        <v>7165</v>
      </c>
      <c r="O1616" t="s">
        <v>137</v>
      </c>
      <c r="P1616" t="s">
        <v>1314</v>
      </c>
      <c r="Q1616" t="s">
        <v>1314</v>
      </c>
      <c r="R1616" t="s">
        <v>10065</v>
      </c>
      <c r="S1616" t="s">
        <v>10065</v>
      </c>
      <c r="T1616" t="s">
        <v>50</v>
      </c>
      <c r="U1616" t="s">
        <v>10066</v>
      </c>
      <c r="V1616" t="s">
        <v>87</v>
      </c>
      <c r="W1616" t="s">
        <v>88</v>
      </c>
      <c r="X1616" t="s">
        <v>1013</v>
      </c>
      <c r="Y1616" t="s">
        <v>10067</v>
      </c>
      <c r="Z1616" t="s">
        <v>87</v>
      </c>
      <c r="AA1616" t="s">
        <v>87</v>
      </c>
      <c r="AB1616" t="s">
        <v>37</v>
      </c>
      <c r="AC1616" t="s">
        <v>1013</v>
      </c>
      <c r="AD1616" t="s">
        <v>37</v>
      </c>
      <c r="AE1616" t="s">
        <v>1013</v>
      </c>
      <c r="AF1616" t="s">
        <v>90</v>
      </c>
      <c r="AG1616" t="s">
        <v>1270</v>
      </c>
      <c r="AH1616" t="s">
        <v>551</v>
      </c>
      <c r="AI1616" s="4">
        <f ca="1">data[[#This Row],[Expiry Date]]-TODAY()</f>
        <v>40</v>
      </c>
      <c r="AJ1616" s="4">
        <f ca="1">data[[#This Row],[Maturity ( Days)]]/365</f>
        <v>0.1095890410958904</v>
      </c>
      <c r="AK1616" s="4" t="str">
        <f>IF(data[[#This Row],[Option Type]]="put","p","c")</f>
        <v>p</v>
      </c>
      <c r="AL1616" s="4">
        <f>(data[[#This Row],[Bid]]*data[[#This Row],[Bidsize]]+data[[#This Row],[Ask]]*data[[#This Row],[Asksize]])/(data[[#This Row],[Bidsize]]+data[[#This Row],[Asksize]])</f>
        <v>149.15</v>
      </c>
    </row>
    <row r="1617" spans="1:38" x14ac:dyDescent="0.3">
      <c r="A1617" t="s">
        <v>10068</v>
      </c>
      <c r="B1617" t="s">
        <v>10069</v>
      </c>
      <c r="C1617" t="s">
        <v>30</v>
      </c>
      <c r="D1617" t="s">
        <v>172</v>
      </c>
      <c r="E1617" t="s">
        <v>1115</v>
      </c>
      <c r="F1617" t="s">
        <v>8479</v>
      </c>
      <c r="G1617" t="s">
        <v>6182</v>
      </c>
      <c r="H1617" t="s">
        <v>137</v>
      </c>
      <c r="I1617" t="s">
        <v>137</v>
      </c>
      <c r="J1617" t="s">
        <v>1502</v>
      </c>
      <c r="K1617" t="s">
        <v>7411</v>
      </c>
      <c r="L1617" t="s">
        <v>57</v>
      </c>
      <c r="M1617" t="s">
        <v>37</v>
      </c>
      <c r="N1617" t="s">
        <v>6420</v>
      </c>
      <c r="O1617" t="s">
        <v>116</v>
      </c>
      <c r="P1617" t="s">
        <v>10070</v>
      </c>
      <c r="Q1617" t="s">
        <v>1059</v>
      </c>
      <c r="R1617" t="s">
        <v>6212</v>
      </c>
      <c r="S1617" t="s">
        <v>6182</v>
      </c>
      <c r="T1617" t="s">
        <v>50</v>
      </c>
      <c r="U1617" t="s">
        <v>1187</v>
      </c>
      <c r="V1617" t="s">
        <v>87</v>
      </c>
      <c r="W1617" t="s">
        <v>88</v>
      </c>
      <c r="X1617" t="s">
        <v>1013</v>
      </c>
      <c r="Y1617" t="s">
        <v>10071</v>
      </c>
      <c r="Z1617" t="s">
        <v>87</v>
      </c>
      <c r="AA1617" t="s">
        <v>87</v>
      </c>
      <c r="AB1617" t="s">
        <v>37</v>
      </c>
      <c r="AC1617" t="s">
        <v>1013</v>
      </c>
      <c r="AD1617" t="s">
        <v>37</v>
      </c>
      <c r="AE1617" t="s">
        <v>1013</v>
      </c>
      <c r="AF1617" t="s">
        <v>90</v>
      </c>
      <c r="AG1617" t="s">
        <v>1270</v>
      </c>
      <c r="AH1617" t="s">
        <v>551</v>
      </c>
      <c r="AI1617" s="4">
        <f ca="1">data[[#This Row],[Expiry Date]]-TODAY()</f>
        <v>40</v>
      </c>
      <c r="AJ1617" s="4">
        <f ca="1">data[[#This Row],[Maturity ( Days)]]/365</f>
        <v>0.1095890410958904</v>
      </c>
      <c r="AK1617" s="4" t="str">
        <f>IF(data[[#This Row],[Option Type]]="put","p","c")</f>
        <v>p</v>
      </c>
      <c r="AL1617" s="4">
        <f>(data[[#This Row],[Bid]]*data[[#This Row],[Bidsize]]+data[[#This Row],[Ask]]*data[[#This Row],[Asksize]])/(data[[#This Row],[Bidsize]]+data[[#This Row],[Asksize]])</f>
        <v>153.5</v>
      </c>
    </row>
    <row r="1618" spans="1:38" x14ac:dyDescent="0.3">
      <c r="A1618" t="s">
        <v>10072</v>
      </c>
      <c r="B1618" t="s">
        <v>10073</v>
      </c>
      <c r="C1618" t="s">
        <v>30</v>
      </c>
      <c r="D1618" t="s">
        <v>842</v>
      </c>
      <c r="E1618" t="s">
        <v>501</v>
      </c>
      <c r="F1618" t="s">
        <v>10074</v>
      </c>
      <c r="G1618" t="s">
        <v>6913</v>
      </c>
      <c r="H1618" t="s">
        <v>137</v>
      </c>
      <c r="I1618" t="s">
        <v>137</v>
      </c>
      <c r="J1618" t="s">
        <v>1502</v>
      </c>
      <c r="K1618" t="s">
        <v>325</v>
      </c>
      <c r="L1618" t="s">
        <v>57</v>
      </c>
      <c r="M1618" t="s">
        <v>37</v>
      </c>
      <c r="N1618" t="s">
        <v>10075</v>
      </c>
      <c r="O1618" t="s">
        <v>95</v>
      </c>
      <c r="P1618" t="s">
        <v>948</v>
      </c>
      <c r="Q1618" t="s">
        <v>10076</v>
      </c>
      <c r="R1618" t="s">
        <v>10077</v>
      </c>
      <c r="S1618" t="s">
        <v>6913</v>
      </c>
      <c r="T1618" t="s">
        <v>50</v>
      </c>
      <c r="U1618" t="s">
        <v>1230</v>
      </c>
      <c r="V1618" t="s">
        <v>87</v>
      </c>
      <c r="W1618" t="s">
        <v>88</v>
      </c>
      <c r="X1618" t="s">
        <v>1013</v>
      </c>
      <c r="Y1618" t="s">
        <v>164</v>
      </c>
      <c r="Z1618" t="s">
        <v>87</v>
      </c>
      <c r="AA1618" t="s">
        <v>87</v>
      </c>
      <c r="AB1618" t="s">
        <v>37</v>
      </c>
      <c r="AC1618" t="s">
        <v>1013</v>
      </c>
      <c r="AD1618" t="s">
        <v>37</v>
      </c>
      <c r="AE1618" t="s">
        <v>1013</v>
      </c>
      <c r="AF1618" t="s">
        <v>90</v>
      </c>
      <c r="AG1618" t="s">
        <v>1270</v>
      </c>
      <c r="AH1618" t="s">
        <v>551</v>
      </c>
      <c r="AI1618" s="4">
        <f ca="1">data[[#This Row],[Expiry Date]]-TODAY()</f>
        <v>40</v>
      </c>
      <c r="AJ1618" s="4">
        <f ca="1">data[[#This Row],[Maturity ( Days)]]/365</f>
        <v>0.1095890410958904</v>
      </c>
      <c r="AK1618" s="4" t="str">
        <f>IF(data[[#This Row],[Option Type]]="put","p","c")</f>
        <v>p</v>
      </c>
      <c r="AL1618" s="4">
        <f>(data[[#This Row],[Bid]]*data[[#This Row],[Bidsize]]+data[[#This Row],[Ask]]*data[[#This Row],[Asksize]])/(data[[#This Row],[Bidsize]]+data[[#This Row],[Asksize]])</f>
        <v>155.65</v>
      </c>
    </row>
    <row r="1619" spans="1:38" x14ac:dyDescent="0.3">
      <c r="A1619" t="s">
        <v>10078</v>
      </c>
      <c r="B1619" t="s">
        <v>10079</v>
      </c>
      <c r="C1619" t="s">
        <v>30</v>
      </c>
      <c r="D1619" t="s">
        <v>641</v>
      </c>
      <c r="E1619" t="s">
        <v>10080</v>
      </c>
      <c r="F1619" t="s">
        <v>1065</v>
      </c>
      <c r="G1619" t="s">
        <v>408</v>
      </c>
      <c r="H1619" t="s">
        <v>144</v>
      </c>
      <c r="I1619" t="s">
        <v>144</v>
      </c>
      <c r="J1619" t="s">
        <v>1502</v>
      </c>
      <c r="K1619" t="s">
        <v>245</v>
      </c>
      <c r="L1619" t="s">
        <v>57</v>
      </c>
      <c r="M1619" t="s">
        <v>37</v>
      </c>
      <c r="N1619" t="s">
        <v>10081</v>
      </c>
      <c r="O1619" t="s">
        <v>292</v>
      </c>
      <c r="P1619" t="s">
        <v>10082</v>
      </c>
      <c r="Q1619" t="s">
        <v>307</v>
      </c>
      <c r="R1619" t="s">
        <v>1252</v>
      </c>
      <c r="S1619" t="s">
        <v>408</v>
      </c>
      <c r="T1619" t="s">
        <v>50</v>
      </c>
      <c r="U1619" t="s">
        <v>10083</v>
      </c>
      <c r="V1619" t="s">
        <v>87</v>
      </c>
      <c r="W1619" t="s">
        <v>88</v>
      </c>
      <c r="X1619" t="s">
        <v>1013</v>
      </c>
      <c r="Y1619" t="s">
        <v>10084</v>
      </c>
      <c r="Z1619" t="s">
        <v>87</v>
      </c>
      <c r="AA1619" t="s">
        <v>87</v>
      </c>
      <c r="AB1619" t="s">
        <v>37</v>
      </c>
      <c r="AC1619" t="s">
        <v>1013</v>
      </c>
      <c r="AD1619" t="s">
        <v>37</v>
      </c>
      <c r="AE1619" t="s">
        <v>1013</v>
      </c>
      <c r="AF1619" t="s">
        <v>90</v>
      </c>
      <c r="AG1619" t="s">
        <v>1270</v>
      </c>
      <c r="AH1619" t="s">
        <v>551</v>
      </c>
      <c r="AI1619" s="4">
        <f ca="1">data[[#This Row],[Expiry Date]]-TODAY()</f>
        <v>40</v>
      </c>
      <c r="AJ1619" s="4">
        <f ca="1">data[[#This Row],[Maturity ( Days)]]/365</f>
        <v>0.1095890410958904</v>
      </c>
      <c r="AK1619" s="4" t="str">
        <f>IF(data[[#This Row],[Option Type]]="put","p","c")</f>
        <v>p</v>
      </c>
      <c r="AL1619" s="4">
        <f>(data[[#This Row],[Bid]]*data[[#This Row],[Bidsize]]+data[[#This Row],[Ask]]*data[[#This Row],[Asksize]])/(data[[#This Row],[Bidsize]]+data[[#This Row],[Asksize]])</f>
        <v>157.94999999999999</v>
      </c>
    </row>
    <row r="1620" spans="1:38" x14ac:dyDescent="0.3">
      <c r="A1620" t="s">
        <v>10085</v>
      </c>
      <c r="B1620" t="s">
        <v>10086</v>
      </c>
      <c r="C1620" t="s">
        <v>30</v>
      </c>
      <c r="D1620" t="s">
        <v>794</v>
      </c>
      <c r="E1620" t="s">
        <v>10080</v>
      </c>
      <c r="F1620" t="s">
        <v>549</v>
      </c>
      <c r="G1620" t="s">
        <v>10087</v>
      </c>
      <c r="H1620" t="s">
        <v>161</v>
      </c>
      <c r="I1620" t="s">
        <v>161</v>
      </c>
      <c r="J1620" t="s">
        <v>1502</v>
      </c>
      <c r="K1620" t="s">
        <v>10088</v>
      </c>
      <c r="L1620" t="s">
        <v>57</v>
      </c>
      <c r="M1620" t="s">
        <v>37</v>
      </c>
      <c r="N1620" t="s">
        <v>10089</v>
      </c>
      <c r="O1620" t="s">
        <v>10090</v>
      </c>
      <c r="P1620" t="s">
        <v>10091</v>
      </c>
      <c r="Q1620" t="s">
        <v>10087</v>
      </c>
      <c r="R1620" t="s">
        <v>1376</v>
      </c>
      <c r="S1620" t="s">
        <v>10087</v>
      </c>
      <c r="T1620" t="s">
        <v>50</v>
      </c>
      <c r="U1620" t="s">
        <v>10092</v>
      </c>
      <c r="V1620" t="s">
        <v>87</v>
      </c>
      <c r="W1620" t="s">
        <v>88</v>
      </c>
      <c r="X1620" t="s">
        <v>1013</v>
      </c>
      <c r="Y1620" t="s">
        <v>1508</v>
      </c>
      <c r="Z1620" t="s">
        <v>87</v>
      </c>
      <c r="AA1620" t="s">
        <v>87</v>
      </c>
      <c r="AB1620" t="s">
        <v>37</v>
      </c>
      <c r="AC1620" t="s">
        <v>1013</v>
      </c>
      <c r="AD1620" t="s">
        <v>37</v>
      </c>
      <c r="AE1620" t="s">
        <v>1013</v>
      </c>
      <c r="AF1620" t="s">
        <v>90</v>
      </c>
      <c r="AG1620" t="s">
        <v>1270</v>
      </c>
      <c r="AH1620" t="s">
        <v>50</v>
      </c>
      <c r="AI1620" s="4">
        <f ca="1">data[[#This Row],[Expiry Date]]-TODAY()</f>
        <v>40</v>
      </c>
      <c r="AJ1620" s="4">
        <f ca="1">data[[#This Row],[Maturity ( Days)]]/365</f>
        <v>0.1095890410958904</v>
      </c>
      <c r="AK1620" s="4" t="str">
        <f>IF(data[[#This Row],[Option Type]]="put","p","c")</f>
        <v>p</v>
      </c>
      <c r="AL1620" s="4">
        <f>(data[[#This Row],[Bid]]*data[[#This Row],[Bidsize]]+data[[#This Row],[Ask]]*data[[#This Row],[Asksize]])/(data[[#This Row],[Bidsize]]+data[[#This Row],[Asksize]])</f>
        <v>159.35</v>
      </c>
    </row>
    <row r="1621" spans="1:38" x14ac:dyDescent="0.3">
      <c r="A1621" t="s">
        <v>10093</v>
      </c>
      <c r="B1621" t="s">
        <v>10094</v>
      </c>
      <c r="C1621" t="s">
        <v>30</v>
      </c>
      <c r="D1621" t="s">
        <v>794</v>
      </c>
      <c r="E1621" t="s">
        <v>10095</v>
      </c>
      <c r="F1621" t="s">
        <v>10096</v>
      </c>
      <c r="G1621" t="s">
        <v>130</v>
      </c>
      <c r="H1621" t="s">
        <v>144</v>
      </c>
      <c r="I1621" t="s">
        <v>144</v>
      </c>
      <c r="J1621" t="s">
        <v>1502</v>
      </c>
      <c r="K1621" t="s">
        <v>7410</v>
      </c>
      <c r="L1621" t="s">
        <v>57</v>
      </c>
      <c r="M1621" t="s">
        <v>37</v>
      </c>
      <c r="N1621" t="s">
        <v>10097</v>
      </c>
      <c r="O1621" t="s">
        <v>155</v>
      </c>
      <c r="P1621" t="s">
        <v>10098</v>
      </c>
      <c r="Q1621" t="s">
        <v>10098</v>
      </c>
      <c r="R1621" t="s">
        <v>1376</v>
      </c>
      <c r="S1621" t="s">
        <v>130</v>
      </c>
      <c r="T1621" t="s">
        <v>50</v>
      </c>
      <c r="U1621" t="s">
        <v>10099</v>
      </c>
      <c r="V1621" t="s">
        <v>87</v>
      </c>
      <c r="W1621" t="s">
        <v>88</v>
      </c>
      <c r="X1621" t="s">
        <v>1013</v>
      </c>
      <c r="Y1621" t="s">
        <v>10100</v>
      </c>
      <c r="Z1621" t="s">
        <v>87</v>
      </c>
      <c r="AA1621" t="s">
        <v>87</v>
      </c>
      <c r="AB1621" t="s">
        <v>37</v>
      </c>
      <c r="AC1621" t="s">
        <v>1013</v>
      </c>
      <c r="AD1621" t="s">
        <v>37</v>
      </c>
      <c r="AE1621" t="s">
        <v>1013</v>
      </c>
      <c r="AF1621" t="s">
        <v>90</v>
      </c>
      <c r="AG1621" t="s">
        <v>1270</v>
      </c>
      <c r="AH1621" t="s">
        <v>551</v>
      </c>
      <c r="AI1621" s="4">
        <f ca="1">data[[#This Row],[Expiry Date]]-TODAY()</f>
        <v>40</v>
      </c>
      <c r="AJ1621" s="4">
        <f ca="1">data[[#This Row],[Maturity ( Days)]]/365</f>
        <v>0.1095890410958904</v>
      </c>
      <c r="AK1621" s="4" t="str">
        <f>IF(data[[#This Row],[Option Type]]="put","p","c")</f>
        <v>p</v>
      </c>
      <c r="AL1621" s="4">
        <f>(data[[#This Row],[Bid]]*data[[#This Row],[Bidsize]]+data[[#This Row],[Ask]]*data[[#This Row],[Asksize]])/(data[[#This Row],[Bidsize]]+data[[#This Row],[Asksize]])</f>
        <v>160.15</v>
      </c>
    </row>
    <row r="1622" spans="1:38" x14ac:dyDescent="0.3">
      <c r="A1622" t="s">
        <v>10101</v>
      </c>
      <c r="B1622" t="s">
        <v>10102</v>
      </c>
      <c r="C1622" t="s">
        <v>30</v>
      </c>
      <c r="D1622" t="s">
        <v>313</v>
      </c>
      <c r="E1622" t="s">
        <v>9131</v>
      </c>
      <c r="F1622" t="s">
        <v>10103</v>
      </c>
      <c r="G1622" t="s">
        <v>10104</v>
      </c>
      <c r="H1622" t="s">
        <v>137</v>
      </c>
      <c r="I1622" t="s">
        <v>137</v>
      </c>
      <c r="J1622" t="s">
        <v>1502</v>
      </c>
      <c r="K1622" t="s">
        <v>10105</v>
      </c>
      <c r="L1622" t="s">
        <v>57</v>
      </c>
      <c r="M1622" t="s">
        <v>37</v>
      </c>
      <c r="N1622" t="s">
        <v>5639</v>
      </c>
      <c r="O1622" t="s">
        <v>479</v>
      </c>
      <c r="P1622" t="s">
        <v>10106</v>
      </c>
      <c r="Q1622" t="s">
        <v>6956</v>
      </c>
      <c r="R1622" t="s">
        <v>10107</v>
      </c>
      <c r="S1622" t="s">
        <v>10104</v>
      </c>
      <c r="T1622" t="s">
        <v>50</v>
      </c>
      <c r="U1622" t="s">
        <v>10108</v>
      </c>
      <c r="V1622" t="s">
        <v>87</v>
      </c>
      <c r="W1622" t="s">
        <v>88</v>
      </c>
      <c r="X1622" t="s">
        <v>1013</v>
      </c>
      <c r="Y1622" t="s">
        <v>10109</v>
      </c>
      <c r="Z1622" t="s">
        <v>87</v>
      </c>
      <c r="AA1622" t="s">
        <v>87</v>
      </c>
      <c r="AB1622" t="s">
        <v>37</v>
      </c>
      <c r="AC1622" t="s">
        <v>1013</v>
      </c>
      <c r="AD1622" t="s">
        <v>37</v>
      </c>
      <c r="AE1622" t="s">
        <v>1013</v>
      </c>
      <c r="AF1622" t="s">
        <v>90</v>
      </c>
      <c r="AG1622" t="s">
        <v>1270</v>
      </c>
      <c r="AH1622" t="s">
        <v>551</v>
      </c>
      <c r="AI1622" s="4">
        <f ca="1">data[[#This Row],[Expiry Date]]-TODAY()</f>
        <v>40</v>
      </c>
      <c r="AJ1622" s="4">
        <f ca="1">data[[#This Row],[Maturity ( Days)]]/365</f>
        <v>0.1095890410958904</v>
      </c>
      <c r="AK1622" s="4" t="str">
        <f>IF(data[[#This Row],[Option Type]]="put","p","c")</f>
        <v>p</v>
      </c>
      <c r="AL1622" s="4">
        <f>(data[[#This Row],[Bid]]*data[[#This Row],[Bidsize]]+data[[#This Row],[Ask]]*data[[#This Row],[Asksize]])/(data[[#This Row],[Bidsize]]+data[[#This Row],[Asksize]])</f>
        <v>165.35</v>
      </c>
    </row>
    <row r="1623" spans="1:38" x14ac:dyDescent="0.3">
      <c r="A1623" t="s">
        <v>10110</v>
      </c>
      <c r="B1623" t="s">
        <v>10111</v>
      </c>
      <c r="C1623" t="s">
        <v>30</v>
      </c>
      <c r="D1623" t="s">
        <v>844</v>
      </c>
      <c r="E1623" t="s">
        <v>6861</v>
      </c>
      <c r="F1623" t="s">
        <v>848</v>
      </c>
      <c r="G1623" t="s">
        <v>10112</v>
      </c>
      <c r="H1623" t="s">
        <v>137</v>
      </c>
      <c r="I1623" t="s">
        <v>137</v>
      </c>
      <c r="J1623" t="s">
        <v>1502</v>
      </c>
      <c r="K1623" t="s">
        <v>10113</v>
      </c>
      <c r="L1623" t="s">
        <v>57</v>
      </c>
      <c r="M1623" t="s">
        <v>37</v>
      </c>
      <c r="N1623" t="s">
        <v>6606</v>
      </c>
      <c r="O1623" t="s">
        <v>175</v>
      </c>
      <c r="P1623" t="s">
        <v>10114</v>
      </c>
      <c r="Q1623" t="s">
        <v>10114</v>
      </c>
      <c r="R1623" t="s">
        <v>10115</v>
      </c>
      <c r="S1623" t="s">
        <v>10112</v>
      </c>
      <c r="T1623" t="s">
        <v>50</v>
      </c>
      <c r="U1623" t="s">
        <v>6972</v>
      </c>
      <c r="V1623" t="s">
        <v>87</v>
      </c>
      <c r="W1623" t="s">
        <v>88</v>
      </c>
      <c r="X1623" t="s">
        <v>1013</v>
      </c>
      <c r="Y1623" t="s">
        <v>10116</v>
      </c>
      <c r="Z1623" t="s">
        <v>87</v>
      </c>
      <c r="AA1623" t="s">
        <v>87</v>
      </c>
      <c r="AB1623" t="s">
        <v>37</v>
      </c>
      <c r="AC1623" t="s">
        <v>1013</v>
      </c>
      <c r="AD1623" t="s">
        <v>37</v>
      </c>
      <c r="AE1623" t="s">
        <v>1013</v>
      </c>
      <c r="AF1623" t="s">
        <v>90</v>
      </c>
      <c r="AG1623" t="s">
        <v>1270</v>
      </c>
      <c r="AH1623" t="s">
        <v>551</v>
      </c>
      <c r="AI1623" s="4">
        <f ca="1">data[[#This Row],[Expiry Date]]-TODAY()</f>
        <v>40</v>
      </c>
      <c r="AJ1623" s="4">
        <f ca="1">data[[#This Row],[Maturity ( Days)]]/365</f>
        <v>0.1095890410958904</v>
      </c>
      <c r="AK1623" s="4" t="str">
        <f>IF(data[[#This Row],[Option Type]]="put","p","c")</f>
        <v>p</v>
      </c>
      <c r="AL1623" s="4">
        <f>(data[[#This Row],[Bid]]*data[[#This Row],[Bidsize]]+data[[#This Row],[Ask]]*data[[#This Row],[Asksize]])/(data[[#This Row],[Bidsize]]+data[[#This Row],[Asksize]])</f>
        <v>167.54999999999998</v>
      </c>
    </row>
    <row r="1624" spans="1:38" x14ac:dyDescent="0.3">
      <c r="A1624" t="s">
        <v>10117</v>
      </c>
      <c r="B1624" t="s">
        <v>10118</v>
      </c>
      <c r="C1624" t="s">
        <v>30</v>
      </c>
      <c r="D1624" t="s">
        <v>724</v>
      </c>
      <c r="E1624" t="s">
        <v>10119</v>
      </c>
      <c r="F1624" t="s">
        <v>10120</v>
      </c>
      <c r="G1624" t="s">
        <v>1002</v>
      </c>
      <c r="H1624" t="s">
        <v>161</v>
      </c>
      <c r="I1624" t="s">
        <v>161</v>
      </c>
      <c r="J1624" t="s">
        <v>1502</v>
      </c>
      <c r="K1624" t="s">
        <v>10121</v>
      </c>
      <c r="L1624" t="s">
        <v>57</v>
      </c>
      <c r="M1624" t="s">
        <v>37</v>
      </c>
      <c r="N1624" t="s">
        <v>10122</v>
      </c>
      <c r="O1624" t="s">
        <v>155</v>
      </c>
      <c r="P1624" t="s">
        <v>5043</v>
      </c>
      <c r="Q1624" t="s">
        <v>1002</v>
      </c>
      <c r="R1624" t="s">
        <v>5043</v>
      </c>
      <c r="S1624" t="s">
        <v>1002</v>
      </c>
      <c r="T1624" t="s">
        <v>50</v>
      </c>
      <c r="U1624" t="s">
        <v>7083</v>
      </c>
      <c r="V1624" t="s">
        <v>87</v>
      </c>
      <c r="W1624" t="s">
        <v>88</v>
      </c>
      <c r="X1624" t="s">
        <v>1013</v>
      </c>
      <c r="Y1624" t="s">
        <v>10123</v>
      </c>
      <c r="Z1624" t="s">
        <v>87</v>
      </c>
      <c r="AA1624" t="s">
        <v>87</v>
      </c>
      <c r="AB1624" t="s">
        <v>37</v>
      </c>
      <c r="AC1624" t="s">
        <v>1013</v>
      </c>
      <c r="AD1624" t="s">
        <v>37</v>
      </c>
      <c r="AE1624" t="s">
        <v>1013</v>
      </c>
      <c r="AF1624" t="s">
        <v>90</v>
      </c>
      <c r="AG1624" t="s">
        <v>1270</v>
      </c>
      <c r="AH1624" t="s">
        <v>50</v>
      </c>
      <c r="AI1624" s="4">
        <f ca="1">data[[#This Row],[Expiry Date]]-TODAY()</f>
        <v>40</v>
      </c>
      <c r="AJ1624" s="4">
        <f ca="1">data[[#This Row],[Maturity ( Days)]]/365</f>
        <v>0.1095890410958904</v>
      </c>
      <c r="AK1624" s="4" t="str">
        <f>IF(data[[#This Row],[Option Type]]="put","p","c")</f>
        <v>p</v>
      </c>
      <c r="AL1624" s="4">
        <f>(data[[#This Row],[Bid]]*data[[#This Row],[Bidsize]]+data[[#This Row],[Ask]]*data[[#This Row],[Asksize]])/(data[[#This Row],[Bidsize]]+data[[#This Row],[Asksize]])</f>
        <v>210.2</v>
      </c>
    </row>
    <row r="1625" spans="1:38" x14ac:dyDescent="0.3">
      <c r="A1625" t="s">
        <v>10124</v>
      </c>
      <c r="B1625" t="s">
        <v>10125</v>
      </c>
      <c r="C1625" t="s">
        <v>30</v>
      </c>
      <c r="D1625" t="s">
        <v>727</v>
      </c>
      <c r="E1625" t="s">
        <v>10126</v>
      </c>
      <c r="F1625" t="s">
        <v>924</v>
      </c>
      <c r="G1625" t="s">
        <v>932</v>
      </c>
      <c r="H1625" t="s">
        <v>137</v>
      </c>
      <c r="I1625" t="s">
        <v>137</v>
      </c>
      <c r="J1625" t="s">
        <v>1502</v>
      </c>
      <c r="K1625" t="s">
        <v>6482</v>
      </c>
      <c r="L1625" t="s">
        <v>57</v>
      </c>
      <c r="M1625" t="s">
        <v>37</v>
      </c>
      <c r="N1625" t="s">
        <v>320</v>
      </c>
      <c r="O1625" t="s">
        <v>125</v>
      </c>
      <c r="P1625" t="s">
        <v>1071</v>
      </c>
      <c r="Q1625" t="s">
        <v>1071</v>
      </c>
      <c r="R1625" t="s">
        <v>10127</v>
      </c>
      <c r="S1625" t="s">
        <v>932</v>
      </c>
      <c r="T1625" t="s">
        <v>50</v>
      </c>
      <c r="U1625" t="s">
        <v>2516</v>
      </c>
      <c r="V1625" t="s">
        <v>87</v>
      </c>
      <c r="W1625" t="s">
        <v>88</v>
      </c>
      <c r="X1625" t="s">
        <v>1013</v>
      </c>
      <c r="Y1625" t="s">
        <v>1157</v>
      </c>
      <c r="Z1625" t="s">
        <v>87</v>
      </c>
      <c r="AA1625" t="s">
        <v>87</v>
      </c>
      <c r="AB1625" t="s">
        <v>37</v>
      </c>
      <c r="AC1625" t="s">
        <v>1013</v>
      </c>
      <c r="AD1625" t="s">
        <v>37</v>
      </c>
      <c r="AE1625" t="s">
        <v>1013</v>
      </c>
      <c r="AF1625" t="s">
        <v>90</v>
      </c>
      <c r="AG1625" t="s">
        <v>1270</v>
      </c>
      <c r="AH1625" t="s">
        <v>551</v>
      </c>
      <c r="AI1625" s="4">
        <f ca="1">data[[#This Row],[Expiry Date]]-TODAY()</f>
        <v>40</v>
      </c>
      <c r="AJ1625" s="4">
        <f ca="1">data[[#This Row],[Maturity ( Days)]]/365</f>
        <v>0.1095890410958904</v>
      </c>
      <c r="AK1625" s="4" t="str">
        <f>IF(data[[#This Row],[Option Type]]="put","p","c")</f>
        <v>p</v>
      </c>
      <c r="AL1625" s="4">
        <f>(data[[#This Row],[Bid]]*data[[#This Row],[Bidsize]]+data[[#This Row],[Ask]]*data[[#This Row],[Asksize]])/(data[[#This Row],[Bidsize]]+data[[#This Row],[Asksize]])</f>
        <v>223.15</v>
      </c>
    </row>
    <row r="1626" spans="1:38" x14ac:dyDescent="0.3">
      <c r="A1626" t="s">
        <v>10128</v>
      </c>
      <c r="B1626" t="s">
        <v>10129</v>
      </c>
      <c r="C1626" t="s">
        <v>30</v>
      </c>
      <c r="D1626" t="s">
        <v>182</v>
      </c>
      <c r="E1626" t="s">
        <v>10130</v>
      </c>
      <c r="F1626" t="s">
        <v>10131</v>
      </c>
      <c r="G1626" t="s">
        <v>10132</v>
      </c>
      <c r="H1626" t="s">
        <v>137</v>
      </c>
      <c r="I1626" t="s">
        <v>137</v>
      </c>
      <c r="J1626" t="s">
        <v>1502</v>
      </c>
      <c r="K1626" t="s">
        <v>691</v>
      </c>
      <c r="L1626" t="s">
        <v>57</v>
      </c>
      <c r="M1626" t="s">
        <v>37</v>
      </c>
      <c r="N1626" t="s">
        <v>10133</v>
      </c>
      <c r="O1626" t="s">
        <v>134</v>
      </c>
      <c r="P1626" t="s">
        <v>10134</v>
      </c>
      <c r="Q1626" t="s">
        <v>10134</v>
      </c>
      <c r="R1626" t="s">
        <v>10132</v>
      </c>
      <c r="S1626" t="s">
        <v>10132</v>
      </c>
      <c r="T1626" t="s">
        <v>50</v>
      </c>
      <c r="U1626" t="s">
        <v>922</v>
      </c>
      <c r="V1626" t="s">
        <v>87</v>
      </c>
      <c r="W1626" t="s">
        <v>88</v>
      </c>
      <c r="X1626" t="s">
        <v>1013</v>
      </c>
      <c r="Y1626" t="s">
        <v>10135</v>
      </c>
      <c r="Z1626" t="s">
        <v>87</v>
      </c>
      <c r="AA1626" t="s">
        <v>87</v>
      </c>
      <c r="AB1626" t="s">
        <v>37</v>
      </c>
      <c r="AC1626" t="s">
        <v>1013</v>
      </c>
      <c r="AD1626" t="s">
        <v>37</v>
      </c>
      <c r="AE1626" t="s">
        <v>1013</v>
      </c>
      <c r="AF1626" t="s">
        <v>90</v>
      </c>
      <c r="AG1626" t="s">
        <v>1270</v>
      </c>
      <c r="AH1626" t="s">
        <v>551</v>
      </c>
      <c r="AI1626" s="4">
        <f ca="1">data[[#This Row],[Expiry Date]]-TODAY()</f>
        <v>40</v>
      </c>
      <c r="AJ1626" s="4">
        <f ca="1">data[[#This Row],[Maturity ( Days)]]/365</f>
        <v>0.1095890410958904</v>
      </c>
      <c r="AK1626" s="4" t="str">
        <f>IF(data[[#This Row],[Option Type]]="put","p","c")</f>
        <v>p</v>
      </c>
      <c r="AL1626" s="4">
        <f>(data[[#This Row],[Bid]]*data[[#This Row],[Bidsize]]+data[[#This Row],[Ask]]*data[[#This Row],[Asksize]])/(data[[#This Row],[Bidsize]]+data[[#This Row],[Asksize]])</f>
        <v>358.75</v>
      </c>
    </row>
    <row r="1627" spans="1:38" x14ac:dyDescent="0.3">
      <c r="A1627" t="s">
        <v>10136</v>
      </c>
      <c r="B1627" t="s">
        <v>10137</v>
      </c>
      <c r="C1627" t="s">
        <v>30</v>
      </c>
      <c r="D1627" t="s">
        <v>185</v>
      </c>
      <c r="E1627" t="s">
        <v>10138</v>
      </c>
      <c r="F1627" t="s">
        <v>10139</v>
      </c>
      <c r="G1627" t="s">
        <v>2103</v>
      </c>
      <c r="H1627" t="s">
        <v>161</v>
      </c>
      <c r="I1627" t="s">
        <v>161</v>
      </c>
      <c r="J1627" t="s">
        <v>1502</v>
      </c>
      <c r="K1627" t="s">
        <v>10140</v>
      </c>
      <c r="L1627" t="s">
        <v>57</v>
      </c>
      <c r="M1627" t="s">
        <v>37</v>
      </c>
      <c r="N1627" t="s">
        <v>5869</v>
      </c>
      <c r="O1627" t="s">
        <v>883</v>
      </c>
      <c r="P1627" t="s">
        <v>1443</v>
      </c>
      <c r="Q1627" t="s">
        <v>10141</v>
      </c>
      <c r="R1627" t="s">
        <v>2103</v>
      </c>
      <c r="S1627" t="s">
        <v>2103</v>
      </c>
      <c r="T1627" t="s">
        <v>50</v>
      </c>
      <c r="U1627" t="s">
        <v>10142</v>
      </c>
      <c r="V1627" t="s">
        <v>87</v>
      </c>
      <c r="W1627" t="s">
        <v>88</v>
      </c>
      <c r="X1627" t="s">
        <v>1013</v>
      </c>
      <c r="Y1627" t="s">
        <v>1406</v>
      </c>
      <c r="Z1627" t="s">
        <v>87</v>
      </c>
      <c r="AA1627" t="s">
        <v>87</v>
      </c>
      <c r="AB1627" t="s">
        <v>37</v>
      </c>
      <c r="AC1627" t="s">
        <v>1013</v>
      </c>
      <c r="AD1627" t="s">
        <v>37</v>
      </c>
      <c r="AE1627" t="s">
        <v>1013</v>
      </c>
      <c r="AF1627" t="s">
        <v>90</v>
      </c>
      <c r="AG1627" t="s">
        <v>1270</v>
      </c>
      <c r="AH1627" t="s">
        <v>50</v>
      </c>
      <c r="AI1627" s="4">
        <f ca="1">data[[#This Row],[Expiry Date]]-TODAY()</f>
        <v>40</v>
      </c>
      <c r="AJ1627" s="4">
        <f ca="1">data[[#This Row],[Maturity ( Days)]]/365</f>
        <v>0.1095890410958904</v>
      </c>
      <c r="AK1627" s="4" t="str">
        <f>IF(data[[#This Row],[Option Type]]="put","p","c")</f>
        <v>p</v>
      </c>
      <c r="AL1627" s="4">
        <f>(data[[#This Row],[Bid]]*data[[#This Row],[Bidsize]]+data[[#This Row],[Ask]]*data[[#This Row],[Asksize]])/(data[[#This Row],[Bidsize]]+data[[#This Row],[Asksize]])</f>
        <v>379.15</v>
      </c>
    </row>
    <row r="1628" spans="1:38" x14ac:dyDescent="0.3">
      <c r="A1628" t="s">
        <v>10143</v>
      </c>
      <c r="B1628" t="s">
        <v>10144</v>
      </c>
      <c r="C1628" t="s">
        <v>30</v>
      </c>
      <c r="D1628" t="s">
        <v>188</v>
      </c>
      <c r="E1628" t="s">
        <v>10145</v>
      </c>
      <c r="F1628" t="s">
        <v>9012</v>
      </c>
      <c r="G1628" t="s">
        <v>10146</v>
      </c>
      <c r="H1628" t="s">
        <v>161</v>
      </c>
      <c r="I1628" t="s">
        <v>161</v>
      </c>
      <c r="J1628" t="s">
        <v>1502</v>
      </c>
      <c r="K1628" t="s">
        <v>10147</v>
      </c>
      <c r="L1628" t="s">
        <v>57</v>
      </c>
      <c r="M1628" t="s">
        <v>37</v>
      </c>
      <c r="N1628" t="s">
        <v>10148</v>
      </c>
      <c r="O1628" t="s">
        <v>225</v>
      </c>
      <c r="P1628" t="s">
        <v>10149</v>
      </c>
      <c r="Q1628" t="s">
        <v>10150</v>
      </c>
      <c r="R1628" t="s">
        <v>10151</v>
      </c>
      <c r="S1628" t="s">
        <v>10146</v>
      </c>
      <c r="T1628" t="s">
        <v>50</v>
      </c>
      <c r="U1628" t="s">
        <v>7801</v>
      </c>
      <c r="V1628" t="s">
        <v>87</v>
      </c>
      <c r="W1628" t="s">
        <v>88</v>
      </c>
      <c r="X1628" t="s">
        <v>1013</v>
      </c>
      <c r="Y1628" t="s">
        <v>10152</v>
      </c>
      <c r="Z1628" t="s">
        <v>87</v>
      </c>
      <c r="AA1628" t="s">
        <v>87</v>
      </c>
      <c r="AB1628" t="s">
        <v>37</v>
      </c>
      <c r="AC1628" t="s">
        <v>1013</v>
      </c>
      <c r="AD1628" t="s">
        <v>37</v>
      </c>
      <c r="AE1628" t="s">
        <v>1013</v>
      </c>
      <c r="AF1628" t="s">
        <v>90</v>
      </c>
      <c r="AG1628" t="s">
        <v>1270</v>
      </c>
      <c r="AH1628" t="s">
        <v>50</v>
      </c>
      <c r="AI1628" s="4">
        <f ca="1">data[[#This Row],[Expiry Date]]-TODAY()</f>
        <v>40</v>
      </c>
      <c r="AJ1628" s="4">
        <f ca="1">data[[#This Row],[Maturity ( Days)]]/365</f>
        <v>0.1095890410958904</v>
      </c>
      <c r="AK1628" s="4" t="str">
        <f>IF(data[[#This Row],[Option Type]]="put","p","c")</f>
        <v>p</v>
      </c>
      <c r="AL1628" s="4">
        <f>(data[[#This Row],[Bid]]*data[[#This Row],[Bidsize]]+data[[#This Row],[Ask]]*data[[#This Row],[Asksize]])/(data[[#This Row],[Bidsize]]+data[[#This Row],[Asksize]])</f>
        <v>401.05</v>
      </c>
    </row>
    <row r="1629" spans="1:38" x14ac:dyDescent="0.3">
      <c r="A1629" t="s">
        <v>10153</v>
      </c>
      <c r="B1629" t="s">
        <v>10154</v>
      </c>
      <c r="C1629" t="s">
        <v>30</v>
      </c>
      <c r="D1629" t="s">
        <v>630</v>
      </c>
      <c r="E1629" t="s">
        <v>5383</v>
      </c>
      <c r="F1629" t="s">
        <v>10155</v>
      </c>
      <c r="G1629" t="s">
        <v>10156</v>
      </c>
      <c r="H1629" t="s">
        <v>137</v>
      </c>
      <c r="I1629" t="s">
        <v>137</v>
      </c>
      <c r="J1629" t="s">
        <v>1502</v>
      </c>
      <c r="K1629" t="s">
        <v>453</v>
      </c>
      <c r="L1629" t="s">
        <v>57</v>
      </c>
      <c r="M1629" t="s">
        <v>37</v>
      </c>
      <c r="N1629" t="s">
        <v>669</v>
      </c>
      <c r="O1629" t="s">
        <v>88</v>
      </c>
      <c r="P1629" t="s">
        <v>10156</v>
      </c>
      <c r="Q1629" t="s">
        <v>10156</v>
      </c>
      <c r="R1629" t="s">
        <v>10156</v>
      </c>
      <c r="S1629" t="s">
        <v>10156</v>
      </c>
      <c r="T1629" t="s">
        <v>50</v>
      </c>
      <c r="U1629" t="s">
        <v>7585</v>
      </c>
      <c r="V1629" t="s">
        <v>87</v>
      </c>
      <c r="W1629" t="s">
        <v>88</v>
      </c>
      <c r="X1629" t="s">
        <v>1013</v>
      </c>
      <c r="Y1629" t="s">
        <v>10157</v>
      </c>
      <c r="Z1629" t="s">
        <v>87</v>
      </c>
      <c r="AA1629" t="s">
        <v>87</v>
      </c>
      <c r="AB1629" t="s">
        <v>37</v>
      </c>
      <c r="AC1629" t="s">
        <v>1013</v>
      </c>
      <c r="AD1629" t="s">
        <v>37</v>
      </c>
      <c r="AE1629" t="s">
        <v>1013</v>
      </c>
      <c r="AF1629" t="s">
        <v>90</v>
      </c>
      <c r="AG1629" t="s">
        <v>1270</v>
      </c>
      <c r="AH1629" t="s">
        <v>551</v>
      </c>
      <c r="AI1629" s="4">
        <f ca="1">data[[#This Row],[Expiry Date]]-TODAY()</f>
        <v>40</v>
      </c>
      <c r="AJ1629" s="4">
        <f ca="1">data[[#This Row],[Maturity ( Days)]]/365</f>
        <v>0.1095890410958904</v>
      </c>
      <c r="AK1629" s="4" t="str">
        <f>IF(data[[#This Row],[Option Type]]="put","p","c")</f>
        <v>p</v>
      </c>
      <c r="AL1629" s="4">
        <f>(data[[#This Row],[Bid]]*data[[#This Row],[Bidsize]]+data[[#This Row],[Ask]]*data[[#This Row],[Asksize]])/(data[[#This Row],[Bidsize]]+data[[#This Row],[Asksize]])</f>
        <v>502.95000000000005</v>
      </c>
    </row>
    <row r="1630" spans="1:38" x14ac:dyDescent="0.3">
      <c r="A1630" t="s">
        <v>10158</v>
      </c>
      <c r="B1630" t="s">
        <v>10159</v>
      </c>
      <c r="C1630" t="s">
        <v>30</v>
      </c>
      <c r="D1630" t="s">
        <v>631</v>
      </c>
      <c r="E1630" t="s">
        <v>10160</v>
      </c>
      <c r="F1630" t="s">
        <v>975</v>
      </c>
      <c r="G1630" t="s">
        <v>10161</v>
      </c>
      <c r="H1630" t="s">
        <v>87</v>
      </c>
      <c r="I1630" t="s">
        <v>87</v>
      </c>
      <c r="J1630" t="s">
        <v>1502</v>
      </c>
      <c r="K1630" t="s">
        <v>231</v>
      </c>
      <c r="L1630" t="s">
        <v>57</v>
      </c>
      <c r="M1630" t="s">
        <v>37</v>
      </c>
      <c r="N1630" t="s">
        <v>8003</v>
      </c>
      <c r="O1630" t="s">
        <v>88</v>
      </c>
      <c r="P1630" t="s">
        <v>10161</v>
      </c>
      <c r="Q1630" t="s">
        <v>10161</v>
      </c>
      <c r="R1630" t="s">
        <v>10161</v>
      </c>
      <c r="S1630" t="s">
        <v>10161</v>
      </c>
      <c r="T1630" t="s">
        <v>50</v>
      </c>
      <c r="U1630" t="s">
        <v>10162</v>
      </c>
      <c r="V1630" t="s">
        <v>87</v>
      </c>
      <c r="W1630" t="s">
        <v>88</v>
      </c>
      <c r="X1630" t="s">
        <v>1013</v>
      </c>
      <c r="Y1630" t="s">
        <v>10163</v>
      </c>
      <c r="Z1630" t="s">
        <v>87</v>
      </c>
      <c r="AA1630" t="s">
        <v>87</v>
      </c>
      <c r="AB1630" t="s">
        <v>37</v>
      </c>
      <c r="AC1630" t="s">
        <v>1013</v>
      </c>
      <c r="AD1630" t="s">
        <v>37</v>
      </c>
      <c r="AE1630" t="s">
        <v>1013</v>
      </c>
      <c r="AF1630" t="s">
        <v>90</v>
      </c>
      <c r="AG1630" t="s">
        <v>1270</v>
      </c>
      <c r="AH1630" t="s">
        <v>551</v>
      </c>
      <c r="AI1630" s="4">
        <f ca="1">data[[#This Row],[Expiry Date]]-TODAY()</f>
        <v>40</v>
      </c>
      <c r="AJ1630" s="4">
        <f ca="1">data[[#This Row],[Maturity ( Days)]]/365</f>
        <v>0.1095890410958904</v>
      </c>
      <c r="AK1630" s="4" t="str">
        <f>IF(data[[#This Row],[Option Type]]="put","p","c")</f>
        <v>p</v>
      </c>
      <c r="AL1630" s="4" t="e">
        <f>(data[[#This Row],[Bid]]*data[[#This Row],[Bidsize]]+data[[#This Row],[Ask]]*data[[#This Row],[Asksize]])/(data[[#This Row],[Bidsize]]+data[[#This Row],[Asksize]])</f>
        <v>#DIV/0!</v>
      </c>
    </row>
    <row r="1631" spans="1:38" x14ac:dyDescent="0.3">
      <c r="A1631" t="s">
        <v>10164</v>
      </c>
      <c r="B1631" t="s">
        <v>10165</v>
      </c>
      <c r="C1631" t="s">
        <v>58</v>
      </c>
      <c r="D1631" t="s">
        <v>256</v>
      </c>
      <c r="E1631" t="s">
        <v>87</v>
      </c>
      <c r="F1631" t="s">
        <v>653</v>
      </c>
      <c r="G1631" t="s">
        <v>431</v>
      </c>
      <c r="H1631" t="s">
        <v>87</v>
      </c>
      <c r="I1631" t="s">
        <v>90</v>
      </c>
      <c r="J1631" t="s">
        <v>1502</v>
      </c>
      <c r="K1631" t="s">
        <v>10166</v>
      </c>
      <c r="L1631" t="s">
        <v>57</v>
      </c>
      <c r="M1631" t="s">
        <v>37</v>
      </c>
      <c r="N1631" t="s">
        <v>651</v>
      </c>
      <c r="O1631" t="s">
        <v>128</v>
      </c>
      <c r="P1631" t="s">
        <v>431</v>
      </c>
      <c r="Q1631" t="s">
        <v>431</v>
      </c>
      <c r="R1631" t="s">
        <v>431</v>
      </c>
      <c r="S1631" t="s">
        <v>431</v>
      </c>
      <c r="T1631" t="s">
        <v>50</v>
      </c>
      <c r="U1631" t="s">
        <v>90</v>
      </c>
      <c r="V1631" t="s">
        <v>87</v>
      </c>
      <c r="W1631" t="s">
        <v>128</v>
      </c>
      <c r="X1631" t="s">
        <v>1055</v>
      </c>
      <c r="Y1631" t="s">
        <v>651</v>
      </c>
      <c r="Z1631" t="s">
        <v>87</v>
      </c>
      <c r="AA1631" t="s">
        <v>87</v>
      </c>
      <c r="AB1631" t="s">
        <v>37</v>
      </c>
      <c r="AC1631" t="s">
        <v>92</v>
      </c>
      <c r="AD1631" t="s">
        <v>37</v>
      </c>
      <c r="AE1631" t="s">
        <v>1013</v>
      </c>
      <c r="AF1631" t="s">
        <v>90</v>
      </c>
      <c r="AG1631" t="s">
        <v>1270</v>
      </c>
      <c r="AH1631" t="s">
        <v>50</v>
      </c>
      <c r="AI1631" s="4">
        <f ca="1">data[[#This Row],[Expiry Date]]-TODAY()</f>
        <v>40</v>
      </c>
      <c r="AJ1631" s="4">
        <f ca="1">data[[#This Row],[Maturity ( Days)]]/365</f>
        <v>0.1095890410958904</v>
      </c>
      <c r="AK1631" s="4" t="str">
        <f>IF(data[[#This Row],[Option Type]]="put","p","c")</f>
        <v>c</v>
      </c>
      <c r="AL1631" s="4">
        <f>(data[[#This Row],[Bid]]*data[[#This Row],[Bidsize]]+data[[#This Row],[Ask]]*data[[#This Row],[Asksize]])/(data[[#This Row],[Bidsize]]+data[[#This Row],[Asksize]])</f>
        <v>0.15</v>
      </c>
    </row>
    <row r="1632" spans="1:38" x14ac:dyDescent="0.3">
      <c r="A1632" t="s">
        <v>10167</v>
      </c>
      <c r="B1632" t="s">
        <v>10168</v>
      </c>
      <c r="C1632" t="s">
        <v>58</v>
      </c>
      <c r="D1632" t="s">
        <v>1349</v>
      </c>
      <c r="E1632" t="s">
        <v>87</v>
      </c>
      <c r="F1632" t="s">
        <v>653</v>
      </c>
      <c r="G1632" t="s">
        <v>873</v>
      </c>
      <c r="H1632" t="s">
        <v>87</v>
      </c>
      <c r="I1632" t="s">
        <v>90</v>
      </c>
      <c r="J1632" t="s">
        <v>1502</v>
      </c>
      <c r="K1632" t="s">
        <v>10169</v>
      </c>
      <c r="L1632" t="s">
        <v>57</v>
      </c>
      <c r="M1632" t="s">
        <v>37</v>
      </c>
      <c r="N1632" t="s">
        <v>7121</v>
      </c>
      <c r="O1632" t="s">
        <v>168</v>
      </c>
      <c r="P1632" t="s">
        <v>873</v>
      </c>
      <c r="Q1632" t="s">
        <v>873</v>
      </c>
      <c r="R1632" t="s">
        <v>873</v>
      </c>
      <c r="S1632" t="s">
        <v>873</v>
      </c>
      <c r="T1632" t="s">
        <v>50</v>
      </c>
      <c r="U1632" t="s">
        <v>119</v>
      </c>
      <c r="V1632" t="s">
        <v>87</v>
      </c>
      <c r="W1632" t="s">
        <v>168</v>
      </c>
      <c r="X1632" t="s">
        <v>1087</v>
      </c>
      <c r="Y1632" t="s">
        <v>651</v>
      </c>
      <c r="Z1632" t="s">
        <v>87</v>
      </c>
      <c r="AA1632" t="s">
        <v>87</v>
      </c>
      <c r="AB1632" t="s">
        <v>37</v>
      </c>
      <c r="AC1632" t="s">
        <v>353</v>
      </c>
      <c r="AD1632" t="s">
        <v>37</v>
      </c>
      <c r="AE1632" t="s">
        <v>1013</v>
      </c>
      <c r="AF1632" t="s">
        <v>90</v>
      </c>
      <c r="AG1632" t="s">
        <v>1270</v>
      </c>
      <c r="AH1632" t="s">
        <v>50</v>
      </c>
      <c r="AI1632" s="4">
        <f ca="1">data[[#This Row],[Expiry Date]]-TODAY()</f>
        <v>40</v>
      </c>
      <c r="AJ1632" s="4">
        <f ca="1">data[[#This Row],[Maturity ( Days)]]/365</f>
        <v>0.1095890410958904</v>
      </c>
      <c r="AK1632" s="4" t="str">
        <f>IF(data[[#This Row],[Option Type]]="put","p","c")</f>
        <v>c</v>
      </c>
      <c r="AL1632" s="4">
        <f>(data[[#This Row],[Bid]]*data[[#This Row],[Bidsize]]+data[[#This Row],[Ask]]*data[[#This Row],[Asksize]])/(data[[#This Row],[Bidsize]]+data[[#This Row],[Asksize]])</f>
        <v>0.15</v>
      </c>
    </row>
    <row r="1633" spans="1:38" x14ac:dyDescent="0.3">
      <c r="A1633" t="s">
        <v>10170</v>
      </c>
      <c r="B1633" t="s">
        <v>10171</v>
      </c>
      <c r="C1633" t="s">
        <v>30</v>
      </c>
      <c r="D1633" t="s">
        <v>278</v>
      </c>
      <c r="E1633" t="s">
        <v>87</v>
      </c>
      <c r="F1633" t="s">
        <v>651</v>
      </c>
      <c r="G1633" t="s">
        <v>651</v>
      </c>
      <c r="H1633" t="s">
        <v>87</v>
      </c>
      <c r="I1633" t="s">
        <v>87</v>
      </c>
      <c r="J1633" t="s">
        <v>1502</v>
      </c>
      <c r="K1633" t="s">
        <v>10172</v>
      </c>
      <c r="L1633" t="s">
        <v>57</v>
      </c>
      <c r="M1633" t="s">
        <v>37</v>
      </c>
      <c r="N1633" t="s">
        <v>87</v>
      </c>
      <c r="O1633" t="s">
        <v>87</v>
      </c>
      <c r="T1633" t="s">
        <v>50</v>
      </c>
      <c r="U1633" t="s">
        <v>87</v>
      </c>
      <c r="V1633" t="s">
        <v>87</v>
      </c>
      <c r="W1633" t="s">
        <v>88</v>
      </c>
      <c r="X1633" t="s">
        <v>539</v>
      </c>
      <c r="Y1633" t="s">
        <v>651</v>
      </c>
      <c r="Z1633" t="s">
        <v>87</v>
      </c>
      <c r="AA1633" t="s">
        <v>87</v>
      </c>
      <c r="AB1633" t="s">
        <v>37</v>
      </c>
      <c r="AC1633" t="s">
        <v>10173</v>
      </c>
      <c r="AD1633" t="s">
        <v>37</v>
      </c>
      <c r="AE1633" t="s">
        <v>1013</v>
      </c>
      <c r="AF1633" t="s">
        <v>90</v>
      </c>
      <c r="AG1633" t="s">
        <v>1270</v>
      </c>
      <c r="AH1633" t="s">
        <v>50</v>
      </c>
      <c r="AI1633" s="4">
        <f ca="1">data[[#This Row],[Expiry Date]]-TODAY()</f>
        <v>40</v>
      </c>
      <c r="AJ1633" s="4">
        <f ca="1">data[[#This Row],[Maturity ( Days)]]/365</f>
        <v>0.1095890410958904</v>
      </c>
      <c r="AK1633" s="4" t="str">
        <f>IF(data[[#This Row],[Option Type]]="put","p","c")</f>
        <v>p</v>
      </c>
      <c r="AL1633" s="4" t="e">
        <f>(data[[#This Row],[Bid]]*data[[#This Row],[Bidsize]]+data[[#This Row],[Ask]]*data[[#This Row],[Asksize]])/(data[[#This Row],[Bidsize]]+data[[#This Row],[Asksize]])</f>
        <v>#DIV/0!</v>
      </c>
    </row>
    <row r="1634" spans="1:38" x14ac:dyDescent="0.3">
      <c r="A1634" t="s">
        <v>10174</v>
      </c>
      <c r="B1634" t="s">
        <v>10175</v>
      </c>
      <c r="C1634" t="s">
        <v>30</v>
      </c>
      <c r="D1634" t="s">
        <v>278</v>
      </c>
      <c r="E1634" t="s">
        <v>87</v>
      </c>
      <c r="F1634" t="s">
        <v>651</v>
      </c>
      <c r="G1634" t="s">
        <v>651</v>
      </c>
      <c r="H1634" t="s">
        <v>87</v>
      </c>
      <c r="I1634" t="s">
        <v>87</v>
      </c>
      <c r="J1634" t="s">
        <v>1502</v>
      </c>
      <c r="K1634" t="s">
        <v>158</v>
      </c>
      <c r="L1634" t="s">
        <v>57</v>
      </c>
      <c r="M1634" t="s">
        <v>37</v>
      </c>
      <c r="N1634" t="s">
        <v>87</v>
      </c>
      <c r="O1634" t="s">
        <v>87</v>
      </c>
      <c r="T1634" t="s">
        <v>50</v>
      </c>
      <c r="U1634" t="s">
        <v>87</v>
      </c>
      <c r="V1634" t="s">
        <v>87</v>
      </c>
      <c r="W1634" t="s">
        <v>88</v>
      </c>
      <c r="X1634" t="s">
        <v>10176</v>
      </c>
      <c r="Y1634" t="s">
        <v>651</v>
      </c>
      <c r="Z1634" t="s">
        <v>87</v>
      </c>
      <c r="AA1634" t="s">
        <v>87</v>
      </c>
      <c r="AB1634" t="s">
        <v>37</v>
      </c>
      <c r="AC1634" t="s">
        <v>10177</v>
      </c>
      <c r="AD1634" t="s">
        <v>37</v>
      </c>
      <c r="AE1634" t="s">
        <v>1013</v>
      </c>
      <c r="AF1634" t="s">
        <v>90</v>
      </c>
      <c r="AG1634" t="s">
        <v>1270</v>
      </c>
      <c r="AH1634" t="s">
        <v>551</v>
      </c>
      <c r="AI1634" s="4">
        <f ca="1">data[[#This Row],[Expiry Date]]-TODAY()</f>
        <v>40</v>
      </c>
      <c r="AJ1634" s="4">
        <f ca="1">data[[#This Row],[Maturity ( Days)]]/365</f>
        <v>0.1095890410958904</v>
      </c>
      <c r="AK1634" s="4" t="str">
        <f>IF(data[[#This Row],[Option Type]]="put","p","c")</f>
        <v>p</v>
      </c>
      <c r="AL1634" s="4" t="e">
        <f>(data[[#This Row],[Bid]]*data[[#This Row],[Bidsize]]+data[[#This Row],[Ask]]*data[[#This Row],[Asksize]])/(data[[#This Row],[Bidsize]]+data[[#This Row],[Asksize]])</f>
        <v>#DIV/0!</v>
      </c>
    </row>
    <row r="1635" spans="1:38" x14ac:dyDescent="0.3">
      <c r="A1635" t="s">
        <v>10178</v>
      </c>
      <c r="B1635" t="s">
        <v>10179</v>
      </c>
      <c r="C1635" t="s">
        <v>30</v>
      </c>
      <c r="D1635" t="s">
        <v>1271</v>
      </c>
      <c r="E1635" t="s">
        <v>87</v>
      </c>
      <c r="F1635" t="s">
        <v>653</v>
      </c>
      <c r="G1635" t="s">
        <v>651</v>
      </c>
      <c r="H1635" t="s">
        <v>87</v>
      </c>
      <c r="I1635" t="s">
        <v>6179</v>
      </c>
      <c r="J1635" t="s">
        <v>1502</v>
      </c>
      <c r="K1635" t="s">
        <v>10180</v>
      </c>
      <c r="L1635" t="s">
        <v>57</v>
      </c>
      <c r="M1635" t="s">
        <v>37</v>
      </c>
      <c r="N1635" t="s">
        <v>87</v>
      </c>
      <c r="O1635" t="s">
        <v>87</v>
      </c>
      <c r="T1635" t="s">
        <v>50</v>
      </c>
      <c r="U1635" t="s">
        <v>87</v>
      </c>
      <c r="V1635" t="s">
        <v>87</v>
      </c>
      <c r="W1635" t="s">
        <v>88</v>
      </c>
      <c r="X1635" t="s">
        <v>10181</v>
      </c>
      <c r="Y1635" t="s">
        <v>651</v>
      </c>
      <c r="Z1635" t="s">
        <v>87</v>
      </c>
      <c r="AA1635" t="s">
        <v>87</v>
      </c>
      <c r="AB1635" t="s">
        <v>37</v>
      </c>
      <c r="AC1635" t="s">
        <v>10182</v>
      </c>
      <c r="AD1635" t="s">
        <v>37</v>
      </c>
      <c r="AE1635" t="s">
        <v>1013</v>
      </c>
      <c r="AF1635" t="s">
        <v>90</v>
      </c>
      <c r="AG1635" t="s">
        <v>1270</v>
      </c>
      <c r="AH1635" t="s">
        <v>50</v>
      </c>
      <c r="AI1635" s="4">
        <f ca="1">data[[#This Row],[Expiry Date]]-TODAY()</f>
        <v>40</v>
      </c>
      <c r="AJ1635" s="4">
        <f ca="1">data[[#This Row],[Maturity ( Days)]]/365</f>
        <v>0.1095890410958904</v>
      </c>
      <c r="AK1635" s="4" t="str">
        <f>IF(data[[#This Row],[Option Type]]="put","p","c")</f>
        <v>p</v>
      </c>
      <c r="AL1635" s="4">
        <f>(data[[#This Row],[Bid]]*data[[#This Row],[Bidsize]]+data[[#This Row],[Ask]]*data[[#This Row],[Asksize]])/(data[[#This Row],[Bidsize]]+data[[#This Row],[Asksize]])</f>
        <v>0.15</v>
      </c>
    </row>
    <row r="1636" spans="1:38" x14ac:dyDescent="0.3">
      <c r="A1636" t="s">
        <v>10183</v>
      </c>
      <c r="B1636" t="s">
        <v>10184</v>
      </c>
      <c r="C1636" t="s">
        <v>30</v>
      </c>
      <c r="D1636" t="s">
        <v>1271</v>
      </c>
      <c r="E1636" t="s">
        <v>87</v>
      </c>
      <c r="F1636" t="s">
        <v>431</v>
      </c>
      <c r="G1636" t="s">
        <v>651</v>
      </c>
      <c r="H1636" t="s">
        <v>87</v>
      </c>
      <c r="I1636" t="s">
        <v>685</v>
      </c>
      <c r="J1636" t="s">
        <v>1502</v>
      </c>
      <c r="K1636" t="s">
        <v>144</v>
      </c>
      <c r="L1636" t="s">
        <v>57</v>
      </c>
      <c r="M1636" t="s">
        <v>37</v>
      </c>
      <c r="N1636" t="s">
        <v>87</v>
      </c>
      <c r="O1636" t="s">
        <v>87</v>
      </c>
      <c r="T1636" t="s">
        <v>50</v>
      </c>
      <c r="U1636" t="s">
        <v>87</v>
      </c>
      <c r="V1636" t="s">
        <v>87</v>
      </c>
      <c r="W1636" t="s">
        <v>88</v>
      </c>
      <c r="X1636" t="s">
        <v>10185</v>
      </c>
      <c r="Y1636" t="s">
        <v>651</v>
      </c>
      <c r="Z1636" t="s">
        <v>87</v>
      </c>
      <c r="AA1636" t="s">
        <v>87</v>
      </c>
      <c r="AB1636" t="s">
        <v>37</v>
      </c>
      <c r="AC1636" t="s">
        <v>10186</v>
      </c>
      <c r="AD1636" t="s">
        <v>37</v>
      </c>
      <c r="AE1636" t="s">
        <v>1013</v>
      </c>
      <c r="AF1636" t="s">
        <v>90</v>
      </c>
      <c r="AG1636" t="s">
        <v>1270</v>
      </c>
      <c r="AH1636" t="s">
        <v>551</v>
      </c>
      <c r="AI1636" s="4">
        <f ca="1">data[[#This Row],[Expiry Date]]-TODAY()</f>
        <v>40</v>
      </c>
      <c r="AJ1636" s="4">
        <f ca="1">data[[#This Row],[Maturity ( Days)]]/365</f>
        <v>0.1095890410958904</v>
      </c>
      <c r="AK1636" s="4" t="str">
        <f>IF(data[[#This Row],[Option Type]]="put","p","c")</f>
        <v>p</v>
      </c>
      <c r="AL1636" s="4">
        <f>(data[[#This Row],[Bid]]*data[[#This Row],[Bidsize]]+data[[#This Row],[Ask]]*data[[#This Row],[Asksize]])/(data[[#This Row],[Bidsize]]+data[[#This Row],[Asksize]])</f>
        <v>0.1</v>
      </c>
    </row>
    <row r="1637" spans="1:38" x14ac:dyDescent="0.3">
      <c r="A1637" t="s">
        <v>10187</v>
      </c>
      <c r="B1637" t="s">
        <v>10188</v>
      </c>
      <c r="C1637" t="s">
        <v>30</v>
      </c>
      <c r="D1637" t="s">
        <v>383</v>
      </c>
      <c r="E1637" t="s">
        <v>87</v>
      </c>
      <c r="F1637" t="s">
        <v>653</v>
      </c>
      <c r="G1637" t="s">
        <v>651</v>
      </c>
      <c r="H1637" t="s">
        <v>87</v>
      </c>
      <c r="I1637" t="s">
        <v>90</v>
      </c>
      <c r="J1637" t="s">
        <v>1502</v>
      </c>
      <c r="K1637" t="s">
        <v>10189</v>
      </c>
      <c r="L1637" t="s">
        <v>57</v>
      </c>
      <c r="M1637" t="s">
        <v>37</v>
      </c>
      <c r="N1637" t="s">
        <v>87</v>
      </c>
      <c r="O1637" t="s">
        <v>87</v>
      </c>
      <c r="T1637" t="s">
        <v>50</v>
      </c>
      <c r="U1637" t="s">
        <v>87</v>
      </c>
      <c r="V1637" t="s">
        <v>87</v>
      </c>
      <c r="W1637" t="s">
        <v>129</v>
      </c>
      <c r="X1637" t="s">
        <v>539</v>
      </c>
      <c r="Y1637" t="s">
        <v>651</v>
      </c>
      <c r="Z1637" t="s">
        <v>87</v>
      </c>
      <c r="AA1637" t="s">
        <v>87</v>
      </c>
      <c r="AB1637" t="s">
        <v>37</v>
      </c>
      <c r="AC1637" t="s">
        <v>442</v>
      </c>
      <c r="AD1637" t="s">
        <v>37</v>
      </c>
      <c r="AE1637" t="s">
        <v>1013</v>
      </c>
      <c r="AF1637" t="s">
        <v>90</v>
      </c>
      <c r="AG1637" t="s">
        <v>1270</v>
      </c>
      <c r="AH1637" t="s">
        <v>50</v>
      </c>
      <c r="AI1637" s="4">
        <f ca="1">data[[#This Row],[Expiry Date]]-TODAY()</f>
        <v>40</v>
      </c>
      <c r="AJ1637" s="4">
        <f ca="1">data[[#This Row],[Maturity ( Days)]]/365</f>
        <v>0.1095890410958904</v>
      </c>
      <c r="AK1637" s="4" t="str">
        <f>IF(data[[#This Row],[Option Type]]="put","p","c")</f>
        <v>p</v>
      </c>
      <c r="AL1637" s="4">
        <f>(data[[#This Row],[Bid]]*data[[#This Row],[Bidsize]]+data[[#This Row],[Ask]]*data[[#This Row],[Asksize]])/(data[[#This Row],[Bidsize]]+data[[#This Row],[Asksize]])</f>
        <v>0.15</v>
      </c>
    </row>
    <row r="1638" spans="1:38" x14ac:dyDescent="0.3">
      <c r="A1638" t="s">
        <v>10190</v>
      </c>
      <c r="B1638" t="s">
        <v>10191</v>
      </c>
      <c r="C1638" t="s">
        <v>30</v>
      </c>
      <c r="D1638" t="s">
        <v>383</v>
      </c>
      <c r="E1638" t="s">
        <v>87</v>
      </c>
      <c r="F1638" t="s">
        <v>431</v>
      </c>
      <c r="G1638" t="s">
        <v>431</v>
      </c>
      <c r="H1638" t="s">
        <v>87</v>
      </c>
      <c r="I1638" t="s">
        <v>294</v>
      </c>
      <c r="J1638" t="s">
        <v>1502</v>
      </c>
      <c r="K1638" t="s">
        <v>699</v>
      </c>
      <c r="L1638" t="s">
        <v>57</v>
      </c>
      <c r="M1638" t="s">
        <v>37</v>
      </c>
      <c r="N1638" t="s">
        <v>87</v>
      </c>
      <c r="O1638" t="s">
        <v>87</v>
      </c>
      <c r="T1638" t="s">
        <v>50</v>
      </c>
      <c r="U1638" t="s">
        <v>87</v>
      </c>
      <c r="V1638" t="s">
        <v>87</v>
      </c>
      <c r="W1638" t="s">
        <v>88</v>
      </c>
      <c r="X1638" t="s">
        <v>10192</v>
      </c>
      <c r="Y1638" t="s">
        <v>431</v>
      </c>
      <c r="Z1638" t="s">
        <v>87</v>
      </c>
      <c r="AA1638" t="s">
        <v>87</v>
      </c>
      <c r="AB1638" t="s">
        <v>37</v>
      </c>
      <c r="AC1638" t="s">
        <v>92</v>
      </c>
      <c r="AD1638" t="s">
        <v>37</v>
      </c>
      <c r="AE1638" t="s">
        <v>1013</v>
      </c>
      <c r="AF1638" t="s">
        <v>90</v>
      </c>
      <c r="AG1638" t="s">
        <v>1270</v>
      </c>
      <c r="AH1638" t="s">
        <v>551</v>
      </c>
      <c r="AI1638" s="4">
        <f ca="1">data[[#This Row],[Expiry Date]]-TODAY()</f>
        <v>40</v>
      </c>
      <c r="AJ1638" s="4">
        <f ca="1">data[[#This Row],[Maturity ( Days)]]/365</f>
        <v>0.1095890410958904</v>
      </c>
      <c r="AK1638" s="4" t="str">
        <f>IF(data[[#This Row],[Option Type]]="put","p","c")</f>
        <v>p</v>
      </c>
      <c r="AL1638" s="4">
        <f>(data[[#This Row],[Bid]]*data[[#This Row],[Bidsize]]+data[[#This Row],[Ask]]*data[[#This Row],[Asksize]])/(data[[#This Row],[Bidsize]]+data[[#This Row],[Asksize]])</f>
        <v>0.1</v>
      </c>
    </row>
    <row r="1639" spans="1:38" x14ac:dyDescent="0.3">
      <c r="A1639" t="s">
        <v>10193</v>
      </c>
      <c r="B1639" t="s">
        <v>10194</v>
      </c>
      <c r="C1639" t="s">
        <v>30</v>
      </c>
      <c r="D1639" t="s">
        <v>297</v>
      </c>
      <c r="E1639" t="s">
        <v>87</v>
      </c>
      <c r="F1639" t="s">
        <v>653</v>
      </c>
      <c r="G1639" t="s">
        <v>431</v>
      </c>
      <c r="H1639" t="s">
        <v>87</v>
      </c>
      <c r="I1639" t="s">
        <v>90</v>
      </c>
      <c r="J1639" t="s">
        <v>1502</v>
      </c>
      <c r="K1639" t="s">
        <v>10195</v>
      </c>
      <c r="L1639" t="s">
        <v>57</v>
      </c>
      <c r="M1639" t="s">
        <v>37</v>
      </c>
      <c r="N1639" t="s">
        <v>87</v>
      </c>
      <c r="O1639" t="s">
        <v>87</v>
      </c>
      <c r="T1639" t="s">
        <v>50</v>
      </c>
      <c r="U1639" t="s">
        <v>87</v>
      </c>
      <c r="V1639" t="s">
        <v>87</v>
      </c>
      <c r="W1639" t="s">
        <v>168</v>
      </c>
      <c r="X1639" t="s">
        <v>170</v>
      </c>
      <c r="Y1639" t="s">
        <v>431</v>
      </c>
      <c r="Z1639" t="s">
        <v>87</v>
      </c>
      <c r="AA1639" t="s">
        <v>87</v>
      </c>
      <c r="AB1639" t="s">
        <v>37</v>
      </c>
      <c r="AC1639" t="s">
        <v>1055</v>
      </c>
      <c r="AD1639" t="s">
        <v>37</v>
      </c>
      <c r="AE1639" t="s">
        <v>1013</v>
      </c>
      <c r="AF1639" t="s">
        <v>90</v>
      </c>
      <c r="AG1639" t="s">
        <v>1270</v>
      </c>
      <c r="AH1639" t="s">
        <v>50</v>
      </c>
      <c r="AI1639" s="4">
        <f ca="1">data[[#This Row],[Expiry Date]]-TODAY()</f>
        <v>40</v>
      </c>
      <c r="AJ1639" s="4">
        <f ca="1">data[[#This Row],[Maturity ( Days)]]/365</f>
        <v>0.1095890410958904</v>
      </c>
      <c r="AK1639" s="4" t="str">
        <f>IF(data[[#This Row],[Option Type]]="put","p","c")</f>
        <v>p</v>
      </c>
      <c r="AL1639" s="4">
        <f>(data[[#This Row],[Bid]]*data[[#This Row],[Bidsize]]+data[[#This Row],[Ask]]*data[[#This Row],[Asksize]])/(data[[#This Row],[Bidsize]]+data[[#This Row],[Asksize]])</f>
        <v>0.15</v>
      </c>
    </row>
    <row r="1640" spans="1:38" x14ac:dyDescent="0.3">
      <c r="A1640" t="s">
        <v>10196</v>
      </c>
      <c r="B1640" t="s">
        <v>10197</v>
      </c>
      <c r="C1640" t="s">
        <v>30</v>
      </c>
      <c r="D1640" t="s">
        <v>297</v>
      </c>
      <c r="E1640" t="s">
        <v>87</v>
      </c>
      <c r="F1640" t="s">
        <v>653</v>
      </c>
      <c r="G1640" t="s">
        <v>653</v>
      </c>
      <c r="H1640" t="s">
        <v>87</v>
      </c>
      <c r="I1640" t="s">
        <v>3800</v>
      </c>
      <c r="J1640" t="s">
        <v>1502</v>
      </c>
      <c r="K1640" t="s">
        <v>3394</v>
      </c>
      <c r="L1640" t="s">
        <v>57</v>
      </c>
      <c r="M1640" t="s">
        <v>37</v>
      </c>
      <c r="N1640" t="s">
        <v>87</v>
      </c>
      <c r="O1640" t="s">
        <v>87</v>
      </c>
      <c r="T1640" t="s">
        <v>50</v>
      </c>
      <c r="U1640" t="s">
        <v>87</v>
      </c>
      <c r="V1640" t="s">
        <v>87</v>
      </c>
      <c r="W1640" t="s">
        <v>86</v>
      </c>
      <c r="X1640" t="s">
        <v>442</v>
      </c>
      <c r="Y1640" t="s">
        <v>653</v>
      </c>
      <c r="Z1640" t="s">
        <v>87</v>
      </c>
      <c r="AA1640" t="s">
        <v>87</v>
      </c>
      <c r="AB1640" t="s">
        <v>37</v>
      </c>
      <c r="AC1640" t="s">
        <v>1055</v>
      </c>
      <c r="AD1640" t="s">
        <v>37</v>
      </c>
      <c r="AE1640" t="s">
        <v>1013</v>
      </c>
      <c r="AF1640" t="s">
        <v>90</v>
      </c>
      <c r="AG1640" t="s">
        <v>1270</v>
      </c>
      <c r="AH1640" t="s">
        <v>551</v>
      </c>
      <c r="AI1640" s="4">
        <f ca="1">data[[#This Row],[Expiry Date]]-TODAY()</f>
        <v>40</v>
      </c>
      <c r="AJ1640" s="4">
        <f ca="1">data[[#This Row],[Maturity ( Days)]]/365</f>
        <v>0.1095890410958904</v>
      </c>
      <c r="AK1640" s="4" t="str">
        <f>IF(data[[#This Row],[Option Type]]="put","p","c")</f>
        <v>p</v>
      </c>
      <c r="AL1640" s="4">
        <f>(data[[#This Row],[Bid]]*data[[#This Row],[Bidsize]]+data[[#This Row],[Ask]]*data[[#This Row],[Asksize]])/(data[[#This Row],[Bidsize]]+data[[#This Row],[Asksize]])</f>
        <v>0.15</v>
      </c>
    </row>
    <row r="1641" spans="1:38" x14ac:dyDescent="0.3">
      <c r="A1641" t="s">
        <v>10198</v>
      </c>
      <c r="B1641" t="s">
        <v>10199</v>
      </c>
      <c r="C1641" t="s">
        <v>58</v>
      </c>
      <c r="D1641" t="s">
        <v>2314</v>
      </c>
      <c r="E1641" t="s">
        <v>87</v>
      </c>
      <c r="F1641" t="s">
        <v>266</v>
      </c>
      <c r="G1641" t="s">
        <v>10200</v>
      </c>
      <c r="H1641" t="s">
        <v>87</v>
      </c>
      <c r="I1641" t="s">
        <v>90</v>
      </c>
      <c r="J1641" t="s">
        <v>1502</v>
      </c>
      <c r="K1641" t="s">
        <v>260</v>
      </c>
      <c r="L1641" t="s">
        <v>57</v>
      </c>
      <c r="M1641" t="s">
        <v>37</v>
      </c>
      <c r="N1641" t="s">
        <v>87</v>
      </c>
      <c r="O1641" t="s">
        <v>87</v>
      </c>
      <c r="T1641" t="s">
        <v>50</v>
      </c>
      <c r="U1641" t="s">
        <v>87</v>
      </c>
      <c r="V1641" t="s">
        <v>87</v>
      </c>
      <c r="W1641" t="s">
        <v>88</v>
      </c>
      <c r="X1641" t="s">
        <v>10192</v>
      </c>
      <c r="Y1641" t="s">
        <v>10200</v>
      </c>
      <c r="Z1641" t="s">
        <v>87</v>
      </c>
      <c r="AA1641" t="s">
        <v>87</v>
      </c>
      <c r="AB1641" t="s">
        <v>37</v>
      </c>
      <c r="AC1641" t="s">
        <v>1087</v>
      </c>
      <c r="AD1641" t="s">
        <v>37</v>
      </c>
      <c r="AE1641" t="s">
        <v>1013</v>
      </c>
      <c r="AF1641" t="s">
        <v>90</v>
      </c>
      <c r="AG1641" t="s">
        <v>1270</v>
      </c>
      <c r="AH1641" t="s">
        <v>50</v>
      </c>
      <c r="AI1641" s="4">
        <f ca="1">data[[#This Row],[Expiry Date]]-TODAY()</f>
        <v>40</v>
      </c>
      <c r="AJ1641" s="4">
        <f ca="1">data[[#This Row],[Maturity ( Days)]]/365</f>
        <v>0.1095890410958904</v>
      </c>
      <c r="AK1641" s="4" t="str">
        <f>IF(data[[#This Row],[Option Type]]="put","p","c")</f>
        <v>c</v>
      </c>
      <c r="AL1641" s="4">
        <f>(data[[#This Row],[Bid]]*data[[#This Row],[Bidsize]]+data[[#This Row],[Ask]]*data[[#This Row],[Asksize]])/(data[[#This Row],[Bidsize]]+data[[#This Row],[Asksize]])</f>
        <v>0.2</v>
      </c>
    </row>
    <row r="1642" spans="1:38" x14ac:dyDescent="0.3">
      <c r="A1642" t="s">
        <v>10201</v>
      </c>
      <c r="B1642" t="s">
        <v>10202</v>
      </c>
      <c r="C1642" t="s">
        <v>58</v>
      </c>
      <c r="D1642" t="s">
        <v>2320</v>
      </c>
      <c r="E1642" t="s">
        <v>87</v>
      </c>
      <c r="F1642" t="s">
        <v>266</v>
      </c>
      <c r="G1642" t="s">
        <v>652</v>
      </c>
      <c r="H1642" t="s">
        <v>87</v>
      </c>
      <c r="I1642" t="s">
        <v>90</v>
      </c>
      <c r="J1642" t="s">
        <v>1502</v>
      </c>
      <c r="K1642" t="s">
        <v>115</v>
      </c>
      <c r="L1642" t="s">
        <v>57</v>
      </c>
      <c r="M1642" t="s">
        <v>37</v>
      </c>
      <c r="N1642" t="s">
        <v>87</v>
      </c>
      <c r="O1642" t="s">
        <v>87</v>
      </c>
      <c r="T1642" t="s">
        <v>50</v>
      </c>
      <c r="U1642" t="s">
        <v>87</v>
      </c>
      <c r="V1642" t="s">
        <v>87</v>
      </c>
      <c r="W1642" t="s">
        <v>88</v>
      </c>
      <c r="X1642" t="s">
        <v>1672</v>
      </c>
      <c r="Y1642" t="s">
        <v>652</v>
      </c>
      <c r="Z1642" t="s">
        <v>87</v>
      </c>
      <c r="AA1642" t="s">
        <v>87</v>
      </c>
      <c r="AB1642" t="s">
        <v>37</v>
      </c>
      <c r="AC1642" t="s">
        <v>1060</v>
      </c>
      <c r="AD1642" t="s">
        <v>37</v>
      </c>
      <c r="AE1642" t="s">
        <v>1013</v>
      </c>
      <c r="AF1642" t="s">
        <v>90</v>
      </c>
      <c r="AG1642" t="s">
        <v>1270</v>
      </c>
      <c r="AH1642" t="s">
        <v>50</v>
      </c>
      <c r="AI1642" s="4">
        <f ca="1">data[[#This Row],[Expiry Date]]-TODAY()</f>
        <v>40</v>
      </c>
      <c r="AJ1642" s="4">
        <f ca="1">data[[#This Row],[Maturity ( Days)]]/365</f>
        <v>0.1095890410958904</v>
      </c>
      <c r="AK1642" s="4" t="str">
        <f>IF(data[[#This Row],[Option Type]]="put","p","c")</f>
        <v>c</v>
      </c>
      <c r="AL1642" s="4">
        <f>(data[[#This Row],[Bid]]*data[[#This Row],[Bidsize]]+data[[#This Row],[Ask]]*data[[#This Row],[Asksize]])/(data[[#This Row],[Bidsize]]+data[[#This Row],[Asksize]])</f>
        <v>0.2</v>
      </c>
    </row>
    <row r="1643" spans="1:38" x14ac:dyDescent="0.3">
      <c r="A1643" t="s">
        <v>10203</v>
      </c>
      <c r="B1643" t="s">
        <v>10204</v>
      </c>
      <c r="C1643" t="s">
        <v>58</v>
      </c>
      <c r="D1643" t="s">
        <v>2326</v>
      </c>
      <c r="E1643" t="s">
        <v>87</v>
      </c>
      <c r="F1643" t="s">
        <v>266</v>
      </c>
      <c r="G1643" t="s">
        <v>261</v>
      </c>
      <c r="H1643" t="s">
        <v>87</v>
      </c>
      <c r="I1643" t="s">
        <v>90</v>
      </c>
      <c r="J1643" t="s">
        <v>1502</v>
      </c>
      <c r="K1643" t="s">
        <v>10205</v>
      </c>
      <c r="L1643" t="s">
        <v>57</v>
      </c>
      <c r="M1643" t="s">
        <v>37</v>
      </c>
      <c r="N1643" t="s">
        <v>87</v>
      </c>
      <c r="O1643" t="s">
        <v>87</v>
      </c>
      <c r="T1643" t="s">
        <v>50</v>
      </c>
      <c r="U1643" t="s">
        <v>87</v>
      </c>
      <c r="V1643" t="s">
        <v>87</v>
      </c>
      <c r="W1643" t="s">
        <v>88</v>
      </c>
      <c r="X1643" t="s">
        <v>10206</v>
      </c>
      <c r="Y1643" t="s">
        <v>261</v>
      </c>
      <c r="Z1643" t="s">
        <v>87</v>
      </c>
      <c r="AA1643" t="s">
        <v>87</v>
      </c>
      <c r="AB1643" t="s">
        <v>37</v>
      </c>
      <c r="AC1643" t="s">
        <v>1060</v>
      </c>
      <c r="AD1643" t="s">
        <v>37</v>
      </c>
      <c r="AE1643" t="s">
        <v>1013</v>
      </c>
      <c r="AF1643" t="s">
        <v>90</v>
      </c>
      <c r="AG1643" t="s">
        <v>1270</v>
      </c>
      <c r="AH1643" t="s">
        <v>50</v>
      </c>
      <c r="AI1643" s="4">
        <f ca="1">data[[#This Row],[Expiry Date]]-TODAY()</f>
        <v>40</v>
      </c>
      <c r="AJ1643" s="4">
        <f ca="1">data[[#This Row],[Maturity ( Days)]]/365</f>
        <v>0.1095890410958904</v>
      </c>
      <c r="AK1643" s="4" t="str">
        <f>IF(data[[#This Row],[Option Type]]="put","p","c")</f>
        <v>c</v>
      </c>
      <c r="AL1643" s="4">
        <f>(data[[#This Row],[Bid]]*data[[#This Row],[Bidsize]]+data[[#This Row],[Ask]]*data[[#This Row],[Asksize]])/(data[[#This Row],[Bidsize]]+data[[#This Row],[Asksize]])</f>
        <v>0.2</v>
      </c>
    </row>
    <row r="1644" spans="1:38" x14ac:dyDescent="0.3">
      <c r="A1644" t="s">
        <v>10207</v>
      </c>
      <c r="B1644" t="s">
        <v>10208</v>
      </c>
      <c r="C1644" t="s">
        <v>58</v>
      </c>
      <c r="D1644" t="s">
        <v>1347</v>
      </c>
      <c r="E1644" t="s">
        <v>87</v>
      </c>
      <c r="F1644" t="s">
        <v>653</v>
      </c>
      <c r="G1644" t="s">
        <v>653</v>
      </c>
      <c r="H1644" t="s">
        <v>87</v>
      </c>
      <c r="I1644" t="s">
        <v>90</v>
      </c>
      <c r="J1644" t="s">
        <v>1502</v>
      </c>
      <c r="K1644" t="s">
        <v>10209</v>
      </c>
      <c r="L1644" t="s">
        <v>57</v>
      </c>
      <c r="M1644" t="s">
        <v>37</v>
      </c>
      <c r="N1644" t="s">
        <v>87</v>
      </c>
      <c r="O1644" t="s">
        <v>87</v>
      </c>
      <c r="T1644" t="s">
        <v>50</v>
      </c>
      <c r="U1644" t="s">
        <v>87</v>
      </c>
      <c r="V1644" t="s">
        <v>87</v>
      </c>
      <c r="W1644" t="s">
        <v>88</v>
      </c>
      <c r="X1644" t="s">
        <v>1417</v>
      </c>
      <c r="Y1644" t="s">
        <v>653</v>
      </c>
      <c r="Z1644" t="s">
        <v>87</v>
      </c>
      <c r="AA1644" t="s">
        <v>87</v>
      </c>
      <c r="AB1644" t="s">
        <v>37</v>
      </c>
      <c r="AC1644" t="s">
        <v>404</v>
      </c>
      <c r="AD1644" t="s">
        <v>37</v>
      </c>
      <c r="AE1644" t="s">
        <v>1013</v>
      </c>
      <c r="AF1644" t="s">
        <v>90</v>
      </c>
      <c r="AG1644" t="s">
        <v>1270</v>
      </c>
      <c r="AH1644" t="s">
        <v>50</v>
      </c>
      <c r="AI1644" s="4">
        <f ca="1">data[[#This Row],[Expiry Date]]-TODAY()</f>
        <v>40</v>
      </c>
      <c r="AJ1644" s="4">
        <f ca="1">data[[#This Row],[Maturity ( Days)]]/365</f>
        <v>0.1095890410958904</v>
      </c>
      <c r="AK1644" s="4" t="str">
        <f>IF(data[[#This Row],[Option Type]]="put","p","c")</f>
        <v>c</v>
      </c>
      <c r="AL1644" s="4">
        <f>(data[[#This Row],[Bid]]*data[[#This Row],[Bidsize]]+data[[#This Row],[Ask]]*data[[#This Row],[Asksize]])/(data[[#This Row],[Bidsize]]+data[[#This Row],[Asksize]])</f>
        <v>0.15</v>
      </c>
    </row>
    <row r="1645" spans="1:38" x14ac:dyDescent="0.3">
      <c r="A1645" t="s">
        <v>10210</v>
      </c>
      <c r="B1645" t="s">
        <v>10211</v>
      </c>
      <c r="C1645" t="s">
        <v>58</v>
      </c>
      <c r="D1645" t="s">
        <v>1347</v>
      </c>
      <c r="E1645" t="s">
        <v>87</v>
      </c>
      <c r="F1645" t="s">
        <v>653</v>
      </c>
      <c r="G1645" t="s">
        <v>651</v>
      </c>
      <c r="H1645" t="s">
        <v>87</v>
      </c>
      <c r="I1645" t="s">
        <v>6222</v>
      </c>
      <c r="J1645" t="s">
        <v>1502</v>
      </c>
      <c r="K1645" t="s">
        <v>3175</v>
      </c>
      <c r="L1645" t="s">
        <v>57</v>
      </c>
      <c r="M1645" t="s">
        <v>37</v>
      </c>
      <c r="N1645" t="s">
        <v>87</v>
      </c>
      <c r="O1645" t="s">
        <v>87</v>
      </c>
      <c r="T1645" t="s">
        <v>50</v>
      </c>
      <c r="U1645" t="s">
        <v>87</v>
      </c>
      <c r="V1645" t="s">
        <v>87</v>
      </c>
      <c r="W1645" t="s">
        <v>88</v>
      </c>
      <c r="X1645" t="s">
        <v>347</v>
      </c>
      <c r="Y1645" t="s">
        <v>651</v>
      </c>
      <c r="Z1645" t="s">
        <v>87</v>
      </c>
      <c r="AA1645" t="s">
        <v>87</v>
      </c>
      <c r="AB1645" t="s">
        <v>37</v>
      </c>
      <c r="AC1645" t="s">
        <v>458</v>
      </c>
      <c r="AD1645" t="s">
        <v>37</v>
      </c>
      <c r="AE1645" t="s">
        <v>1013</v>
      </c>
      <c r="AF1645" t="s">
        <v>90</v>
      </c>
      <c r="AG1645" t="s">
        <v>1270</v>
      </c>
      <c r="AH1645" t="s">
        <v>551</v>
      </c>
      <c r="AI1645" s="4">
        <f ca="1">data[[#This Row],[Expiry Date]]-TODAY()</f>
        <v>40</v>
      </c>
      <c r="AJ1645" s="4">
        <f ca="1">data[[#This Row],[Maturity ( Days)]]/365</f>
        <v>0.1095890410958904</v>
      </c>
      <c r="AK1645" s="4" t="str">
        <f>IF(data[[#This Row],[Option Type]]="put","p","c")</f>
        <v>c</v>
      </c>
      <c r="AL1645" s="4">
        <f>(data[[#This Row],[Bid]]*data[[#This Row],[Bidsize]]+data[[#This Row],[Ask]]*data[[#This Row],[Asksize]])/(data[[#This Row],[Bidsize]]+data[[#This Row],[Asksize]])</f>
        <v>0.15</v>
      </c>
    </row>
    <row r="1646" spans="1:38" x14ac:dyDescent="0.3">
      <c r="A1646" t="s">
        <v>10212</v>
      </c>
      <c r="B1646" t="s">
        <v>10213</v>
      </c>
      <c r="C1646" t="s">
        <v>58</v>
      </c>
      <c r="D1646" t="s">
        <v>2338</v>
      </c>
      <c r="E1646" t="s">
        <v>87</v>
      </c>
      <c r="F1646" t="s">
        <v>653</v>
      </c>
      <c r="G1646" t="s">
        <v>263</v>
      </c>
      <c r="H1646" t="s">
        <v>87</v>
      </c>
      <c r="I1646" t="s">
        <v>90</v>
      </c>
      <c r="J1646" t="s">
        <v>1502</v>
      </c>
      <c r="K1646" t="s">
        <v>192</v>
      </c>
      <c r="L1646" t="s">
        <v>57</v>
      </c>
      <c r="M1646" t="s">
        <v>37</v>
      </c>
      <c r="N1646" t="s">
        <v>87</v>
      </c>
      <c r="O1646" t="s">
        <v>87</v>
      </c>
      <c r="T1646" t="s">
        <v>50</v>
      </c>
      <c r="U1646" t="s">
        <v>87</v>
      </c>
      <c r="V1646" t="s">
        <v>87</v>
      </c>
      <c r="W1646" t="s">
        <v>128</v>
      </c>
      <c r="X1646" t="s">
        <v>1672</v>
      </c>
      <c r="Y1646" t="s">
        <v>263</v>
      </c>
      <c r="Z1646" t="s">
        <v>87</v>
      </c>
      <c r="AA1646" t="s">
        <v>87</v>
      </c>
      <c r="AB1646" t="s">
        <v>37</v>
      </c>
      <c r="AC1646" t="s">
        <v>411</v>
      </c>
      <c r="AD1646" t="s">
        <v>37</v>
      </c>
      <c r="AE1646" t="s">
        <v>1013</v>
      </c>
      <c r="AF1646" t="s">
        <v>90</v>
      </c>
      <c r="AG1646" t="s">
        <v>1270</v>
      </c>
      <c r="AH1646" t="s">
        <v>50</v>
      </c>
      <c r="AI1646" s="4">
        <f ca="1">data[[#This Row],[Expiry Date]]-TODAY()</f>
        <v>40</v>
      </c>
      <c r="AJ1646" s="4">
        <f ca="1">data[[#This Row],[Maturity ( Days)]]/365</f>
        <v>0.1095890410958904</v>
      </c>
      <c r="AK1646" s="4" t="str">
        <f>IF(data[[#This Row],[Option Type]]="put","p","c")</f>
        <v>c</v>
      </c>
      <c r="AL1646" s="4">
        <f>(data[[#This Row],[Bid]]*data[[#This Row],[Bidsize]]+data[[#This Row],[Ask]]*data[[#This Row],[Asksize]])/(data[[#This Row],[Bidsize]]+data[[#This Row],[Asksize]])</f>
        <v>0.15</v>
      </c>
    </row>
    <row r="1647" spans="1:38" x14ac:dyDescent="0.3">
      <c r="A1647" t="s">
        <v>10214</v>
      </c>
      <c r="B1647" t="s">
        <v>10215</v>
      </c>
      <c r="C1647" t="s">
        <v>58</v>
      </c>
      <c r="D1647" t="s">
        <v>2338</v>
      </c>
      <c r="E1647" t="s">
        <v>87</v>
      </c>
      <c r="F1647" t="s">
        <v>653</v>
      </c>
      <c r="G1647" t="s">
        <v>10200</v>
      </c>
      <c r="H1647" t="s">
        <v>87</v>
      </c>
      <c r="I1647" t="s">
        <v>773</v>
      </c>
      <c r="J1647" t="s">
        <v>1502</v>
      </c>
      <c r="K1647" t="s">
        <v>192</v>
      </c>
      <c r="L1647" t="s">
        <v>57</v>
      </c>
      <c r="M1647" t="s">
        <v>37</v>
      </c>
      <c r="N1647" t="s">
        <v>87</v>
      </c>
      <c r="O1647" t="s">
        <v>87</v>
      </c>
      <c r="T1647" t="s">
        <v>50</v>
      </c>
      <c r="U1647" t="s">
        <v>87</v>
      </c>
      <c r="V1647" t="s">
        <v>87</v>
      </c>
      <c r="W1647" t="s">
        <v>88</v>
      </c>
      <c r="X1647" t="s">
        <v>133</v>
      </c>
      <c r="Y1647" t="s">
        <v>10200</v>
      </c>
      <c r="Z1647" t="s">
        <v>87</v>
      </c>
      <c r="AA1647" t="s">
        <v>87</v>
      </c>
      <c r="AB1647" t="s">
        <v>37</v>
      </c>
      <c r="AC1647" t="s">
        <v>404</v>
      </c>
      <c r="AD1647" t="s">
        <v>37</v>
      </c>
      <c r="AE1647" t="s">
        <v>1013</v>
      </c>
      <c r="AF1647" t="s">
        <v>90</v>
      </c>
      <c r="AG1647" t="s">
        <v>1270</v>
      </c>
      <c r="AH1647" t="s">
        <v>551</v>
      </c>
      <c r="AI1647" s="4">
        <f ca="1">data[[#This Row],[Expiry Date]]-TODAY()</f>
        <v>40</v>
      </c>
      <c r="AJ1647" s="4">
        <f ca="1">data[[#This Row],[Maturity ( Days)]]/365</f>
        <v>0.1095890410958904</v>
      </c>
      <c r="AK1647" s="4" t="str">
        <f>IF(data[[#This Row],[Option Type]]="put","p","c")</f>
        <v>c</v>
      </c>
      <c r="AL1647" s="4">
        <f>(data[[#This Row],[Bid]]*data[[#This Row],[Bidsize]]+data[[#This Row],[Ask]]*data[[#This Row],[Asksize]])/(data[[#This Row],[Bidsize]]+data[[#This Row],[Asksize]])</f>
        <v>0.15</v>
      </c>
    </row>
    <row r="1648" spans="1:38" x14ac:dyDescent="0.3">
      <c r="A1648" t="s">
        <v>10216</v>
      </c>
      <c r="B1648" t="s">
        <v>10217</v>
      </c>
      <c r="C1648" t="s">
        <v>58</v>
      </c>
      <c r="D1648" t="s">
        <v>1348</v>
      </c>
      <c r="E1648" t="s">
        <v>87</v>
      </c>
      <c r="F1648" t="s">
        <v>653</v>
      </c>
      <c r="G1648" t="s">
        <v>431</v>
      </c>
      <c r="H1648" t="s">
        <v>87</v>
      </c>
      <c r="I1648" t="s">
        <v>90</v>
      </c>
      <c r="J1648" t="s">
        <v>1502</v>
      </c>
      <c r="K1648" t="s">
        <v>10218</v>
      </c>
      <c r="L1648" t="s">
        <v>57</v>
      </c>
      <c r="M1648" t="s">
        <v>37</v>
      </c>
      <c r="N1648" t="s">
        <v>87</v>
      </c>
      <c r="O1648" t="s">
        <v>87</v>
      </c>
      <c r="T1648" t="s">
        <v>50</v>
      </c>
      <c r="U1648" t="s">
        <v>87</v>
      </c>
      <c r="V1648" t="s">
        <v>87</v>
      </c>
      <c r="W1648" t="s">
        <v>88</v>
      </c>
      <c r="X1648" t="s">
        <v>165</v>
      </c>
      <c r="Y1648" t="s">
        <v>431</v>
      </c>
      <c r="Z1648" t="s">
        <v>87</v>
      </c>
      <c r="AA1648" t="s">
        <v>87</v>
      </c>
      <c r="AB1648" t="s">
        <v>37</v>
      </c>
      <c r="AC1648" t="s">
        <v>411</v>
      </c>
      <c r="AD1648" t="s">
        <v>37</v>
      </c>
      <c r="AE1648" t="s">
        <v>1013</v>
      </c>
      <c r="AF1648" t="s">
        <v>90</v>
      </c>
      <c r="AG1648" t="s">
        <v>1270</v>
      </c>
      <c r="AH1648" t="s">
        <v>50</v>
      </c>
      <c r="AI1648" s="4">
        <f ca="1">data[[#This Row],[Expiry Date]]-TODAY()</f>
        <v>40</v>
      </c>
      <c r="AJ1648" s="4">
        <f ca="1">data[[#This Row],[Maturity ( Days)]]/365</f>
        <v>0.1095890410958904</v>
      </c>
      <c r="AK1648" s="4" t="str">
        <f>IF(data[[#This Row],[Option Type]]="put","p","c")</f>
        <v>c</v>
      </c>
      <c r="AL1648" s="4">
        <f>(data[[#This Row],[Bid]]*data[[#This Row],[Bidsize]]+data[[#This Row],[Ask]]*data[[#This Row],[Asksize]])/(data[[#This Row],[Bidsize]]+data[[#This Row],[Asksize]])</f>
        <v>0.15</v>
      </c>
    </row>
    <row r="1649" spans="1:38" x14ac:dyDescent="0.3">
      <c r="A1649" t="s">
        <v>10219</v>
      </c>
      <c r="B1649" t="s">
        <v>10220</v>
      </c>
      <c r="C1649" t="s">
        <v>58</v>
      </c>
      <c r="D1649" t="s">
        <v>1348</v>
      </c>
      <c r="E1649" t="s">
        <v>87</v>
      </c>
      <c r="F1649" t="s">
        <v>653</v>
      </c>
      <c r="G1649" t="s">
        <v>128</v>
      </c>
      <c r="H1649" t="s">
        <v>87</v>
      </c>
      <c r="I1649" t="s">
        <v>773</v>
      </c>
      <c r="J1649" t="s">
        <v>1502</v>
      </c>
      <c r="K1649" t="s">
        <v>87</v>
      </c>
      <c r="L1649" t="s">
        <v>57</v>
      </c>
      <c r="M1649" t="s">
        <v>37</v>
      </c>
      <c r="N1649" t="s">
        <v>87</v>
      </c>
      <c r="O1649" t="s">
        <v>87</v>
      </c>
      <c r="T1649" t="s">
        <v>50</v>
      </c>
      <c r="U1649" t="s">
        <v>87</v>
      </c>
      <c r="V1649" t="s">
        <v>87</v>
      </c>
      <c r="W1649" t="s">
        <v>137</v>
      </c>
      <c r="X1649" t="s">
        <v>1740</v>
      </c>
      <c r="Y1649" t="s">
        <v>128</v>
      </c>
      <c r="Z1649" t="s">
        <v>87</v>
      </c>
      <c r="AA1649" t="s">
        <v>87</v>
      </c>
      <c r="AB1649" t="s">
        <v>37</v>
      </c>
      <c r="AC1649" t="s">
        <v>404</v>
      </c>
      <c r="AD1649" t="s">
        <v>37</v>
      </c>
      <c r="AE1649" t="s">
        <v>1013</v>
      </c>
      <c r="AF1649" t="s">
        <v>90</v>
      </c>
      <c r="AG1649" t="s">
        <v>1270</v>
      </c>
      <c r="AH1649" t="s">
        <v>551</v>
      </c>
      <c r="AI1649" s="4">
        <f ca="1">data[[#This Row],[Expiry Date]]-TODAY()</f>
        <v>40</v>
      </c>
      <c r="AJ1649" s="4">
        <f ca="1">data[[#This Row],[Maturity ( Days)]]/365</f>
        <v>0.1095890410958904</v>
      </c>
      <c r="AK1649" s="4" t="str">
        <f>IF(data[[#This Row],[Option Type]]="put","p","c")</f>
        <v>c</v>
      </c>
      <c r="AL1649" s="4">
        <f>(data[[#This Row],[Bid]]*data[[#This Row],[Bidsize]]+data[[#This Row],[Ask]]*data[[#This Row],[Asksize]])/(data[[#This Row],[Bidsize]]+data[[#This Row],[Asksize]])</f>
        <v>0.15</v>
      </c>
    </row>
    <row r="1650" spans="1:38" x14ac:dyDescent="0.3">
      <c r="A1650" t="s">
        <v>10221</v>
      </c>
      <c r="B1650" t="s">
        <v>10222</v>
      </c>
      <c r="C1650" t="s">
        <v>58</v>
      </c>
      <c r="D1650" t="s">
        <v>2349</v>
      </c>
      <c r="E1650" t="s">
        <v>87</v>
      </c>
      <c r="F1650" t="s">
        <v>653</v>
      </c>
      <c r="G1650" t="s">
        <v>651</v>
      </c>
      <c r="H1650" t="s">
        <v>87</v>
      </c>
      <c r="I1650" t="s">
        <v>3894</v>
      </c>
      <c r="J1650" t="s">
        <v>1502</v>
      </c>
      <c r="K1650" t="s">
        <v>10223</v>
      </c>
      <c r="L1650" t="s">
        <v>57</v>
      </c>
      <c r="M1650" t="s">
        <v>37</v>
      </c>
      <c r="N1650" t="s">
        <v>87</v>
      </c>
      <c r="O1650" t="s">
        <v>87</v>
      </c>
      <c r="T1650" t="s">
        <v>50</v>
      </c>
      <c r="U1650" t="s">
        <v>87</v>
      </c>
      <c r="V1650" t="s">
        <v>87</v>
      </c>
      <c r="W1650" t="s">
        <v>88</v>
      </c>
      <c r="X1650" t="s">
        <v>539</v>
      </c>
      <c r="Y1650" t="s">
        <v>651</v>
      </c>
      <c r="Z1650" t="s">
        <v>87</v>
      </c>
      <c r="AA1650" t="s">
        <v>87</v>
      </c>
      <c r="AB1650" t="s">
        <v>37</v>
      </c>
      <c r="AC1650" t="s">
        <v>411</v>
      </c>
      <c r="AD1650" t="s">
        <v>37</v>
      </c>
      <c r="AE1650" t="s">
        <v>1013</v>
      </c>
      <c r="AF1650" t="s">
        <v>90</v>
      </c>
      <c r="AG1650" t="s">
        <v>1270</v>
      </c>
      <c r="AH1650" t="s">
        <v>50</v>
      </c>
      <c r="AI1650" s="4">
        <f ca="1">data[[#This Row],[Expiry Date]]-TODAY()</f>
        <v>40</v>
      </c>
      <c r="AJ1650" s="4">
        <f ca="1">data[[#This Row],[Maturity ( Days)]]/365</f>
        <v>0.1095890410958904</v>
      </c>
      <c r="AK1650" s="4" t="str">
        <f>IF(data[[#This Row],[Option Type]]="put","p","c")</f>
        <v>c</v>
      </c>
      <c r="AL1650" s="4">
        <f>(data[[#This Row],[Bid]]*data[[#This Row],[Bidsize]]+data[[#This Row],[Ask]]*data[[#This Row],[Asksize]])/(data[[#This Row],[Bidsize]]+data[[#This Row],[Asksize]])</f>
        <v>0.15</v>
      </c>
    </row>
    <row r="1651" spans="1:38" x14ac:dyDescent="0.3">
      <c r="A1651" t="s">
        <v>10224</v>
      </c>
      <c r="B1651" t="s">
        <v>10225</v>
      </c>
      <c r="C1651" t="s">
        <v>58</v>
      </c>
      <c r="D1651" t="s">
        <v>2349</v>
      </c>
      <c r="E1651" t="s">
        <v>87</v>
      </c>
      <c r="F1651" t="s">
        <v>653</v>
      </c>
      <c r="G1651" t="s">
        <v>955</v>
      </c>
      <c r="H1651" t="s">
        <v>87</v>
      </c>
      <c r="I1651" t="s">
        <v>773</v>
      </c>
      <c r="J1651" t="s">
        <v>1502</v>
      </c>
      <c r="K1651" t="s">
        <v>87</v>
      </c>
      <c r="L1651" t="s">
        <v>57</v>
      </c>
      <c r="M1651" t="s">
        <v>37</v>
      </c>
      <c r="N1651" t="s">
        <v>87</v>
      </c>
      <c r="O1651" t="s">
        <v>87</v>
      </c>
      <c r="T1651" t="s">
        <v>50</v>
      </c>
      <c r="U1651" t="s">
        <v>87</v>
      </c>
      <c r="V1651" t="s">
        <v>87</v>
      </c>
      <c r="W1651" t="s">
        <v>128</v>
      </c>
      <c r="X1651" t="s">
        <v>10226</v>
      </c>
      <c r="Y1651" t="s">
        <v>955</v>
      </c>
      <c r="Z1651" t="s">
        <v>87</v>
      </c>
      <c r="AA1651" t="s">
        <v>87</v>
      </c>
      <c r="AB1651" t="s">
        <v>37</v>
      </c>
      <c r="AC1651" t="s">
        <v>100</v>
      </c>
      <c r="AD1651" t="s">
        <v>37</v>
      </c>
      <c r="AE1651" t="s">
        <v>1013</v>
      </c>
      <c r="AF1651" t="s">
        <v>90</v>
      </c>
      <c r="AG1651" t="s">
        <v>1270</v>
      </c>
      <c r="AH1651" t="s">
        <v>551</v>
      </c>
      <c r="AI1651" s="4">
        <f ca="1">data[[#This Row],[Expiry Date]]-TODAY()</f>
        <v>40</v>
      </c>
      <c r="AJ1651" s="4">
        <f ca="1">data[[#This Row],[Maturity ( Days)]]/365</f>
        <v>0.1095890410958904</v>
      </c>
      <c r="AK1651" s="4" t="str">
        <f>IF(data[[#This Row],[Option Type]]="put","p","c")</f>
        <v>c</v>
      </c>
      <c r="AL1651" s="4">
        <f>(data[[#This Row],[Bid]]*data[[#This Row],[Bidsize]]+data[[#This Row],[Ask]]*data[[#This Row],[Asksize]])/(data[[#This Row],[Bidsize]]+data[[#This Row],[Asksize]])</f>
        <v>0.15</v>
      </c>
    </row>
    <row r="1652" spans="1:38" x14ac:dyDescent="0.3">
      <c r="A1652" t="s">
        <v>10227</v>
      </c>
      <c r="B1652" t="s">
        <v>10228</v>
      </c>
      <c r="C1652" t="s">
        <v>58</v>
      </c>
      <c r="D1652" t="s">
        <v>256</v>
      </c>
      <c r="E1652" t="s">
        <v>87</v>
      </c>
      <c r="F1652" t="s">
        <v>653</v>
      </c>
      <c r="G1652" t="s">
        <v>653</v>
      </c>
      <c r="H1652" t="s">
        <v>87</v>
      </c>
      <c r="I1652" t="s">
        <v>773</v>
      </c>
      <c r="J1652" t="s">
        <v>1502</v>
      </c>
      <c r="K1652" t="s">
        <v>463</v>
      </c>
      <c r="L1652" t="s">
        <v>57</v>
      </c>
      <c r="M1652" t="s">
        <v>37</v>
      </c>
      <c r="N1652" t="s">
        <v>87</v>
      </c>
      <c r="O1652" t="s">
        <v>87</v>
      </c>
      <c r="T1652" t="s">
        <v>50</v>
      </c>
      <c r="U1652" t="s">
        <v>87</v>
      </c>
      <c r="V1652" t="s">
        <v>87</v>
      </c>
      <c r="W1652" t="s">
        <v>88</v>
      </c>
      <c r="X1652" t="s">
        <v>198</v>
      </c>
      <c r="Y1652" t="s">
        <v>653</v>
      </c>
      <c r="Z1652" t="s">
        <v>87</v>
      </c>
      <c r="AA1652" t="s">
        <v>87</v>
      </c>
      <c r="AB1652" t="s">
        <v>37</v>
      </c>
      <c r="AC1652" t="s">
        <v>133</v>
      </c>
      <c r="AD1652" t="s">
        <v>37</v>
      </c>
      <c r="AE1652" t="s">
        <v>1013</v>
      </c>
      <c r="AF1652" t="s">
        <v>90</v>
      </c>
      <c r="AG1652" t="s">
        <v>1270</v>
      </c>
      <c r="AH1652" t="s">
        <v>551</v>
      </c>
      <c r="AI1652" s="4">
        <f ca="1">data[[#This Row],[Expiry Date]]-TODAY()</f>
        <v>40</v>
      </c>
      <c r="AJ1652" s="4">
        <f ca="1">data[[#This Row],[Maturity ( Days)]]/365</f>
        <v>0.1095890410958904</v>
      </c>
      <c r="AK1652" s="4" t="str">
        <f>IF(data[[#This Row],[Option Type]]="put","p","c")</f>
        <v>c</v>
      </c>
      <c r="AL1652" s="4">
        <f>(data[[#This Row],[Bid]]*data[[#This Row],[Bidsize]]+data[[#This Row],[Ask]]*data[[#This Row],[Asksize]])/(data[[#This Row],[Bidsize]]+data[[#This Row],[Asksize]])</f>
        <v>0.15</v>
      </c>
    </row>
    <row r="1653" spans="1:38" x14ac:dyDescent="0.3">
      <c r="A1653" t="s">
        <v>10229</v>
      </c>
      <c r="B1653" t="s">
        <v>10230</v>
      </c>
      <c r="C1653" t="s">
        <v>58</v>
      </c>
      <c r="D1653" t="s">
        <v>2360</v>
      </c>
      <c r="E1653" t="s">
        <v>87</v>
      </c>
      <c r="F1653" t="s">
        <v>653</v>
      </c>
      <c r="G1653" t="s">
        <v>651</v>
      </c>
      <c r="H1653" t="s">
        <v>87</v>
      </c>
      <c r="I1653" t="s">
        <v>768</v>
      </c>
      <c r="J1653" t="s">
        <v>1502</v>
      </c>
      <c r="K1653" t="s">
        <v>10145</v>
      </c>
      <c r="L1653" t="s">
        <v>57</v>
      </c>
      <c r="M1653" t="s">
        <v>37</v>
      </c>
      <c r="N1653" t="s">
        <v>87</v>
      </c>
      <c r="O1653" t="s">
        <v>87</v>
      </c>
      <c r="T1653" t="s">
        <v>50</v>
      </c>
      <c r="U1653" t="s">
        <v>87</v>
      </c>
      <c r="V1653" t="s">
        <v>87</v>
      </c>
      <c r="W1653" t="s">
        <v>88</v>
      </c>
      <c r="X1653" t="s">
        <v>539</v>
      </c>
      <c r="Y1653" t="s">
        <v>651</v>
      </c>
      <c r="Z1653" t="s">
        <v>87</v>
      </c>
      <c r="AA1653" t="s">
        <v>87</v>
      </c>
      <c r="AB1653" t="s">
        <v>37</v>
      </c>
      <c r="AC1653" t="s">
        <v>470</v>
      </c>
      <c r="AD1653" t="s">
        <v>37</v>
      </c>
      <c r="AE1653" t="s">
        <v>1013</v>
      </c>
      <c r="AF1653" t="s">
        <v>90</v>
      </c>
      <c r="AG1653" t="s">
        <v>1270</v>
      </c>
      <c r="AH1653" t="s">
        <v>50</v>
      </c>
      <c r="AI1653" s="4">
        <f ca="1">data[[#This Row],[Expiry Date]]-TODAY()</f>
        <v>40</v>
      </c>
      <c r="AJ1653" s="4">
        <f ca="1">data[[#This Row],[Maturity ( Days)]]/365</f>
        <v>0.1095890410958904</v>
      </c>
      <c r="AK1653" s="4" t="str">
        <f>IF(data[[#This Row],[Option Type]]="put","p","c")</f>
        <v>c</v>
      </c>
      <c r="AL1653" s="4">
        <f>(data[[#This Row],[Bid]]*data[[#This Row],[Bidsize]]+data[[#This Row],[Ask]]*data[[#This Row],[Asksize]])/(data[[#This Row],[Bidsize]]+data[[#This Row],[Asksize]])</f>
        <v>0.15</v>
      </c>
    </row>
    <row r="1654" spans="1:38" x14ac:dyDescent="0.3">
      <c r="A1654" t="s">
        <v>10231</v>
      </c>
      <c r="B1654" t="s">
        <v>10232</v>
      </c>
      <c r="C1654" t="s">
        <v>58</v>
      </c>
      <c r="D1654" t="s">
        <v>2360</v>
      </c>
      <c r="E1654" t="s">
        <v>87</v>
      </c>
      <c r="F1654" t="s">
        <v>653</v>
      </c>
      <c r="G1654" t="s">
        <v>873</v>
      </c>
      <c r="H1654" t="s">
        <v>87</v>
      </c>
      <c r="I1654" t="s">
        <v>773</v>
      </c>
      <c r="J1654" t="s">
        <v>1502</v>
      </c>
      <c r="K1654" t="s">
        <v>88</v>
      </c>
      <c r="L1654" t="s">
        <v>57</v>
      </c>
      <c r="M1654" t="s">
        <v>37</v>
      </c>
      <c r="N1654" t="s">
        <v>87</v>
      </c>
      <c r="O1654" t="s">
        <v>87</v>
      </c>
      <c r="T1654" t="s">
        <v>50</v>
      </c>
      <c r="U1654" t="s">
        <v>87</v>
      </c>
      <c r="V1654" t="s">
        <v>87</v>
      </c>
      <c r="W1654" t="s">
        <v>88</v>
      </c>
      <c r="X1654" t="s">
        <v>1370</v>
      </c>
      <c r="Y1654" t="s">
        <v>873</v>
      </c>
      <c r="Z1654" t="s">
        <v>87</v>
      </c>
      <c r="AA1654" t="s">
        <v>87</v>
      </c>
      <c r="AB1654" t="s">
        <v>37</v>
      </c>
      <c r="AC1654" t="s">
        <v>133</v>
      </c>
      <c r="AD1654" t="s">
        <v>37</v>
      </c>
      <c r="AE1654" t="s">
        <v>1013</v>
      </c>
      <c r="AF1654" t="s">
        <v>90</v>
      </c>
      <c r="AG1654" t="s">
        <v>1270</v>
      </c>
      <c r="AH1654" t="s">
        <v>551</v>
      </c>
      <c r="AI1654" s="4">
        <f ca="1">data[[#This Row],[Expiry Date]]-TODAY()</f>
        <v>40</v>
      </c>
      <c r="AJ1654" s="4">
        <f ca="1">data[[#This Row],[Maturity ( Days)]]/365</f>
        <v>0.1095890410958904</v>
      </c>
      <c r="AK1654" s="4" t="str">
        <f>IF(data[[#This Row],[Option Type]]="put","p","c")</f>
        <v>c</v>
      </c>
      <c r="AL1654" s="4">
        <f>(data[[#This Row],[Bid]]*data[[#This Row],[Bidsize]]+data[[#This Row],[Ask]]*data[[#This Row],[Asksize]])/(data[[#This Row],[Bidsize]]+data[[#This Row],[Asksize]])</f>
        <v>0.15</v>
      </c>
    </row>
    <row r="1655" spans="1:38" x14ac:dyDescent="0.3">
      <c r="A1655" t="s">
        <v>10233</v>
      </c>
      <c r="B1655" t="s">
        <v>10234</v>
      </c>
      <c r="C1655" t="s">
        <v>58</v>
      </c>
      <c r="D1655" t="s">
        <v>2366</v>
      </c>
      <c r="E1655" t="s">
        <v>87</v>
      </c>
      <c r="F1655" t="s">
        <v>653</v>
      </c>
      <c r="G1655" t="s">
        <v>10235</v>
      </c>
      <c r="H1655" t="s">
        <v>87</v>
      </c>
      <c r="I1655" t="s">
        <v>1508</v>
      </c>
      <c r="J1655" t="s">
        <v>1502</v>
      </c>
      <c r="K1655" t="s">
        <v>10236</v>
      </c>
      <c r="L1655" t="s">
        <v>57</v>
      </c>
      <c r="M1655" t="s">
        <v>37</v>
      </c>
      <c r="N1655" t="s">
        <v>87</v>
      </c>
      <c r="O1655" t="s">
        <v>87</v>
      </c>
      <c r="T1655" t="s">
        <v>50</v>
      </c>
      <c r="U1655" t="s">
        <v>87</v>
      </c>
      <c r="V1655" t="s">
        <v>87</v>
      </c>
      <c r="W1655" t="s">
        <v>88</v>
      </c>
      <c r="X1655" t="s">
        <v>111</v>
      </c>
      <c r="Y1655" t="s">
        <v>10235</v>
      </c>
      <c r="Z1655" t="s">
        <v>87</v>
      </c>
      <c r="AA1655" t="s">
        <v>87</v>
      </c>
      <c r="AB1655" t="s">
        <v>37</v>
      </c>
      <c r="AC1655" t="s">
        <v>353</v>
      </c>
      <c r="AD1655" t="s">
        <v>37</v>
      </c>
      <c r="AE1655" t="s">
        <v>1013</v>
      </c>
      <c r="AF1655" t="s">
        <v>90</v>
      </c>
      <c r="AG1655" t="s">
        <v>1270</v>
      </c>
      <c r="AH1655" t="s">
        <v>50</v>
      </c>
      <c r="AI1655" s="4">
        <f ca="1">data[[#This Row],[Expiry Date]]-TODAY()</f>
        <v>40</v>
      </c>
      <c r="AJ1655" s="4">
        <f ca="1">data[[#This Row],[Maturity ( Days)]]/365</f>
        <v>0.1095890410958904</v>
      </c>
      <c r="AK1655" s="4" t="str">
        <f>IF(data[[#This Row],[Option Type]]="put","p","c")</f>
        <v>c</v>
      </c>
      <c r="AL1655" s="4">
        <f>(data[[#This Row],[Bid]]*data[[#This Row],[Bidsize]]+data[[#This Row],[Ask]]*data[[#This Row],[Asksize]])/(data[[#This Row],[Bidsize]]+data[[#This Row],[Asksize]])</f>
        <v>0.15</v>
      </c>
    </row>
    <row r="1656" spans="1:38" x14ac:dyDescent="0.3">
      <c r="A1656" t="s">
        <v>10237</v>
      </c>
      <c r="B1656" t="s">
        <v>10238</v>
      </c>
      <c r="C1656" t="s">
        <v>58</v>
      </c>
      <c r="D1656" t="s">
        <v>2366</v>
      </c>
      <c r="E1656" t="s">
        <v>87</v>
      </c>
      <c r="F1656" t="s">
        <v>431</v>
      </c>
      <c r="H1656" t="s">
        <v>87</v>
      </c>
      <c r="I1656" t="s">
        <v>517</v>
      </c>
      <c r="J1656" t="s">
        <v>1502</v>
      </c>
      <c r="K1656" t="s">
        <v>87</v>
      </c>
      <c r="L1656" t="s">
        <v>57</v>
      </c>
      <c r="M1656" t="s">
        <v>37</v>
      </c>
      <c r="O1656" t="s">
        <v>87</v>
      </c>
      <c r="T1656" t="s">
        <v>50</v>
      </c>
      <c r="V1656" t="s">
        <v>87</v>
      </c>
      <c r="W1656" t="s">
        <v>87</v>
      </c>
      <c r="X1656" t="s">
        <v>87</v>
      </c>
      <c r="Z1656" t="s">
        <v>87</v>
      </c>
      <c r="AA1656" t="s">
        <v>87</v>
      </c>
      <c r="AB1656" t="s">
        <v>37</v>
      </c>
      <c r="AC1656" t="s">
        <v>470</v>
      </c>
      <c r="AD1656" t="s">
        <v>37</v>
      </c>
      <c r="AE1656" t="s">
        <v>1013</v>
      </c>
      <c r="AF1656" t="s">
        <v>90</v>
      </c>
      <c r="AG1656" t="s">
        <v>1270</v>
      </c>
      <c r="AH1656" t="s">
        <v>551</v>
      </c>
      <c r="AI1656" s="4">
        <f ca="1">data[[#This Row],[Expiry Date]]-TODAY()</f>
        <v>40</v>
      </c>
      <c r="AJ1656" s="4">
        <f ca="1">data[[#This Row],[Maturity ( Days)]]/365</f>
        <v>0.1095890410958904</v>
      </c>
      <c r="AK1656" s="4" t="str">
        <f>IF(data[[#This Row],[Option Type]]="put","p","c")</f>
        <v>c</v>
      </c>
      <c r="AL1656" s="4">
        <f>(data[[#This Row],[Bid]]*data[[#This Row],[Bidsize]]+data[[#This Row],[Ask]]*data[[#This Row],[Asksize]])/(data[[#This Row],[Bidsize]]+data[[#This Row],[Asksize]])</f>
        <v>0.1</v>
      </c>
    </row>
    <row r="1657" spans="1:38" x14ac:dyDescent="0.3">
      <c r="A1657" t="s">
        <v>10239</v>
      </c>
      <c r="B1657" t="s">
        <v>10240</v>
      </c>
      <c r="C1657" t="s">
        <v>58</v>
      </c>
      <c r="D1657" t="s">
        <v>4484</v>
      </c>
      <c r="E1657" t="s">
        <v>87</v>
      </c>
      <c r="F1657" t="s">
        <v>653</v>
      </c>
      <c r="G1657" t="s">
        <v>651</v>
      </c>
      <c r="H1657" t="s">
        <v>87</v>
      </c>
      <c r="I1657" t="s">
        <v>90</v>
      </c>
      <c r="J1657" t="s">
        <v>1502</v>
      </c>
      <c r="K1657" t="s">
        <v>10241</v>
      </c>
      <c r="L1657" t="s">
        <v>57</v>
      </c>
      <c r="M1657" t="s">
        <v>37</v>
      </c>
      <c r="N1657" t="s">
        <v>87</v>
      </c>
      <c r="O1657" t="s">
        <v>87</v>
      </c>
      <c r="T1657" t="s">
        <v>50</v>
      </c>
      <c r="U1657" t="s">
        <v>87</v>
      </c>
      <c r="V1657" t="s">
        <v>87</v>
      </c>
      <c r="W1657" t="s">
        <v>112</v>
      </c>
      <c r="X1657" t="s">
        <v>353</v>
      </c>
      <c r="Y1657" t="s">
        <v>651</v>
      </c>
      <c r="Z1657" t="s">
        <v>87</v>
      </c>
      <c r="AA1657" t="s">
        <v>87</v>
      </c>
      <c r="AB1657" t="s">
        <v>37</v>
      </c>
      <c r="AC1657" t="s">
        <v>387</v>
      </c>
      <c r="AD1657" t="s">
        <v>37</v>
      </c>
      <c r="AE1657" t="s">
        <v>1013</v>
      </c>
      <c r="AF1657" t="s">
        <v>90</v>
      </c>
      <c r="AG1657" t="s">
        <v>1270</v>
      </c>
      <c r="AH1657" t="s">
        <v>50</v>
      </c>
      <c r="AI1657" s="4">
        <f ca="1">data[[#This Row],[Expiry Date]]-TODAY()</f>
        <v>40</v>
      </c>
      <c r="AJ1657" s="4">
        <f ca="1">data[[#This Row],[Maturity ( Days)]]/365</f>
        <v>0.1095890410958904</v>
      </c>
      <c r="AK1657" s="4" t="str">
        <f>IF(data[[#This Row],[Option Type]]="put","p","c")</f>
        <v>c</v>
      </c>
      <c r="AL1657" s="4">
        <f>(data[[#This Row],[Bid]]*data[[#This Row],[Bidsize]]+data[[#This Row],[Ask]]*data[[#This Row],[Asksize]])/(data[[#This Row],[Bidsize]]+data[[#This Row],[Asksize]])</f>
        <v>0.15</v>
      </c>
    </row>
    <row r="1658" spans="1:38" x14ac:dyDescent="0.3">
      <c r="A1658" t="s">
        <v>10242</v>
      </c>
      <c r="B1658" t="s">
        <v>10243</v>
      </c>
      <c r="C1658" t="s">
        <v>58</v>
      </c>
      <c r="D1658" t="s">
        <v>4484</v>
      </c>
      <c r="E1658" t="s">
        <v>87</v>
      </c>
      <c r="F1658" t="s">
        <v>431</v>
      </c>
      <c r="G1658" t="s">
        <v>651</v>
      </c>
      <c r="H1658" t="s">
        <v>87</v>
      </c>
      <c r="I1658" t="s">
        <v>294</v>
      </c>
      <c r="J1658" t="s">
        <v>1502</v>
      </c>
      <c r="K1658" t="s">
        <v>106</v>
      </c>
      <c r="L1658" t="s">
        <v>57</v>
      </c>
      <c r="M1658" t="s">
        <v>37</v>
      </c>
      <c r="N1658" t="s">
        <v>87</v>
      </c>
      <c r="O1658" t="s">
        <v>87</v>
      </c>
      <c r="T1658" t="s">
        <v>50</v>
      </c>
      <c r="U1658" t="s">
        <v>87</v>
      </c>
      <c r="V1658" t="s">
        <v>87</v>
      </c>
      <c r="W1658" t="s">
        <v>88</v>
      </c>
      <c r="X1658" t="s">
        <v>470</v>
      </c>
      <c r="Y1658" t="s">
        <v>651</v>
      </c>
      <c r="Z1658" t="s">
        <v>87</v>
      </c>
      <c r="AA1658" t="s">
        <v>87</v>
      </c>
      <c r="AB1658" t="s">
        <v>37</v>
      </c>
      <c r="AC1658" t="s">
        <v>470</v>
      </c>
      <c r="AD1658" t="s">
        <v>37</v>
      </c>
      <c r="AE1658" t="s">
        <v>1013</v>
      </c>
      <c r="AF1658" t="s">
        <v>90</v>
      </c>
      <c r="AG1658" t="s">
        <v>1270</v>
      </c>
      <c r="AH1658" t="s">
        <v>551</v>
      </c>
      <c r="AI1658" s="4">
        <f ca="1">data[[#This Row],[Expiry Date]]-TODAY()</f>
        <v>40</v>
      </c>
      <c r="AJ1658" s="4">
        <f ca="1">data[[#This Row],[Maturity ( Days)]]/365</f>
        <v>0.1095890410958904</v>
      </c>
      <c r="AK1658" s="4" t="str">
        <f>IF(data[[#This Row],[Option Type]]="put","p","c")</f>
        <v>c</v>
      </c>
      <c r="AL1658" s="4">
        <f>(data[[#This Row],[Bid]]*data[[#This Row],[Bidsize]]+data[[#This Row],[Ask]]*data[[#This Row],[Asksize]])/(data[[#This Row],[Bidsize]]+data[[#This Row],[Asksize]])</f>
        <v>0.1</v>
      </c>
    </row>
    <row r="1659" spans="1:38" x14ac:dyDescent="0.3">
      <c r="A1659" t="s">
        <v>10244</v>
      </c>
      <c r="B1659" t="s">
        <v>10245</v>
      </c>
      <c r="C1659" t="s">
        <v>58</v>
      </c>
      <c r="D1659" t="s">
        <v>1349</v>
      </c>
      <c r="E1659" t="s">
        <v>87</v>
      </c>
      <c r="F1659" t="s">
        <v>431</v>
      </c>
      <c r="G1659" t="s">
        <v>431</v>
      </c>
      <c r="H1659" t="s">
        <v>87</v>
      </c>
      <c r="I1659" t="s">
        <v>685</v>
      </c>
      <c r="J1659" t="s">
        <v>1502</v>
      </c>
      <c r="K1659" t="s">
        <v>8371</v>
      </c>
      <c r="L1659" t="s">
        <v>57</v>
      </c>
      <c r="M1659" t="s">
        <v>37</v>
      </c>
      <c r="N1659" t="s">
        <v>87</v>
      </c>
      <c r="O1659" t="s">
        <v>87</v>
      </c>
      <c r="T1659" t="s">
        <v>50</v>
      </c>
      <c r="U1659" t="s">
        <v>87</v>
      </c>
      <c r="V1659" t="s">
        <v>87</v>
      </c>
      <c r="W1659" t="s">
        <v>88</v>
      </c>
      <c r="X1659" t="s">
        <v>539</v>
      </c>
      <c r="Y1659" t="s">
        <v>431</v>
      </c>
      <c r="Z1659" t="s">
        <v>87</v>
      </c>
      <c r="AA1659" t="s">
        <v>87</v>
      </c>
      <c r="AB1659" t="s">
        <v>37</v>
      </c>
      <c r="AC1659" t="s">
        <v>970</v>
      </c>
      <c r="AD1659" t="s">
        <v>37</v>
      </c>
      <c r="AE1659" t="s">
        <v>1013</v>
      </c>
      <c r="AF1659" t="s">
        <v>90</v>
      </c>
      <c r="AG1659" t="s">
        <v>1270</v>
      </c>
      <c r="AH1659" t="s">
        <v>551</v>
      </c>
      <c r="AI1659" s="4">
        <f ca="1">data[[#This Row],[Expiry Date]]-TODAY()</f>
        <v>40</v>
      </c>
      <c r="AJ1659" s="4">
        <f ca="1">data[[#This Row],[Maturity ( Days)]]/365</f>
        <v>0.1095890410958904</v>
      </c>
      <c r="AK1659" s="4" t="str">
        <f>IF(data[[#This Row],[Option Type]]="put","p","c")</f>
        <v>c</v>
      </c>
      <c r="AL1659" s="4">
        <f>(data[[#This Row],[Bid]]*data[[#This Row],[Bidsize]]+data[[#This Row],[Ask]]*data[[#This Row],[Asksize]])/(data[[#This Row],[Bidsize]]+data[[#This Row],[Asksize]])</f>
        <v>0.1</v>
      </c>
    </row>
    <row r="1660" spans="1:38" x14ac:dyDescent="0.3">
      <c r="A1660" t="s">
        <v>10246</v>
      </c>
      <c r="B1660" t="s">
        <v>10247</v>
      </c>
      <c r="C1660" t="s">
        <v>58</v>
      </c>
      <c r="D1660" t="s">
        <v>2377</v>
      </c>
      <c r="E1660" t="s">
        <v>87</v>
      </c>
      <c r="F1660" t="s">
        <v>653</v>
      </c>
      <c r="G1660" t="s">
        <v>651</v>
      </c>
      <c r="H1660" t="s">
        <v>87</v>
      </c>
      <c r="I1660" t="s">
        <v>90</v>
      </c>
      <c r="J1660" t="s">
        <v>1502</v>
      </c>
      <c r="K1660" t="s">
        <v>10248</v>
      </c>
      <c r="L1660" t="s">
        <v>57</v>
      </c>
      <c r="M1660" t="s">
        <v>37</v>
      </c>
      <c r="N1660" t="s">
        <v>87</v>
      </c>
      <c r="O1660" t="s">
        <v>87</v>
      </c>
      <c r="T1660" t="s">
        <v>50</v>
      </c>
      <c r="U1660" t="s">
        <v>87</v>
      </c>
      <c r="V1660" t="s">
        <v>87</v>
      </c>
      <c r="W1660" t="s">
        <v>112</v>
      </c>
      <c r="X1660" t="s">
        <v>353</v>
      </c>
      <c r="Y1660" t="s">
        <v>651</v>
      </c>
      <c r="Z1660" t="s">
        <v>87</v>
      </c>
      <c r="AA1660" t="s">
        <v>87</v>
      </c>
      <c r="AB1660" t="s">
        <v>37</v>
      </c>
      <c r="AC1660" t="s">
        <v>387</v>
      </c>
      <c r="AD1660" t="s">
        <v>37</v>
      </c>
      <c r="AE1660" t="s">
        <v>1013</v>
      </c>
      <c r="AF1660" t="s">
        <v>90</v>
      </c>
      <c r="AG1660" t="s">
        <v>1270</v>
      </c>
      <c r="AH1660" t="s">
        <v>50</v>
      </c>
      <c r="AI1660" s="4">
        <f ca="1">data[[#This Row],[Expiry Date]]-TODAY()</f>
        <v>40</v>
      </c>
      <c r="AJ1660" s="4">
        <f ca="1">data[[#This Row],[Maturity ( Days)]]/365</f>
        <v>0.1095890410958904</v>
      </c>
      <c r="AK1660" s="4" t="str">
        <f>IF(data[[#This Row],[Option Type]]="put","p","c")</f>
        <v>c</v>
      </c>
      <c r="AL1660" s="4">
        <f>(data[[#This Row],[Bid]]*data[[#This Row],[Bidsize]]+data[[#This Row],[Ask]]*data[[#This Row],[Asksize]])/(data[[#This Row],[Bidsize]]+data[[#This Row],[Asksize]])</f>
        <v>0.15</v>
      </c>
    </row>
    <row r="1661" spans="1:38" x14ac:dyDescent="0.3">
      <c r="A1661" t="s">
        <v>10249</v>
      </c>
      <c r="B1661" t="s">
        <v>10250</v>
      </c>
      <c r="C1661" t="s">
        <v>58</v>
      </c>
      <c r="D1661" t="s">
        <v>2377</v>
      </c>
      <c r="E1661" t="s">
        <v>87</v>
      </c>
      <c r="F1661" t="s">
        <v>431</v>
      </c>
      <c r="G1661" t="s">
        <v>10251</v>
      </c>
      <c r="H1661" t="s">
        <v>87</v>
      </c>
      <c r="I1661" t="s">
        <v>638</v>
      </c>
      <c r="J1661" t="s">
        <v>1502</v>
      </c>
      <c r="K1661" t="s">
        <v>128</v>
      </c>
      <c r="L1661" t="s">
        <v>57</v>
      </c>
      <c r="M1661" t="s">
        <v>37</v>
      </c>
      <c r="N1661" t="s">
        <v>87</v>
      </c>
      <c r="O1661" t="s">
        <v>87</v>
      </c>
      <c r="T1661" t="s">
        <v>50</v>
      </c>
      <c r="U1661" t="s">
        <v>87</v>
      </c>
      <c r="V1661" t="s">
        <v>87</v>
      </c>
      <c r="W1661" t="s">
        <v>128</v>
      </c>
      <c r="X1661" t="s">
        <v>10252</v>
      </c>
      <c r="Y1661" t="s">
        <v>10251</v>
      </c>
      <c r="Z1661" t="s">
        <v>87</v>
      </c>
      <c r="AA1661" t="s">
        <v>87</v>
      </c>
      <c r="AB1661" t="s">
        <v>37</v>
      </c>
      <c r="AC1661" t="s">
        <v>111</v>
      </c>
      <c r="AD1661" t="s">
        <v>37</v>
      </c>
      <c r="AE1661" t="s">
        <v>1013</v>
      </c>
      <c r="AF1661" t="s">
        <v>90</v>
      </c>
      <c r="AG1661" t="s">
        <v>1270</v>
      </c>
      <c r="AH1661" t="s">
        <v>551</v>
      </c>
      <c r="AI1661" s="4">
        <f ca="1">data[[#This Row],[Expiry Date]]-TODAY()</f>
        <v>40</v>
      </c>
      <c r="AJ1661" s="4">
        <f ca="1">data[[#This Row],[Maturity ( Days)]]/365</f>
        <v>0.1095890410958904</v>
      </c>
      <c r="AK1661" s="4" t="str">
        <f>IF(data[[#This Row],[Option Type]]="put","p","c")</f>
        <v>c</v>
      </c>
      <c r="AL1661" s="4">
        <f>(data[[#This Row],[Bid]]*data[[#This Row],[Bidsize]]+data[[#This Row],[Ask]]*data[[#This Row],[Asksize]])/(data[[#This Row],[Bidsize]]+data[[#This Row],[Asksize]])</f>
        <v>0.1</v>
      </c>
    </row>
    <row r="1662" spans="1:38" x14ac:dyDescent="0.3">
      <c r="A1662" t="s">
        <v>10253</v>
      </c>
      <c r="B1662" t="s">
        <v>10254</v>
      </c>
      <c r="C1662" t="s">
        <v>58</v>
      </c>
      <c r="D1662" t="s">
        <v>259</v>
      </c>
      <c r="E1662" t="s">
        <v>87</v>
      </c>
      <c r="F1662" t="s">
        <v>653</v>
      </c>
      <c r="G1662" t="s">
        <v>651</v>
      </c>
      <c r="H1662" t="s">
        <v>87</v>
      </c>
      <c r="I1662" t="s">
        <v>90</v>
      </c>
      <c r="J1662" t="s">
        <v>1502</v>
      </c>
      <c r="K1662" t="s">
        <v>10255</v>
      </c>
      <c r="L1662" t="s">
        <v>57</v>
      </c>
      <c r="M1662" t="s">
        <v>37</v>
      </c>
      <c r="N1662" t="s">
        <v>87</v>
      </c>
      <c r="O1662" t="s">
        <v>87</v>
      </c>
      <c r="T1662" t="s">
        <v>50</v>
      </c>
      <c r="U1662" t="s">
        <v>87</v>
      </c>
      <c r="V1662" t="s">
        <v>87</v>
      </c>
      <c r="W1662" t="s">
        <v>168</v>
      </c>
      <c r="X1662" t="s">
        <v>347</v>
      </c>
      <c r="Y1662" t="s">
        <v>651</v>
      </c>
      <c r="Z1662" t="s">
        <v>87</v>
      </c>
      <c r="AA1662" t="s">
        <v>87</v>
      </c>
      <c r="AB1662" t="s">
        <v>37</v>
      </c>
      <c r="AC1662" t="s">
        <v>353</v>
      </c>
      <c r="AD1662" t="s">
        <v>37</v>
      </c>
      <c r="AE1662" t="s">
        <v>1013</v>
      </c>
      <c r="AF1662" t="s">
        <v>90</v>
      </c>
      <c r="AG1662" t="s">
        <v>1270</v>
      </c>
      <c r="AH1662" t="s">
        <v>50</v>
      </c>
      <c r="AI1662" s="4">
        <f ca="1">data[[#This Row],[Expiry Date]]-TODAY()</f>
        <v>40</v>
      </c>
      <c r="AJ1662" s="4">
        <f ca="1">data[[#This Row],[Maturity ( Days)]]/365</f>
        <v>0.1095890410958904</v>
      </c>
      <c r="AK1662" s="4" t="str">
        <f>IF(data[[#This Row],[Option Type]]="put","p","c")</f>
        <v>c</v>
      </c>
      <c r="AL1662" s="4">
        <f>(data[[#This Row],[Bid]]*data[[#This Row],[Bidsize]]+data[[#This Row],[Ask]]*data[[#This Row],[Asksize]])/(data[[#This Row],[Bidsize]]+data[[#This Row],[Asksize]])</f>
        <v>0.15</v>
      </c>
    </row>
    <row r="1663" spans="1:38" x14ac:dyDescent="0.3">
      <c r="A1663" t="s">
        <v>10256</v>
      </c>
      <c r="B1663" t="s">
        <v>10257</v>
      </c>
      <c r="C1663" t="s">
        <v>58</v>
      </c>
      <c r="D1663" t="s">
        <v>259</v>
      </c>
      <c r="E1663" t="s">
        <v>87</v>
      </c>
      <c r="F1663" t="s">
        <v>431</v>
      </c>
      <c r="G1663" t="s">
        <v>7422</v>
      </c>
      <c r="H1663" t="s">
        <v>87</v>
      </c>
      <c r="I1663" t="s">
        <v>1376</v>
      </c>
      <c r="J1663" t="s">
        <v>1502</v>
      </c>
      <c r="K1663" t="s">
        <v>142</v>
      </c>
      <c r="L1663" t="s">
        <v>57</v>
      </c>
      <c r="M1663" t="s">
        <v>37</v>
      </c>
      <c r="N1663" t="s">
        <v>87</v>
      </c>
      <c r="O1663" t="s">
        <v>87</v>
      </c>
      <c r="T1663" t="s">
        <v>50</v>
      </c>
      <c r="U1663" t="s">
        <v>87</v>
      </c>
      <c r="V1663" t="s">
        <v>87</v>
      </c>
      <c r="W1663" t="s">
        <v>128</v>
      </c>
      <c r="X1663" t="s">
        <v>1417</v>
      </c>
      <c r="Y1663" t="s">
        <v>7422</v>
      </c>
      <c r="Z1663" t="s">
        <v>87</v>
      </c>
      <c r="AA1663" t="s">
        <v>87</v>
      </c>
      <c r="AB1663" t="s">
        <v>37</v>
      </c>
      <c r="AC1663" t="s">
        <v>10258</v>
      </c>
      <c r="AD1663" t="s">
        <v>37</v>
      </c>
      <c r="AE1663" t="s">
        <v>1013</v>
      </c>
      <c r="AF1663" t="s">
        <v>90</v>
      </c>
      <c r="AG1663" t="s">
        <v>1270</v>
      </c>
      <c r="AH1663" t="s">
        <v>551</v>
      </c>
      <c r="AI1663" s="4">
        <f ca="1">data[[#This Row],[Expiry Date]]-TODAY()</f>
        <v>40</v>
      </c>
      <c r="AJ1663" s="4">
        <f ca="1">data[[#This Row],[Maturity ( Days)]]/365</f>
        <v>0.1095890410958904</v>
      </c>
      <c r="AK1663" s="4" t="str">
        <f>IF(data[[#This Row],[Option Type]]="put","p","c")</f>
        <v>c</v>
      </c>
      <c r="AL1663" s="4">
        <f>(data[[#This Row],[Bid]]*data[[#This Row],[Bidsize]]+data[[#This Row],[Ask]]*data[[#This Row],[Asksize]])/(data[[#This Row],[Bidsize]]+data[[#This Row],[Asksize]])</f>
        <v>0.1</v>
      </c>
    </row>
    <row r="1664" spans="1:38" x14ac:dyDescent="0.3">
      <c r="A1664" t="s">
        <v>10259</v>
      </c>
      <c r="B1664" t="s">
        <v>10260</v>
      </c>
      <c r="C1664" t="s">
        <v>58</v>
      </c>
      <c r="D1664" t="s">
        <v>4495</v>
      </c>
      <c r="E1664" t="s">
        <v>87</v>
      </c>
      <c r="F1664" t="s">
        <v>653</v>
      </c>
      <c r="G1664" t="s">
        <v>651</v>
      </c>
      <c r="H1664" t="s">
        <v>87</v>
      </c>
      <c r="I1664" t="s">
        <v>90</v>
      </c>
      <c r="J1664" t="s">
        <v>1502</v>
      </c>
      <c r="K1664" t="s">
        <v>10261</v>
      </c>
      <c r="L1664" t="s">
        <v>57</v>
      </c>
      <c r="M1664" t="s">
        <v>37</v>
      </c>
      <c r="N1664" t="s">
        <v>87</v>
      </c>
      <c r="O1664" t="s">
        <v>87</v>
      </c>
      <c r="T1664" t="s">
        <v>50</v>
      </c>
      <c r="U1664" t="s">
        <v>87</v>
      </c>
      <c r="V1664" t="s">
        <v>87</v>
      </c>
      <c r="W1664" t="s">
        <v>201</v>
      </c>
      <c r="X1664" t="s">
        <v>353</v>
      </c>
      <c r="Y1664" t="s">
        <v>651</v>
      </c>
      <c r="Z1664" t="s">
        <v>87</v>
      </c>
      <c r="AA1664" t="s">
        <v>87</v>
      </c>
      <c r="AB1664" t="s">
        <v>37</v>
      </c>
      <c r="AC1664" t="s">
        <v>100</v>
      </c>
      <c r="AD1664" t="s">
        <v>37</v>
      </c>
      <c r="AE1664" t="s">
        <v>1013</v>
      </c>
      <c r="AF1664" t="s">
        <v>90</v>
      </c>
      <c r="AG1664" t="s">
        <v>1270</v>
      </c>
      <c r="AH1664" t="s">
        <v>50</v>
      </c>
      <c r="AI1664" s="4">
        <f ca="1">data[[#This Row],[Expiry Date]]-TODAY()</f>
        <v>40</v>
      </c>
      <c r="AJ1664" s="4">
        <f ca="1">data[[#This Row],[Maturity ( Days)]]/365</f>
        <v>0.1095890410958904</v>
      </c>
      <c r="AK1664" s="4" t="str">
        <f>IF(data[[#This Row],[Option Type]]="put","p","c")</f>
        <v>c</v>
      </c>
      <c r="AL1664" s="4">
        <f>(data[[#This Row],[Bid]]*data[[#This Row],[Bidsize]]+data[[#This Row],[Ask]]*data[[#This Row],[Asksize]])/(data[[#This Row],[Bidsize]]+data[[#This Row],[Asksize]])</f>
        <v>0.15</v>
      </c>
    </row>
    <row r="1665" spans="1:38" x14ac:dyDescent="0.3">
      <c r="A1665" t="s">
        <v>10262</v>
      </c>
      <c r="B1665" t="s">
        <v>10263</v>
      </c>
      <c r="C1665" t="s">
        <v>58</v>
      </c>
      <c r="D1665" t="s">
        <v>4495</v>
      </c>
      <c r="E1665" t="s">
        <v>87</v>
      </c>
      <c r="F1665" t="s">
        <v>431</v>
      </c>
      <c r="G1665" t="s">
        <v>656</v>
      </c>
      <c r="H1665" t="s">
        <v>87</v>
      </c>
      <c r="I1665" t="s">
        <v>659</v>
      </c>
      <c r="J1665" t="s">
        <v>1502</v>
      </c>
      <c r="K1665" t="s">
        <v>88</v>
      </c>
      <c r="L1665" t="s">
        <v>57</v>
      </c>
      <c r="M1665" t="s">
        <v>37</v>
      </c>
      <c r="N1665" t="s">
        <v>87</v>
      </c>
      <c r="O1665" t="s">
        <v>87</v>
      </c>
      <c r="T1665" t="s">
        <v>50</v>
      </c>
      <c r="U1665" t="s">
        <v>87</v>
      </c>
      <c r="V1665" t="s">
        <v>87</v>
      </c>
      <c r="W1665" t="s">
        <v>88</v>
      </c>
      <c r="X1665" t="s">
        <v>2522</v>
      </c>
      <c r="Y1665" t="s">
        <v>656</v>
      </c>
      <c r="Z1665" t="s">
        <v>87</v>
      </c>
      <c r="AA1665" t="s">
        <v>87</v>
      </c>
      <c r="AB1665" t="s">
        <v>37</v>
      </c>
      <c r="AC1665" t="s">
        <v>879</v>
      </c>
      <c r="AD1665" t="s">
        <v>37</v>
      </c>
      <c r="AE1665" t="s">
        <v>1013</v>
      </c>
      <c r="AF1665" t="s">
        <v>90</v>
      </c>
      <c r="AG1665" t="s">
        <v>1270</v>
      </c>
      <c r="AH1665" t="s">
        <v>551</v>
      </c>
      <c r="AI1665" s="4">
        <f ca="1">data[[#This Row],[Expiry Date]]-TODAY()</f>
        <v>40</v>
      </c>
      <c r="AJ1665" s="4">
        <f ca="1">data[[#This Row],[Maturity ( Days)]]/365</f>
        <v>0.1095890410958904</v>
      </c>
      <c r="AK1665" s="4" t="str">
        <f>IF(data[[#This Row],[Option Type]]="put","p","c")</f>
        <v>c</v>
      </c>
      <c r="AL1665" s="4">
        <f>(data[[#This Row],[Bid]]*data[[#This Row],[Bidsize]]+data[[#This Row],[Ask]]*data[[#This Row],[Asksize]])/(data[[#This Row],[Bidsize]]+data[[#This Row],[Asksize]])</f>
        <v>0.1</v>
      </c>
    </row>
    <row r="1666" spans="1:38" x14ac:dyDescent="0.3">
      <c r="A1666" t="s">
        <v>10264</v>
      </c>
      <c r="B1666" t="s">
        <v>10265</v>
      </c>
      <c r="C1666" t="s">
        <v>58</v>
      </c>
      <c r="D1666" t="s">
        <v>1350</v>
      </c>
      <c r="E1666" t="s">
        <v>87</v>
      </c>
      <c r="F1666" t="s">
        <v>431</v>
      </c>
      <c r="G1666" t="s">
        <v>873</v>
      </c>
      <c r="H1666" t="s">
        <v>87</v>
      </c>
      <c r="I1666" t="s">
        <v>90</v>
      </c>
      <c r="J1666" t="s">
        <v>1502</v>
      </c>
      <c r="K1666" t="s">
        <v>10266</v>
      </c>
      <c r="L1666" t="s">
        <v>57</v>
      </c>
      <c r="M1666" t="s">
        <v>37</v>
      </c>
      <c r="N1666" t="s">
        <v>87</v>
      </c>
      <c r="O1666" t="s">
        <v>87</v>
      </c>
      <c r="T1666" t="s">
        <v>50</v>
      </c>
      <c r="U1666" t="s">
        <v>87</v>
      </c>
      <c r="V1666" t="s">
        <v>87</v>
      </c>
      <c r="W1666" t="s">
        <v>315</v>
      </c>
      <c r="X1666" t="s">
        <v>404</v>
      </c>
      <c r="Y1666" t="s">
        <v>873</v>
      </c>
      <c r="Z1666" t="s">
        <v>87</v>
      </c>
      <c r="AA1666" t="s">
        <v>87</v>
      </c>
      <c r="AB1666" t="s">
        <v>37</v>
      </c>
      <c r="AC1666" t="s">
        <v>387</v>
      </c>
      <c r="AD1666" t="s">
        <v>37</v>
      </c>
      <c r="AE1666" t="s">
        <v>1013</v>
      </c>
      <c r="AF1666" t="s">
        <v>90</v>
      </c>
      <c r="AG1666" t="s">
        <v>1270</v>
      </c>
      <c r="AH1666" t="s">
        <v>50</v>
      </c>
      <c r="AI1666" s="4">
        <f ca="1">data[[#This Row],[Expiry Date]]-TODAY()</f>
        <v>40</v>
      </c>
      <c r="AJ1666" s="4">
        <f ca="1">data[[#This Row],[Maturity ( Days)]]/365</f>
        <v>0.1095890410958904</v>
      </c>
      <c r="AK1666" s="4" t="str">
        <f>IF(data[[#This Row],[Option Type]]="put","p","c")</f>
        <v>c</v>
      </c>
      <c r="AL1666" s="4">
        <f>(data[[#This Row],[Bid]]*data[[#This Row],[Bidsize]]+data[[#This Row],[Ask]]*data[[#This Row],[Asksize]])/(data[[#This Row],[Bidsize]]+data[[#This Row],[Asksize]])</f>
        <v>0.1</v>
      </c>
    </row>
    <row r="1667" spans="1:38" x14ac:dyDescent="0.3">
      <c r="A1667" t="s">
        <v>10267</v>
      </c>
      <c r="B1667" t="s">
        <v>10268</v>
      </c>
      <c r="C1667" t="s">
        <v>58</v>
      </c>
      <c r="D1667" t="s">
        <v>1350</v>
      </c>
      <c r="E1667" t="s">
        <v>87</v>
      </c>
      <c r="F1667" t="s">
        <v>431</v>
      </c>
      <c r="G1667" t="s">
        <v>7899</v>
      </c>
      <c r="H1667" t="s">
        <v>87</v>
      </c>
      <c r="I1667" t="s">
        <v>773</v>
      </c>
      <c r="J1667" t="s">
        <v>1502</v>
      </c>
      <c r="K1667" t="s">
        <v>180</v>
      </c>
      <c r="L1667" t="s">
        <v>57</v>
      </c>
      <c r="M1667" t="s">
        <v>37</v>
      </c>
      <c r="N1667" t="s">
        <v>87</v>
      </c>
      <c r="O1667" t="s">
        <v>87</v>
      </c>
      <c r="T1667" t="s">
        <v>50</v>
      </c>
      <c r="U1667" t="s">
        <v>87</v>
      </c>
      <c r="V1667" t="s">
        <v>87</v>
      </c>
      <c r="W1667" t="s">
        <v>128</v>
      </c>
      <c r="X1667" t="s">
        <v>10252</v>
      </c>
      <c r="Y1667" t="s">
        <v>7899</v>
      </c>
      <c r="Z1667" t="s">
        <v>87</v>
      </c>
      <c r="AA1667" t="s">
        <v>87</v>
      </c>
      <c r="AB1667" t="s">
        <v>37</v>
      </c>
      <c r="AC1667" t="s">
        <v>879</v>
      </c>
      <c r="AD1667" t="s">
        <v>37</v>
      </c>
      <c r="AE1667" t="s">
        <v>1013</v>
      </c>
      <c r="AF1667" t="s">
        <v>90</v>
      </c>
      <c r="AG1667" t="s">
        <v>1270</v>
      </c>
      <c r="AH1667" t="s">
        <v>551</v>
      </c>
      <c r="AI1667" s="4">
        <f ca="1">data[[#This Row],[Expiry Date]]-TODAY()</f>
        <v>40</v>
      </c>
      <c r="AJ1667" s="4">
        <f ca="1">data[[#This Row],[Maturity ( Days)]]/365</f>
        <v>0.1095890410958904</v>
      </c>
      <c r="AK1667" s="4" t="str">
        <f>IF(data[[#This Row],[Option Type]]="put","p","c")</f>
        <v>c</v>
      </c>
      <c r="AL1667" s="4">
        <f>(data[[#This Row],[Bid]]*data[[#This Row],[Bidsize]]+data[[#This Row],[Ask]]*data[[#This Row],[Asksize]])/(data[[#This Row],[Bidsize]]+data[[#This Row],[Asksize]])</f>
        <v>0.1</v>
      </c>
    </row>
    <row r="1668" spans="1:38" x14ac:dyDescent="0.3">
      <c r="A1668" t="s">
        <v>10269</v>
      </c>
      <c r="B1668" t="s">
        <v>10270</v>
      </c>
      <c r="C1668" t="s">
        <v>58</v>
      </c>
      <c r="D1668" t="s">
        <v>2383</v>
      </c>
      <c r="E1668" t="s">
        <v>87</v>
      </c>
      <c r="F1668" t="s">
        <v>431</v>
      </c>
      <c r="G1668" t="s">
        <v>651</v>
      </c>
      <c r="H1668" t="s">
        <v>87</v>
      </c>
      <c r="I1668" t="s">
        <v>90</v>
      </c>
      <c r="J1668" t="s">
        <v>1502</v>
      </c>
      <c r="K1668" t="s">
        <v>3326</v>
      </c>
      <c r="L1668" t="s">
        <v>57</v>
      </c>
      <c r="M1668" t="s">
        <v>37</v>
      </c>
      <c r="N1668" t="s">
        <v>87</v>
      </c>
      <c r="O1668" t="s">
        <v>87</v>
      </c>
      <c r="T1668" t="s">
        <v>50</v>
      </c>
      <c r="U1668" t="s">
        <v>87</v>
      </c>
      <c r="V1668" t="s">
        <v>87</v>
      </c>
      <c r="W1668" t="s">
        <v>119</v>
      </c>
      <c r="X1668" t="s">
        <v>387</v>
      </c>
      <c r="Y1668" t="s">
        <v>651</v>
      </c>
      <c r="Z1668" t="s">
        <v>87</v>
      </c>
      <c r="AA1668" t="s">
        <v>87</v>
      </c>
      <c r="AB1668" t="s">
        <v>37</v>
      </c>
      <c r="AC1668" t="s">
        <v>1672</v>
      </c>
      <c r="AD1668" t="s">
        <v>37</v>
      </c>
      <c r="AE1668" t="s">
        <v>1013</v>
      </c>
      <c r="AF1668" t="s">
        <v>90</v>
      </c>
      <c r="AG1668" t="s">
        <v>1270</v>
      </c>
      <c r="AH1668" t="s">
        <v>50</v>
      </c>
      <c r="AI1668" s="4">
        <f ca="1">data[[#This Row],[Expiry Date]]-TODAY()</f>
        <v>40</v>
      </c>
      <c r="AJ1668" s="4">
        <f ca="1">data[[#This Row],[Maturity ( Days)]]/365</f>
        <v>0.1095890410958904</v>
      </c>
      <c r="AK1668" s="4" t="str">
        <f>IF(data[[#This Row],[Option Type]]="put","p","c")</f>
        <v>c</v>
      </c>
      <c r="AL1668" s="4">
        <f>(data[[#This Row],[Bid]]*data[[#This Row],[Bidsize]]+data[[#This Row],[Ask]]*data[[#This Row],[Asksize]])/(data[[#This Row],[Bidsize]]+data[[#This Row],[Asksize]])</f>
        <v>0.1</v>
      </c>
    </row>
    <row r="1669" spans="1:38" x14ac:dyDescent="0.3">
      <c r="A1669" t="s">
        <v>10271</v>
      </c>
      <c r="B1669" t="s">
        <v>10272</v>
      </c>
      <c r="C1669" t="s">
        <v>58</v>
      </c>
      <c r="D1669" t="s">
        <v>2383</v>
      </c>
      <c r="E1669" t="s">
        <v>87</v>
      </c>
      <c r="F1669" t="s">
        <v>431</v>
      </c>
      <c r="H1669" t="s">
        <v>87</v>
      </c>
      <c r="I1669" t="s">
        <v>773</v>
      </c>
      <c r="J1669" t="s">
        <v>1502</v>
      </c>
      <c r="K1669" t="s">
        <v>87</v>
      </c>
      <c r="L1669" t="s">
        <v>57</v>
      </c>
      <c r="M1669" t="s">
        <v>37</v>
      </c>
      <c r="O1669" t="s">
        <v>87</v>
      </c>
      <c r="T1669" t="s">
        <v>50</v>
      </c>
      <c r="V1669" t="s">
        <v>87</v>
      </c>
      <c r="W1669" t="s">
        <v>87</v>
      </c>
      <c r="X1669" t="s">
        <v>87</v>
      </c>
      <c r="Z1669" t="s">
        <v>87</v>
      </c>
      <c r="AA1669" t="s">
        <v>87</v>
      </c>
      <c r="AB1669" t="s">
        <v>37</v>
      </c>
      <c r="AC1669" t="s">
        <v>1672</v>
      </c>
      <c r="AD1669" t="s">
        <v>37</v>
      </c>
      <c r="AE1669" t="s">
        <v>1013</v>
      </c>
      <c r="AF1669" t="s">
        <v>90</v>
      </c>
      <c r="AG1669" t="s">
        <v>1270</v>
      </c>
      <c r="AH1669" t="s">
        <v>551</v>
      </c>
      <c r="AI1669" s="4">
        <f ca="1">data[[#This Row],[Expiry Date]]-TODAY()</f>
        <v>40</v>
      </c>
      <c r="AJ1669" s="4">
        <f ca="1">data[[#This Row],[Maturity ( Days)]]/365</f>
        <v>0.1095890410958904</v>
      </c>
      <c r="AK1669" s="4" t="str">
        <f>IF(data[[#This Row],[Option Type]]="put","p","c")</f>
        <v>c</v>
      </c>
      <c r="AL1669" s="4">
        <f>(data[[#This Row],[Bid]]*data[[#This Row],[Bidsize]]+data[[#This Row],[Ask]]*data[[#This Row],[Asksize]])/(data[[#This Row],[Bidsize]]+data[[#This Row],[Asksize]])</f>
        <v>0.1</v>
      </c>
    </row>
    <row r="1670" spans="1:38" x14ac:dyDescent="0.3">
      <c r="A1670" t="s">
        <v>10273</v>
      </c>
      <c r="B1670" t="s">
        <v>10274</v>
      </c>
      <c r="C1670" t="s">
        <v>58</v>
      </c>
      <c r="D1670" t="s">
        <v>205</v>
      </c>
      <c r="E1670" t="s">
        <v>87</v>
      </c>
      <c r="F1670" t="s">
        <v>431</v>
      </c>
      <c r="G1670" t="s">
        <v>651</v>
      </c>
      <c r="H1670" t="s">
        <v>87</v>
      </c>
      <c r="I1670" t="s">
        <v>203</v>
      </c>
      <c r="J1670" t="s">
        <v>1502</v>
      </c>
      <c r="K1670" t="s">
        <v>10275</v>
      </c>
      <c r="L1670" t="s">
        <v>57</v>
      </c>
      <c r="M1670" t="s">
        <v>37</v>
      </c>
      <c r="N1670" t="s">
        <v>87</v>
      </c>
      <c r="O1670" t="s">
        <v>87</v>
      </c>
      <c r="T1670" t="s">
        <v>50</v>
      </c>
      <c r="U1670" t="s">
        <v>87</v>
      </c>
      <c r="V1670" t="s">
        <v>87</v>
      </c>
      <c r="W1670" t="s">
        <v>90</v>
      </c>
      <c r="X1670" t="s">
        <v>100</v>
      </c>
      <c r="Y1670" t="s">
        <v>651</v>
      </c>
      <c r="Z1670" t="s">
        <v>87</v>
      </c>
      <c r="AA1670" t="s">
        <v>87</v>
      </c>
      <c r="AB1670" t="s">
        <v>37</v>
      </c>
      <c r="AC1670" t="s">
        <v>10276</v>
      </c>
      <c r="AD1670" t="s">
        <v>37</v>
      </c>
      <c r="AE1670" t="s">
        <v>1013</v>
      </c>
      <c r="AF1670" t="s">
        <v>90</v>
      </c>
      <c r="AG1670" t="s">
        <v>1270</v>
      </c>
      <c r="AH1670" t="s">
        <v>50</v>
      </c>
      <c r="AI1670" s="4">
        <f ca="1">data[[#This Row],[Expiry Date]]-TODAY()</f>
        <v>40</v>
      </c>
      <c r="AJ1670" s="4">
        <f ca="1">data[[#This Row],[Maturity ( Days)]]/365</f>
        <v>0.1095890410958904</v>
      </c>
      <c r="AK1670" s="4" t="str">
        <f>IF(data[[#This Row],[Option Type]]="put","p","c")</f>
        <v>c</v>
      </c>
      <c r="AL1670" s="4">
        <f>(data[[#This Row],[Bid]]*data[[#This Row],[Bidsize]]+data[[#This Row],[Ask]]*data[[#This Row],[Asksize]])/(data[[#This Row],[Bidsize]]+data[[#This Row],[Asksize]])</f>
        <v>0.10000000000000002</v>
      </c>
    </row>
    <row r="1671" spans="1:38" x14ac:dyDescent="0.3">
      <c r="A1671" t="s">
        <v>10277</v>
      </c>
      <c r="B1671" t="s">
        <v>10278</v>
      </c>
      <c r="C1671" t="s">
        <v>58</v>
      </c>
      <c r="D1671" t="s">
        <v>205</v>
      </c>
      <c r="E1671" t="s">
        <v>87</v>
      </c>
      <c r="F1671" t="s">
        <v>431</v>
      </c>
      <c r="G1671" t="s">
        <v>431</v>
      </c>
      <c r="H1671" t="s">
        <v>87</v>
      </c>
      <c r="I1671" t="s">
        <v>773</v>
      </c>
      <c r="J1671" t="s">
        <v>1502</v>
      </c>
      <c r="K1671" t="s">
        <v>180</v>
      </c>
      <c r="L1671" t="s">
        <v>57</v>
      </c>
      <c r="M1671" t="s">
        <v>37</v>
      </c>
      <c r="N1671" t="s">
        <v>87</v>
      </c>
      <c r="O1671" t="s">
        <v>87</v>
      </c>
      <c r="T1671" t="s">
        <v>50</v>
      </c>
      <c r="U1671" t="s">
        <v>87</v>
      </c>
      <c r="V1671" t="s">
        <v>87</v>
      </c>
      <c r="W1671" t="s">
        <v>88</v>
      </c>
      <c r="X1671" t="s">
        <v>2157</v>
      </c>
      <c r="Y1671" t="s">
        <v>431</v>
      </c>
      <c r="Z1671" t="s">
        <v>87</v>
      </c>
      <c r="AA1671" t="s">
        <v>87</v>
      </c>
      <c r="AB1671" t="s">
        <v>37</v>
      </c>
      <c r="AC1671" t="s">
        <v>880</v>
      </c>
      <c r="AD1671" t="s">
        <v>37</v>
      </c>
      <c r="AE1671" t="s">
        <v>1013</v>
      </c>
      <c r="AF1671" t="s">
        <v>90</v>
      </c>
      <c r="AG1671" t="s">
        <v>1270</v>
      </c>
      <c r="AH1671" t="s">
        <v>551</v>
      </c>
      <c r="AI1671" s="4">
        <f ca="1">data[[#This Row],[Expiry Date]]-TODAY()</f>
        <v>40</v>
      </c>
      <c r="AJ1671" s="4">
        <f ca="1">data[[#This Row],[Maturity ( Days)]]/365</f>
        <v>0.1095890410958904</v>
      </c>
      <c r="AK1671" s="4" t="str">
        <f>IF(data[[#This Row],[Option Type]]="put","p","c")</f>
        <v>c</v>
      </c>
      <c r="AL1671" s="4">
        <f>(data[[#This Row],[Bid]]*data[[#This Row],[Bidsize]]+data[[#This Row],[Ask]]*data[[#This Row],[Asksize]])/(data[[#This Row],[Bidsize]]+data[[#This Row],[Asksize]])</f>
        <v>0.1</v>
      </c>
    </row>
    <row r="1672" spans="1:38" x14ac:dyDescent="0.3">
      <c r="A1672" t="s">
        <v>10279</v>
      </c>
      <c r="B1672" t="s">
        <v>10280</v>
      </c>
      <c r="C1672" t="s">
        <v>58</v>
      </c>
      <c r="D1672" t="s">
        <v>2394</v>
      </c>
      <c r="E1672" t="s">
        <v>87</v>
      </c>
      <c r="F1672" t="s">
        <v>431</v>
      </c>
      <c r="G1672" t="s">
        <v>651</v>
      </c>
      <c r="H1672" t="s">
        <v>87</v>
      </c>
      <c r="I1672" t="s">
        <v>357</v>
      </c>
      <c r="J1672" t="s">
        <v>1502</v>
      </c>
      <c r="K1672" t="s">
        <v>4609</v>
      </c>
      <c r="L1672" t="s">
        <v>57</v>
      </c>
      <c r="M1672" t="s">
        <v>37</v>
      </c>
      <c r="N1672" t="s">
        <v>87</v>
      </c>
      <c r="O1672" t="s">
        <v>87</v>
      </c>
      <c r="T1672" t="s">
        <v>50</v>
      </c>
      <c r="U1672" t="s">
        <v>87</v>
      </c>
      <c r="V1672" t="s">
        <v>87</v>
      </c>
      <c r="W1672" t="s">
        <v>168</v>
      </c>
      <c r="X1672" t="s">
        <v>347</v>
      </c>
      <c r="Y1672" t="s">
        <v>651</v>
      </c>
      <c r="Z1672" t="s">
        <v>87</v>
      </c>
      <c r="AA1672" t="s">
        <v>87</v>
      </c>
      <c r="AB1672" t="s">
        <v>37</v>
      </c>
      <c r="AC1672" t="s">
        <v>10281</v>
      </c>
      <c r="AD1672" t="s">
        <v>37</v>
      </c>
      <c r="AE1672" t="s">
        <v>1013</v>
      </c>
      <c r="AF1672" t="s">
        <v>90</v>
      </c>
      <c r="AG1672" t="s">
        <v>1270</v>
      </c>
      <c r="AH1672" t="s">
        <v>50</v>
      </c>
      <c r="AI1672" s="4">
        <f ca="1">data[[#This Row],[Expiry Date]]-TODAY()</f>
        <v>40</v>
      </c>
      <c r="AJ1672" s="4">
        <f ca="1">data[[#This Row],[Maturity ( Days)]]/365</f>
        <v>0.1095890410958904</v>
      </c>
      <c r="AK1672" s="4" t="str">
        <f>IF(data[[#This Row],[Option Type]]="put","p","c")</f>
        <v>c</v>
      </c>
      <c r="AL1672" s="4">
        <f>(data[[#This Row],[Bid]]*data[[#This Row],[Bidsize]]+data[[#This Row],[Ask]]*data[[#This Row],[Asksize]])/(data[[#This Row],[Bidsize]]+data[[#This Row],[Asksize]])</f>
        <v>0.1</v>
      </c>
    </row>
    <row r="1673" spans="1:38" x14ac:dyDescent="0.3">
      <c r="A1673" t="s">
        <v>10282</v>
      </c>
      <c r="B1673" t="s">
        <v>10283</v>
      </c>
      <c r="C1673" t="s">
        <v>58</v>
      </c>
      <c r="D1673" t="s">
        <v>2394</v>
      </c>
      <c r="E1673" t="s">
        <v>87</v>
      </c>
      <c r="F1673" t="s">
        <v>431</v>
      </c>
      <c r="G1673" t="s">
        <v>651</v>
      </c>
      <c r="H1673" t="s">
        <v>87</v>
      </c>
      <c r="I1673" t="s">
        <v>773</v>
      </c>
      <c r="J1673" t="s">
        <v>1502</v>
      </c>
      <c r="K1673" t="s">
        <v>158</v>
      </c>
      <c r="L1673" t="s">
        <v>57</v>
      </c>
      <c r="M1673" t="s">
        <v>37</v>
      </c>
      <c r="N1673" t="s">
        <v>87</v>
      </c>
      <c r="O1673" t="s">
        <v>87</v>
      </c>
      <c r="T1673" t="s">
        <v>50</v>
      </c>
      <c r="U1673" t="s">
        <v>87</v>
      </c>
      <c r="V1673" t="s">
        <v>87</v>
      </c>
      <c r="W1673" t="s">
        <v>88</v>
      </c>
      <c r="X1673" t="s">
        <v>165</v>
      </c>
      <c r="Y1673" t="s">
        <v>651</v>
      </c>
      <c r="Z1673" t="s">
        <v>87</v>
      </c>
      <c r="AA1673" t="s">
        <v>87</v>
      </c>
      <c r="AB1673" t="s">
        <v>37</v>
      </c>
      <c r="AC1673" t="s">
        <v>10284</v>
      </c>
      <c r="AD1673" t="s">
        <v>37</v>
      </c>
      <c r="AE1673" t="s">
        <v>1013</v>
      </c>
      <c r="AF1673" t="s">
        <v>90</v>
      </c>
      <c r="AG1673" t="s">
        <v>1270</v>
      </c>
      <c r="AH1673" t="s">
        <v>551</v>
      </c>
      <c r="AI1673" s="4">
        <f ca="1">data[[#This Row],[Expiry Date]]-TODAY()</f>
        <v>40</v>
      </c>
      <c r="AJ1673" s="4">
        <f ca="1">data[[#This Row],[Maturity ( Days)]]/365</f>
        <v>0.1095890410958904</v>
      </c>
      <c r="AK1673" s="4" t="str">
        <f>IF(data[[#This Row],[Option Type]]="put","p","c")</f>
        <v>c</v>
      </c>
      <c r="AL1673" s="4">
        <f>(data[[#This Row],[Bid]]*data[[#This Row],[Bidsize]]+data[[#This Row],[Ask]]*data[[#This Row],[Asksize]])/(data[[#This Row],[Bidsize]]+data[[#This Row],[Asksize]])</f>
        <v>0.1</v>
      </c>
    </row>
    <row r="1674" spans="1:38" x14ac:dyDescent="0.3">
      <c r="A1674" t="s">
        <v>10285</v>
      </c>
      <c r="B1674" t="s">
        <v>10286</v>
      </c>
      <c r="C1674" t="s">
        <v>58</v>
      </c>
      <c r="D1674" t="s">
        <v>1351</v>
      </c>
      <c r="E1674" t="s">
        <v>87</v>
      </c>
      <c r="F1674" t="s">
        <v>431</v>
      </c>
      <c r="G1674" t="s">
        <v>873</v>
      </c>
      <c r="H1674" t="s">
        <v>87</v>
      </c>
      <c r="I1674" t="s">
        <v>523</v>
      </c>
      <c r="J1674" t="s">
        <v>1502</v>
      </c>
      <c r="K1674" t="s">
        <v>10287</v>
      </c>
      <c r="L1674" t="s">
        <v>57</v>
      </c>
      <c r="M1674" t="s">
        <v>37</v>
      </c>
      <c r="N1674" t="s">
        <v>87</v>
      </c>
      <c r="O1674" t="s">
        <v>87</v>
      </c>
      <c r="T1674" t="s">
        <v>50</v>
      </c>
      <c r="U1674" t="s">
        <v>87</v>
      </c>
      <c r="V1674" t="s">
        <v>87</v>
      </c>
      <c r="W1674" t="s">
        <v>127</v>
      </c>
      <c r="X1674" t="s">
        <v>411</v>
      </c>
      <c r="Y1674" t="s">
        <v>873</v>
      </c>
      <c r="Z1674" t="s">
        <v>87</v>
      </c>
      <c r="AA1674" t="s">
        <v>87</v>
      </c>
      <c r="AB1674" t="s">
        <v>37</v>
      </c>
      <c r="AC1674" t="s">
        <v>1380</v>
      </c>
      <c r="AD1674" t="s">
        <v>37</v>
      </c>
      <c r="AE1674" t="s">
        <v>1013</v>
      </c>
      <c r="AF1674" t="s">
        <v>90</v>
      </c>
      <c r="AG1674" t="s">
        <v>1270</v>
      </c>
      <c r="AH1674" t="s">
        <v>50</v>
      </c>
      <c r="AI1674" s="4">
        <f ca="1">data[[#This Row],[Expiry Date]]-TODAY()</f>
        <v>40</v>
      </c>
      <c r="AJ1674" s="4">
        <f ca="1">data[[#This Row],[Maturity ( Days)]]/365</f>
        <v>0.1095890410958904</v>
      </c>
      <c r="AK1674" s="4" t="str">
        <f>IF(data[[#This Row],[Option Type]]="put","p","c")</f>
        <v>c</v>
      </c>
      <c r="AL1674" s="4">
        <f>(data[[#This Row],[Bid]]*data[[#This Row],[Bidsize]]+data[[#This Row],[Ask]]*data[[#This Row],[Asksize]])/(data[[#This Row],[Bidsize]]+data[[#This Row],[Asksize]])</f>
        <v>0.1</v>
      </c>
    </row>
    <row r="1675" spans="1:38" x14ac:dyDescent="0.3">
      <c r="A1675" t="s">
        <v>10288</v>
      </c>
      <c r="B1675" t="s">
        <v>10289</v>
      </c>
      <c r="C1675" t="s">
        <v>58</v>
      </c>
      <c r="D1675" t="s">
        <v>1351</v>
      </c>
      <c r="E1675" t="s">
        <v>87</v>
      </c>
      <c r="F1675" t="s">
        <v>431</v>
      </c>
      <c r="G1675" t="s">
        <v>10235</v>
      </c>
      <c r="H1675" t="s">
        <v>87</v>
      </c>
      <c r="I1675" t="s">
        <v>773</v>
      </c>
      <c r="J1675" t="s">
        <v>1502</v>
      </c>
      <c r="K1675" t="s">
        <v>10290</v>
      </c>
      <c r="L1675" t="s">
        <v>57</v>
      </c>
      <c r="M1675" t="s">
        <v>37</v>
      </c>
      <c r="N1675" t="s">
        <v>87</v>
      </c>
      <c r="O1675" t="s">
        <v>87</v>
      </c>
      <c r="T1675" t="s">
        <v>50</v>
      </c>
      <c r="U1675" t="s">
        <v>87</v>
      </c>
      <c r="V1675" t="s">
        <v>87</v>
      </c>
      <c r="W1675" t="s">
        <v>1409</v>
      </c>
      <c r="X1675" t="s">
        <v>10284</v>
      </c>
      <c r="Y1675" t="s">
        <v>10235</v>
      </c>
      <c r="Z1675" t="s">
        <v>87</v>
      </c>
      <c r="AA1675" t="s">
        <v>87</v>
      </c>
      <c r="AB1675" t="s">
        <v>37</v>
      </c>
      <c r="AC1675" t="s">
        <v>2196</v>
      </c>
      <c r="AD1675" t="s">
        <v>37</v>
      </c>
      <c r="AE1675" t="s">
        <v>1013</v>
      </c>
      <c r="AF1675" t="s">
        <v>90</v>
      </c>
      <c r="AG1675" t="s">
        <v>1270</v>
      </c>
      <c r="AH1675" t="s">
        <v>551</v>
      </c>
      <c r="AI1675" s="4">
        <f ca="1">data[[#This Row],[Expiry Date]]-TODAY()</f>
        <v>40</v>
      </c>
      <c r="AJ1675" s="4">
        <f ca="1">data[[#This Row],[Maturity ( Days)]]/365</f>
        <v>0.1095890410958904</v>
      </c>
      <c r="AK1675" s="4" t="str">
        <f>IF(data[[#This Row],[Option Type]]="put","p","c")</f>
        <v>c</v>
      </c>
      <c r="AL1675" s="4">
        <f>(data[[#This Row],[Bid]]*data[[#This Row],[Bidsize]]+data[[#This Row],[Ask]]*data[[#This Row],[Asksize]])/(data[[#This Row],[Bidsize]]+data[[#This Row],[Asksize]])</f>
        <v>0.1</v>
      </c>
    </row>
    <row r="1676" spans="1:38" x14ac:dyDescent="0.3">
      <c r="A1676" t="s">
        <v>10291</v>
      </c>
      <c r="B1676" t="s">
        <v>10292</v>
      </c>
      <c r="C1676" t="s">
        <v>58</v>
      </c>
      <c r="D1676" t="s">
        <v>2407</v>
      </c>
      <c r="E1676" t="s">
        <v>87</v>
      </c>
      <c r="F1676" t="s">
        <v>431</v>
      </c>
      <c r="G1676" t="s">
        <v>7422</v>
      </c>
      <c r="H1676" t="s">
        <v>87</v>
      </c>
      <c r="I1676" t="s">
        <v>90</v>
      </c>
      <c r="J1676" t="s">
        <v>1502</v>
      </c>
      <c r="K1676" t="s">
        <v>10293</v>
      </c>
      <c r="L1676" t="s">
        <v>57</v>
      </c>
      <c r="M1676" t="s">
        <v>37</v>
      </c>
      <c r="N1676" t="s">
        <v>87</v>
      </c>
      <c r="O1676" t="s">
        <v>87</v>
      </c>
      <c r="T1676" t="s">
        <v>50</v>
      </c>
      <c r="U1676" t="s">
        <v>87</v>
      </c>
      <c r="V1676" t="s">
        <v>87</v>
      </c>
      <c r="W1676" t="s">
        <v>88</v>
      </c>
      <c r="X1676" t="s">
        <v>1361</v>
      </c>
      <c r="Y1676" t="s">
        <v>7422</v>
      </c>
      <c r="Z1676" t="s">
        <v>87</v>
      </c>
      <c r="AA1676" t="s">
        <v>87</v>
      </c>
      <c r="AB1676" t="s">
        <v>37</v>
      </c>
      <c r="AC1676" t="s">
        <v>10294</v>
      </c>
      <c r="AD1676" t="s">
        <v>37</v>
      </c>
      <c r="AE1676" t="s">
        <v>1013</v>
      </c>
      <c r="AF1676" t="s">
        <v>90</v>
      </c>
      <c r="AG1676" t="s">
        <v>1270</v>
      </c>
      <c r="AH1676" t="s">
        <v>50</v>
      </c>
      <c r="AI1676" s="4">
        <f ca="1">data[[#This Row],[Expiry Date]]-TODAY()</f>
        <v>40</v>
      </c>
      <c r="AJ1676" s="4">
        <f ca="1">data[[#This Row],[Maturity ( Days)]]/365</f>
        <v>0.1095890410958904</v>
      </c>
      <c r="AK1676" s="4" t="str">
        <f>IF(data[[#This Row],[Option Type]]="put","p","c")</f>
        <v>c</v>
      </c>
      <c r="AL1676" s="4">
        <f>(data[[#This Row],[Bid]]*data[[#This Row],[Bidsize]]+data[[#This Row],[Ask]]*data[[#This Row],[Asksize]])/(data[[#This Row],[Bidsize]]+data[[#This Row],[Asksize]])</f>
        <v>0.1</v>
      </c>
    </row>
    <row r="1677" spans="1:38" x14ac:dyDescent="0.3">
      <c r="A1677" t="s">
        <v>10295</v>
      </c>
      <c r="B1677" t="s">
        <v>10296</v>
      </c>
      <c r="C1677" t="s">
        <v>58</v>
      </c>
      <c r="D1677" t="s">
        <v>2407</v>
      </c>
      <c r="E1677" t="s">
        <v>87</v>
      </c>
      <c r="F1677" t="s">
        <v>431</v>
      </c>
      <c r="G1677" t="s">
        <v>651</v>
      </c>
      <c r="H1677" t="s">
        <v>87</v>
      </c>
      <c r="I1677" t="s">
        <v>773</v>
      </c>
      <c r="J1677" t="s">
        <v>1502</v>
      </c>
      <c r="K1677" t="s">
        <v>105</v>
      </c>
      <c r="L1677" t="s">
        <v>57</v>
      </c>
      <c r="M1677" t="s">
        <v>37</v>
      </c>
      <c r="N1677" t="s">
        <v>87</v>
      </c>
      <c r="O1677" t="s">
        <v>87</v>
      </c>
      <c r="T1677" t="s">
        <v>50</v>
      </c>
      <c r="U1677" t="s">
        <v>87</v>
      </c>
      <c r="V1677" t="s">
        <v>87</v>
      </c>
      <c r="W1677" t="s">
        <v>236</v>
      </c>
      <c r="X1677" t="s">
        <v>1857</v>
      </c>
      <c r="Y1677" t="s">
        <v>651</v>
      </c>
      <c r="Z1677" t="s">
        <v>87</v>
      </c>
      <c r="AA1677" t="s">
        <v>87</v>
      </c>
      <c r="AB1677" t="s">
        <v>37</v>
      </c>
      <c r="AC1677" t="s">
        <v>10297</v>
      </c>
      <c r="AD1677" t="s">
        <v>37</v>
      </c>
      <c r="AE1677" t="s">
        <v>1013</v>
      </c>
      <c r="AF1677" t="s">
        <v>90</v>
      </c>
      <c r="AG1677" t="s">
        <v>1270</v>
      </c>
      <c r="AH1677" t="s">
        <v>551</v>
      </c>
      <c r="AI1677" s="4">
        <f ca="1">data[[#This Row],[Expiry Date]]-TODAY()</f>
        <v>40</v>
      </c>
      <c r="AJ1677" s="4">
        <f ca="1">data[[#This Row],[Maturity ( Days)]]/365</f>
        <v>0.1095890410958904</v>
      </c>
      <c r="AK1677" s="4" t="str">
        <f>IF(data[[#This Row],[Option Type]]="put","p","c")</f>
        <v>c</v>
      </c>
      <c r="AL1677" s="4">
        <f>(data[[#This Row],[Bid]]*data[[#This Row],[Bidsize]]+data[[#This Row],[Ask]]*data[[#This Row],[Asksize]])/(data[[#This Row],[Bidsize]]+data[[#This Row],[Asksize]])</f>
        <v>0.1</v>
      </c>
    </row>
    <row r="1678" spans="1:38" x14ac:dyDescent="0.3">
      <c r="A1678" t="s">
        <v>10298</v>
      </c>
      <c r="B1678" t="s">
        <v>10299</v>
      </c>
      <c r="C1678" t="s">
        <v>58</v>
      </c>
      <c r="D1678" t="s">
        <v>1352</v>
      </c>
      <c r="E1678" t="s">
        <v>87</v>
      </c>
      <c r="F1678" t="s">
        <v>431</v>
      </c>
      <c r="G1678" t="s">
        <v>431</v>
      </c>
      <c r="H1678" t="s">
        <v>87</v>
      </c>
      <c r="I1678" t="s">
        <v>90</v>
      </c>
      <c r="J1678" t="s">
        <v>1502</v>
      </c>
      <c r="K1678" t="s">
        <v>3838</v>
      </c>
      <c r="L1678" t="s">
        <v>57</v>
      </c>
      <c r="M1678" t="s">
        <v>37</v>
      </c>
      <c r="N1678" t="s">
        <v>87</v>
      </c>
      <c r="O1678" t="s">
        <v>87</v>
      </c>
      <c r="T1678" t="s">
        <v>50</v>
      </c>
      <c r="U1678" t="s">
        <v>87</v>
      </c>
      <c r="V1678" t="s">
        <v>87</v>
      </c>
      <c r="W1678" t="s">
        <v>163</v>
      </c>
      <c r="X1678" t="s">
        <v>1861</v>
      </c>
      <c r="Y1678" t="s">
        <v>431</v>
      </c>
      <c r="Z1678" t="s">
        <v>87</v>
      </c>
      <c r="AA1678" t="s">
        <v>87</v>
      </c>
      <c r="AB1678" t="s">
        <v>37</v>
      </c>
      <c r="AC1678" t="s">
        <v>1794</v>
      </c>
      <c r="AD1678" t="s">
        <v>37</v>
      </c>
      <c r="AE1678" t="s">
        <v>1013</v>
      </c>
      <c r="AF1678" t="s">
        <v>90</v>
      </c>
      <c r="AG1678" t="s">
        <v>1270</v>
      </c>
      <c r="AH1678" t="s">
        <v>50</v>
      </c>
      <c r="AI1678" s="4">
        <f ca="1">data[[#This Row],[Expiry Date]]-TODAY()</f>
        <v>40</v>
      </c>
      <c r="AJ1678" s="4">
        <f ca="1">data[[#This Row],[Maturity ( Days)]]/365</f>
        <v>0.1095890410958904</v>
      </c>
      <c r="AK1678" s="4" t="str">
        <f>IF(data[[#This Row],[Option Type]]="put","p","c")</f>
        <v>c</v>
      </c>
      <c r="AL1678" s="4">
        <f>(data[[#This Row],[Bid]]*data[[#This Row],[Bidsize]]+data[[#This Row],[Ask]]*data[[#This Row],[Asksize]])/(data[[#This Row],[Bidsize]]+data[[#This Row],[Asksize]])</f>
        <v>0.1</v>
      </c>
    </row>
    <row r="1679" spans="1:38" x14ac:dyDescent="0.3">
      <c r="A1679" t="s">
        <v>10300</v>
      </c>
      <c r="B1679" t="s">
        <v>10301</v>
      </c>
      <c r="C1679" t="s">
        <v>58</v>
      </c>
      <c r="D1679" t="s">
        <v>1352</v>
      </c>
      <c r="E1679" t="s">
        <v>87</v>
      </c>
      <c r="F1679" t="s">
        <v>431</v>
      </c>
      <c r="G1679" t="s">
        <v>266</v>
      </c>
      <c r="H1679" t="s">
        <v>87</v>
      </c>
      <c r="I1679" t="s">
        <v>773</v>
      </c>
      <c r="J1679" t="s">
        <v>1502</v>
      </c>
      <c r="K1679" t="s">
        <v>166</v>
      </c>
      <c r="L1679" t="s">
        <v>57</v>
      </c>
      <c r="M1679" t="s">
        <v>37</v>
      </c>
      <c r="N1679" t="s">
        <v>87</v>
      </c>
      <c r="O1679" t="s">
        <v>87</v>
      </c>
      <c r="T1679" t="s">
        <v>50</v>
      </c>
      <c r="U1679" t="s">
        <v>87</v>
      </c>
      <c r="V1679" t="s">
        <v>87</v>
      </c>
      <c r="W1679" t="s">
        <v>158</v>
      </c>
      <c r="X1679" t="s">
        <v>1531</v>
      </c>
      <c r="Y1679" t="s">
        <v>266</v>
      </c>
      <c r="Z1679" t="s">
        <v>87</v>
      </c>
      <c r="AA1679" t="s">
        <v>87</v>
      </c>
      <c r="AB1679" t="s">
        <v>37</v>
      </c>
      <c r="AC1679" t="s">
        <v>10302</v>
      </c>
      <c r="AD1679" t="s">
        <v>37</v>
      </c>
      <c r="AE1679" t="s">
        <v>1013</v>
      </c>
      <c r="AF1679" t="s">
        <v>90</v>
      </c>
      <c r="AG1679" t="s">
        <v>1270</v>
      </c>
      <c r="AH1679" t="s">
        <v>551</v>
      </c>
      <c r="AI1679" s="4">
        <f ca="1">data[[#This Row],[Expiry Date]]-TODAY()</f>
        <v>40</v>
      </c>
      <c r="AJ1679" s="4">
        <f ca="1">data[[#This Row],[Maturity ( Days)]]/365</f>
        <v>0.1095890410958904</v>
      </c>
      <c r="AK1679" s="4" t="str">
        <f>IF(data[[#This Row],[Option Type]]="put","p","c")</f>
        <v>c</v>
      </c>
      <c r="AL1679" s="4">
        <f>(data[[#This Row],[Bid]]*data[[#This Row],[Bidsize]]+data[[#This Row],[Ask]]*data[[#This Row],[Asksize]])/(data[[#This Row],[Bidsize]]+data[[#This Row],[Asksize]])</f>
        <v>0.1</v>
      </c>
    </row>
    <row r="1680" spans="1:38" x14ac:dyDescent="0.3">
      <c r="A1680" t="s">
        <v>10303</v>
      </c>
      <c r="B1680" t="s">
        <v>10304</v>
      </c>
      <c r="C1680" t="s">
        <v>58</v>
      </c>
      <c r="D1680" t="s">
        <v>3249</v>
      </c>
      <c r="E1680" t="s">
        <v>87</v>
      </c>
      <c r="F1680" t="s">
        <v>431</v>
      </c>
      <c r="G1680" t="s">
        <v>651</v>
      </c>
      <c r="H1680" t="s">
        <v>87</v>
      </c>
      <c r="I1680" t="s">
        <v>90</v>
      </c>
      <c r="J1680" t="s">
        <v>1502</v>
      </c>
      <c r="K1680" t="s">
        <v>9759</v>
      </c>
      <c r="L1680" t="s">
        <v>57</v>
      </c>
      <c r="M1680" t="s">
        <v>37</v>
      </c>
      <c r="N1680" t="s">
        <v>87</v>
      </c>
      <c r="O1680" t="s">
        <v>87</v>
      </c>
      <c r="T1680" t="s">
        <v>50</v>
      </c>
      <c r="U1680" t="s">
        <v>87</v>
      </c>
      <c r="V1680" t="s">
        <v>87</v>
      </c>
      <c r="W1680" t="s">
        <v>144</v>
      </c>
      <c r="X1680" t="s">
        <v>353</v>
      </c>
      <c r="Y1680" t="s">
        <v>651</v>
      </c>
      <c r="Z1680" t="s">
        <v>87</v>
      </c>
      <c r="AA1680" t="s">
        <v>87</v>
      </c>
      <c r="AB1680" t="s">
        <v>37</v>
      </c>
      <c r="AC1680" t="s">
        <v>10305</v>
      </c>
      <c r="AD1680" t="s">
        <v>37</v>
      </c>
      <c r="AE1680" t="s">
        <v>1013</v>
      </c>
      <c r="AF1680" t="s">
        <v>90</v>
      </c>
      <c r="AG1680" t="s">
        <v>1270</v>
      </c>
      <c r="AH1680" t="s">
        <v>50</v>
      </c>
      <c r="AI1680" s="4">
        <f ca="1">data[[#This Row],[Expiry Date]]-TODAY()</f>
        <v>40</v>
      </c>
      <c r="AJ1680" s="4">
        <f ca="1">data[[#This Row],[Maturity ( Days)]]/365</f>
        <v>0.1095890410958904</v>
      </c>
      <c r="AK1680" s="4" t="str">
        <f>IF(data[[#This Row],[Option Type]]="put","p","c")</f>
        <v>c</v>
      </c>
      <c r="AL1680" s="4">
        <f>(data[[#This Row],[Bid]]*data[[#This Row],[Bidsize]]+data[[#This Row],[Ask]]*data[[#This Row],[Asksize]])/(data[[#This Row],[Bidsize]]+data[[#This Row],[Asksize]])</f>
        <v>0.1</v>
      </c>
    </row>
    <row r="1681" spans="1:38" x14ac:dyDescent="0.3">
      <c r="A1681" t="s">
        <v>10306</v>
      </c>
      <c r="B1681" t="s">
        <v>10307</v>
      </c>
      <c r="C1681" t="s">
        <v>58</v>
      </c>
      <c r="D1681" t="s">
        <v>3249</v>
      </c>
      <c r="E1681" t="s">
        <v>87</v>
      </c>
      <c r="F1681" t="s">
        <v>431</v>
      </c>
      <c r="G1681" t="s">
        <v>651</v>
      </c>
      <c r="H1681" t="s">
        <v>87</v>
      </c>
      <c r="I1681" t="s">
        <v>773</v>
      </c>
      <c r="J1681" t="s">
        <v>1502</v>
      </c>
      <c r="K1681" t="s">
        <v>122</v>
      </c>
      <c r="L1681" t="s">
        <v>57</v>
      </c>
      <c r="M1681" t="s">
        <v>37</v>
      </c>
      <c r="N1681" t="s">
        <v>87</v>
      </c>
      <c r="O1681" t="s">
        <v>87</v>
      </c>
      <c r="T1681" t="s">
        <v>50</v>
      </c>
      <c r="U1681" t="s">
        <v>87</v>
      </c>
      <c r="V1681" t="s">
        <v>87</v>
      </c>
      <c r="W1681" t="s">
        <v>88</v>
      </c>
      <c r="X1681" t="s">
        <v>1385</v>
      </c>
      <c r="Y1681" t="s">
        <v>651</v>
      </c>
      <c r="Z1681" t="s">
        <v>87</v>
      </c>
      <c r="AA1681" t="s">
        <v>87</v>
      </c>
      <c r="AB1681" t="s">
        <v>37</v>
      </c>
      <c r="AC1681" t="s">
        <v>10308</v>
      </c>
      <c r="AD1681" t="s">
        <v>37</v>
      </c>
      <c r="AE1681" t="s">
        <v>1013</v>
      </c>
      <c r="AF1681" t="s">
        <v>90</v>
      </c>
      <c r="AG1681" t="s">
        <v>1270</v>
      </c>
      <c r="AH1681" t="s">
        <v>551</v>
      </c>
      <c r="AI1681" s="4">
        <f ca="1">data[[#This Row],[Expiry Date]]-TODAY()</f>
        <v>40</v>
      </c>
      <c r="AJ1681" s="4">
        <f ca="1">data[[#This Row],[Maturity ( Days)]]/365</f>
        <v>0.1095890410958904</v>
      </c>
      <c r="AK1681" s="4" t="str">
        <f>IF(data[[#This Row],[Option Type]]="put","p","c")</f>
        <v>c</v>
      </c>
      <c r="AL1681" s="4">
        <f>(data[[#This Row],[Bid]]*data[[#This Row],[Bidsize]]+data[[#This Row],[Ask]]*data[[#This Row],[Asksize]])/(data[[#This Row],[Bidsize]]+data[[#This Row],[Asksize]])</f>
        <v>0.1</v>
      </c>
    </row>
    <row r="1682" spans="1:38" x14ac:dyDescent="0.3">
      <c r="A1682" t="s">
        <v>10309</v>
      </c>
      <c r="B1682" t="s">
        <v>10310</v>
      </c>
      <c r="C1682" t="s">
        <v>58</v>
      </c>
      <c r="D1682" t="s">
        <v>1353</v>
      </c>
      <c r="E1682" t="s">
        <v>87</v>
      </c>
      <c r="F1682" t="s">
        <v>431</v>
      </c>
      <c r="G1682" t="s">
        <v>651</v>
      </c>
      <c r="H1682" t="s">
        <v>87</v>
      </c>
      <c r="I1682" t="s">
        <v>90</v>
      </c>
      <c r="J1682" t="s">
        <v>1502</v>
      </c>
      <c r="K1682" t="s">
        <v>1660</v>
      </c>
      <c r="L1682" t="s">
        <v>57</v>
      </c>
      <c r="M1682" t="s">
        <v>37</v>
      </c>
      <c r="N1682" t="s">
        <v>87</v>
      </c>
      <c r="O1682" t="s">
        <v>87</v>
      </c>
      <c r="T1682" t="s">
        <v>50</v>
      </c>
      <c r="U1682" t="s">
        <v>87</v>
      </c>
      <c r="V1682" t="s">
        <v>87</v>
      </c>
      <c r="W1682" t="s">
        <v>180</v>
      </c>
      <c r="X1682" t="s">
        <v>353</v>
      </c>
      <c r="Y1682" t="s">
        <v>651</v>
      </c>
      <c r="Z1682" t="s">
        <v>87</v>
      </c>
      <c r="AA1682" t="s">
        <v>87</v>
      </c>
      <c r="AB1682" t="s">
        <v>37</v>
      </c>
      <c r="AC1682" t="s">
        <v>10311</v>
      </c>
      <c r="AD1682" t="s">
        <v>37</v>
      </c>
      <c r="AE1682" t="s">
        <v>1013</v>
      </c>
      <c r="AF1682" t="s">
        <v>90</v>
      </c>
      <c r="AG1682" t="s">
        <v>1270</v>
      </c>
      <c r="AH1682" t="s">
        <v>50</v>
      </c>
      <c r="AI1682" s="4">
        <f ca="1">data[[#This Row],[Expiry Date]]-TODAY()</f>
        <v>40</v>
      </c>
      <c r="AJ1682" s="4">
        <f ca="1">data[[#This Row],[Maturity ( Days)]]/365</f>
        <v>0.1095890410958904</v>
      </c>
      <c r="AK1682" s="4" t="str">
        <f>IF(data[[#This Row],[Option Type]]="put","p","c")</f>
        <v>c</v>
      </c>
      <c r="AL1682" s="4">
        <f>(data[[#This Row],[Bid]]*data[[#This Row],[Bidsize]]+data[[#This Row],[Ask]]*data[[#This Row],[Asksize]])/(data[[#This Row],[Bidsize]]+data[[#This Row],[Asksize]])</f>
        <v>0.1</v>
      </c>
    </row>
    <row r="1683" spans="1:38" x14ac:dyDescent="0.3">
      <c r="A1683" t="s">
        <v>10312</v>
      </c>
      <c r="B1683" t="s">
        <v>10313</v>
      </c>
      <c r="C1683" t="s">
        <v>58</v>
      </c>
      <c r="D1683" t="s">
        <v>1353</v>
      </c>
      <c r="E1683" t="s">
        <v>87</v>
      </c>
      <c r="F1683" t="s">
        <v>431</v>
      </c>
      <c r="G1683" t="s">
        <v>653</v>
      </c>
      <c r="H1683" t="s">
        <v>87</v>
      </c>
      <c r="I1683" t="s">
        <v>773</v>
      </c>
      <c r="J1683" t="s">
        <v>1502</v>
      </c>
      <c r="K1683" t="s">
        <v>158</v>
      </c>
      <c r="L1683" t="s">
        <v>57</v>
      </c>
      <c r="M1683" t="s">
        <v>37</v>
      </c>
      <c r="N1683" t="s">
        <v>87</v>
      </c>
      <c r="O1683" t="s">
        <v>87</v>
      </c>
      <c r="T1683" t="s">
        <v>50</v>
      </c>
      <c r="U1683" t="s">
        <v>87</v>
      </c>
      <c r="V1683" t="s">
        <v>87</v>
      </c>
      <c r="W1683" t="s">
        <v>88</v>
      </c>
      <c r="X1683" t="s">
        <v>2731</v>
      </c>
      <c r="Y1683" t="s">
        <v>653</v>
      </c>
      <c r="Z1683" t="s">
        <v>87</v>
      </c>
      <c r="AA1683" t="s">
        <v>87</v>
      </c>
      <c r="AB1683" t="s">
        <v>37</v>
      </c>
      <c r="AC1683" t="s">
        <v>3972</v>
      </c>
      <c r="AD1683" t="s">
        <v>37</v>
      </c>
      <c r="AE1683" t="s">
        <v>1013</v>
      </c>
      <c r="AF1683" t="s">
        <v>90</v>
      </c>
      <c r="AG1683" t="s">
        <v>1270</v>
      </c>
      <c r="AH1683" t="s">
        <v>551</v>
      </c>
      <c r="AI1683" s="4">
        <f ca="1">data[[#This Row],[Expiry Date]]-TODAY()</f>
        <v>40</v>
      </c>
      <c r="AJ1683" s="4">
        <f ca="1">data[[#This Row],[Maturity ( Days)]]/365</f>
        <v>0.1095890410958904</v>
      </c>
      <c r="AK1683" s="4" t="str">
        <f>IF(data[[#This Row],[Option Type]]="put","p","c")</f>
        <v>c</v>
      </c>
      <c r="AL1683" s="4">
        <f>(data[[#This Row],[Bid]]*data[[#This Row],[Bidsize]]+data[[#This Row],[Ask]]*data[[#This Row],[Asksize]])/(data[[#This Row],[Bidsize]]+data[[#This Row],[Asksize]])</f>
        <v>0.1</v>
      </c>
    </row>
    <row r="1684" spans="1:38" x14ac:dyDescent="0.3">
      <c r="A1684" t="s">
        <v>10314</v>
      </c>
      <c r="B1684" t="s">
        <v>10315</v>
      </c>
      <c r="C1684" t="s">
        <v>58</v>
      </c>
      <c r="D1684" t="s">
        <v>3256</v>
      </c>
      <c r="E1684" t="s">
        <v>87</v>
      </c>
      <c r="F1684" t="s">
        <v>431</v>
      </c>
      <c r="G1684" t="s">
        <v>10316</v>
      </c>
      <c r="H1684" t="s">
        <v>87</v>
      </c>
      <c r="I1684" t="s">
        <v>90</v>
      </c>
      <c r="J1684" t="s">
        <v>1502</v>
      </c>
      <c r="K1684" t="s">
        <v>754</v>
      </c>
      <c r="L1684" t="s">
        <v>57</v>
      </c>
      <c r="M1684" t="s">
        <v>37</v>
      </c>
      <c r="N1684" t="s">
        <v>87</v>
      </c>
      <c r="O1684" t="s">
        <v>87</v>
      </c>
      <c r="T1684" t="s">
        <v>50</v>
      </c>
      <c r="U1684" t="s">
        <v>87</v>
      </c>
      <c r="V1684" t="s">
        <v>87</v>
      </c>
      <c r="W1684" t="s">
        <v>88</v>
      </c>
      <c r="X1684" t="s">
        <v>1549</v>
      </c>
      <c r="Y1684" t="s">
        <v>10316</v>
      </c>
      <c r="Z1684" t="s">
        <v>87</v>
      </c>
      <c r="AA1684" t="s">
        <v>87</v>
      </c>
      <c r="AB1684" t="s">
        <v>37</v>
      </c>
      <c r="AC1684" t="s">
        <v>10182</v>
      </c>
      <c r="AD1684" t="s">
        <v>37</v>
      </c>
      <c r="AE1684" t="s">
        <v>1013</v>
      </c>
      <c r="AF1684" t="s">
        <v>90</v>
      </c>
      <c r="AG1684" t="s">
        <v>1270</v>
      </c>
      <c r="AH1684" t="s">
        <v>50</v>
      </c>
      <c r="AI1684" s="4">
        <f ca="1">data[[#This Row],[Expiry Date]]-TODAY()</f>
        <v>40</v>
      </c>
      <c r="AJ1684" s="4">
        <f ca="1">data[[#This Row],[Maturity ( Days)]]/365</f>
        <v>0.1095890410958904</v>
      </c>
      <c r="AK1684" s="4" t="str">
        <f>IF(data[[#This Row],[Option Type]]="put","p","c")</f>
        <v>c</v>
      </c>
      <c r="AL1684" s="4">
        <f>(data[[#This Row],[Bid]]*data[[#This Row],[Bidsize]]+data[[#This Row],[Ask]]*data[[#This Row],[Asksize]])/(data[[#This Row],[Bidsize]]+data[[#This Row],[Asksize]])</f>
        <v>0.1</v>
      </c>
    </row>
    <row r="1685" spans="1:38" x14ac:dyDescent="0.3">
      <c r="A1685" t="s">
        <v>10317</v>
      </c>
      <c r="B1685" t="s">
        <v>10318</v>
      </c>
      <c r="C1685" t="s">
        <v>58</v>
      </c>
      <c r="D1685" t="s">
        <v>3256</v>
      </c>
      <c r="E1685" t="s">
        <v>87</v>
      </c>
      <c r="F1685" t="s">
        <v>431</v>
      </c>
      <c r="G1685" t="s">
        <v>10200</v>
      </c>
      <c r="H1685" t="s">
        <v>87</v>
      </c>
      <c r="I1685" t="s">
        <v>773</v>
      </c>
      <c r="J1685" t="s">
        <v>1502</v>
      </c>
      <c r="K1685" t="s">
        <v>1049</v>
      </c>
      <c r="L1685" t="s">
        <v>57</v>
      </c>
      <c r="M1685" t="s">
        <v>37</v>
      </c>
      <c r="N1685" t="s">
        <v>87</v>
      </c>
      <c r="O1685" t="s">
        <v>87</v>
      </c>
      <c r="T1685" t="s">
        <v>50</v>
      </c>
      <c r="U1685" t="s">
        <v>87</v>
      </c>
      <c r="V1685" t="s">
        <v>87</v>
      </c>
      <c r="W1685" t="s">
        <v>131</v>
      </c>
      <c r="X1685" t="s">
        <v>10284</v>
      </c>
      <c r="Y1685" t="s">
        <v>10200</v>
      </c>
      <c r="Z1685" t="s">
        <v>87</v>
      </c>
      <c r="AA1685" t="s">
        <v>87</v>
      </c>
      <c r="AB1685" t="s">
        <v>37</v>
      </c>
      <c r="AC1685" t="s">
        <v>10252</v>
      </c>
      <c r="AD1685" t="s">
        <v>37</v>
      </c>
      <c r="AE1685" t="s">
        <v>1013</v>
      </c>
      <c r="AF1685" t="s">
        <v>90</v>
      </c>
      <c r="AG1685" t="s">
        <v>1270</v>
      </c>
      <c r="AH1685" t="s">
        <v>551</v>
      </c>
      <c r="AI1685" s="4">
        <f ca="1">data[[#This Row],[Expiry Date]]-TODAY()</f>
        <v>40</v>
      </c>
      <c r="AJ1685" s="4">
        <f ca="1">data[[#This Row],[Maturity ( Days)]]/365</f>
        <v>0.1095890410958904</v>
      </c>
      <c r="AK1685" s="4" t="str">
        <f>IF(data[[#This Row],[Option Type]]="put","p","c")</f>
        <v>c</v>
      </c>
      <c r="AL1685" s="4">
        <f>(data[[#This Row],[Bid]]*data[[#This Row],[Bidsize]]+data[[#This Row],[Ask]]*data[[#This Row],[Asksize]])/(data[[#This Row],[Bidsize]]+data[[#This Row],[Asksize]])</f>
        <v>0.1</v>
      </c>
    </row>
    <row r="1686" spans="1:38" x14ac:dyDescent="0.3">
      <c r="A1686" t="s">
        <v>10319</v>
      </c>
      <c r="B1686" t="s">
        <v>10320</v>
      </c>
      <c r="C1686" t="s">
        <v>58</v>
      </c>
      <c r="D1686" t="s">
        <v>1354</v>
      </c>
      <c r="E1686" t="s">
        <v>87</v>
      </c>
      <c r="F1686" t="s">
        <v>431</v>
      </c>
      <c r="G1686" t="s">
        <v>651</v>
      </c>
      <c r="H1686" t="s">
        <v>87</v>
      </c>
      <c r="I1686" t="s">
        <v>90</v>
      </c>
      <c r="J1686" t="s">
        <v>1502</v>
      </c>
      <c r="K1686" t="s">
        <v>1649</v>
      </c>
      <c r="L1686" t="s">
        <v>57</v>
      </c>
      <c r="M1686" t="s">
        <v>37</v>
      </c>
      <c r="N1686" t="s">
        <v>87</v>
      </c>
      <c r="O1686" t="s">
        <v>87</v>
      </c>
      <c r="T1686" t="s">
        <v>50</v>
      </c>
      <c r="U1686" t="s">
        <v>87</v>
      </c>
      <c r="V1686" t="s">
        <v>87</v>
      </c>
      <c r="W1686" t="s">
        <v>88</v>
      </c>
      <c r="X1686" t="s">
        <v>165</v>
      </c>
      <c r="Y1686" t="s">
        <v>651</v>
      </c>
      <c r="Z1686" t="s">
        <v>87</v>
      </c>
      <c r="AA1686" t="s">
        <v>87</v>
      </c>
      <c r="AB1686" t="s">
        <v>37</v>
      </c>
      <c r="AC1686" t="s">
        <v>10311</v>
      </c>
      <c r="AD1686" t="s">
        <v>37</v>
      </c>
      <c r="AE1686" t="s">
        <v>1013</v>
      </c>
      <c r="AF1686" t="s">
        <v>90</v>
      </c>
      <c r="AG1686" t="s">
        <v>1270</v>
      </c>
      <c r="AH1686" t="s">
        <v>50</v>
      </c>
      <c r="AI1686" s="4">
        <f ca="1">data[[#This Row],[Expiry Date]]-TODAY()</f>
        <v>40</v>
      </c>
      <c r="AJ1686" s="4">
        <f ca="1">data[[#This Row],[Maturity ( Days)]]/365</f>
        <v>0.1095890410958904</v>
      </c>
      <c r="AK1686" s="4" t="str">
        <f>IF(data[[#This Row],[Option Type]]="put","p","c")</f>
        <v>c</v>
      </c>
      <c r="AL1686" s="4">
        <f>(data[[#This Row],[Bid]]*data[[#This Row],[Bidsize]]+data[[#This Row],[Ask]]*data[[#This Row],[Asksize]])/(data[[#This Row],[Bidsize]]+data[[#This Row],[Asksize]])</f>
        <v>0.1</v>
      </c>
    </row>
    <row r="1687" spans="1:38" x14ac:dyDescent="0.3">
      <c r="A1687" t="s">
        <v>10321</v>
      </c>
      <c r="B1687" t="s">
        <v>10322</v>
      </c>
      <c r="C1687" t="s">
        <v>58</v>
      </c>
      <c r="D1687" t="s">
        <v>1354</v>
      </c>
      <c r="E1687" t="s">
        <v>87</v>
      </c>
      <c r="F1687" t="s">
        <v>431</v>
      </c>
      <c r="G1687" t="s">
        <v>651</v>
      </c>
      <c r="H1687" t="s">
        <v>87</v>
      </c>
      <c r="I1687" t="s">
        <v>773</v>
      </c>
      <c r="J1687" t="s">
        <v>1502</v>
      </c>
      <c r="K1687" t="s">
        <v>128</v>
      </c>
      <c r="L1687" t="s">
        <v>57</v>
      </c>
      <c r="M1687" t="s">
        <v>37</v>
      </c>
      <c r="N1687" t="s">
        <v>87</v>
      </c>
      <c r="O1687" t="s">
        <v>87</v>
      </c>
      <c r="T1687" t="s">
        <v>50</v>
      </c>
      <c r="U1687" t="s">
        <v>87</v>
      </c>
      <c r="V1687" t="s">
        <v>87</v>
      </c>
      <c r="W1687" t="s">
        <v>88</v>
      </c>
      <c r="X1687" t="s">
        <v>3914</v>
      </c>
      <c r="Y1687" t="s">
        <v>651</v>
      </c>
      <c r="Z1687" t="s">
        <v>87</v>
      </c>
      <c r="AA1687" t="s">
        <v>87</v>
      </c>
      <c r="AB1687" t="s">
        <v>37</v>
      </c>
      <c r="AC1687" t="s">
        <v>10182</v>
      </c>
      <c r="AD1687" t="s">
        <v>37</v>
      </c>
      <c r="AE1687" t="s">
        <v>1013</v>
      </c>
      <c r="AF1687" t="s">
        <v>90</v>
      </c>
      <c r="AG1687" t="s">
        <v>1270</v>
      </c>
      <c r="AH1687" t="s">
        <v>551</v>
      </c>
      <c r="AI1687" s="4">
        <f ca="1">data[[#This Row],[Expiry Date]]-TODAY()</f>
        <v>40</v>
      </c>
      <c r="AJ1687" s="4">
        <f ca="1">data[[#This Row],[Maturity ( Days)]]/365</f>
        <v>0.1095890410958904</v>
      </c>
      <c r="AK1687" s="4" t="str">
        <f>IF(data[[#This Row],[Option Type]]="put","p","c")</f>
        <v>c</v>
      </c>
      <c r="AL1687" s="4">
        <f>(data[[#This Row],[Bid]]*data[[#This Row],[Bidsize]]+data[[#This Row],[Ask]]*data[[#This Row],[Asksize]])/(data[[#This Row],[Bidsize]]+data[[#This Row],[Asksize]])</f>
        <v>0.1</v>
      </c>
    </row>
    <row r="1688" spans="1:38" x14ac:dyDescent="0.3">
      <c r="A1688" t="s">
        <v>10323</v>
      </c>
      <c r="B1688" t="s">
        <v>10324</v>
      </c>
      <c r="C1688" t="s">
        <v>58</v>
      </c>
      <c r="D1688" t="s">
        <v>2429</v>
      </c>
      <c r="E1688" t="s">
        <v>87</v>
      </c>
      <c r="F1688" t="s">
        <v>431</v>
      </c>
      <c r="G1688" t="s">
        <v>7422</v>
      </c>
      <c r="H1688" t="s">
        <v>87</v>
      </c>
      <c r="I1688" t="s">
        <v>90</v>
      </c>
      <c r="J1688" t="s">
        <v>1502</v>
      </c>
      <c r="K1688" t="s">
        <v>292</v>
      </c>
      <c r="L1688" t="s">
        <v>57</v>
      </c>
      <c r="M1688" t="s">
        <v>37</v>
      </c>
      <c r="N1688" t="s">
        <v>87</v>
      </c>
      <c r="O1688" t="s">
        <v>87</v>
      </c>
      <c r="T1688" t="s">
        <v>50</v>
      </c>
      <c r="U1688" t="s">
        <v>87</v>
      </c>
      <c r="V1688" t="s">
        <v>87</v>
      </c>
      <c r="W1688" t="s">
        <v>88</v>
      </c>
      <c r="X1688" t="s">
        <v>2433</v>
      </c>
      <c r="Y1688" t="s">
        <v>7422</v>
      </c>
      <c r="Z1688" t="s">
        <v>87</v>
      </c>
      <c r="AA1688" t="s">
        <v>87</v>
      </c>
      <c r="AB1688" t="s">
        <v>37</v>
      </c>
      <c r="AC1688" t="s">
        <v>10325</v>
      </c>
      <c r="AD1688" t="s">
        <v>37</v>
      </c>
      <c r="AE1688" t="s">
        <v>1013</v>
      </c>
      <c r="AF1688" t="s">
        <v>90</v>
      </c>
      <c r="AG1688" t="s">
        <v>1270</v>
      </c>
      <c r="AH1688" t="s">
        <v>50</v>
      </c>
      <c r="AI1688" s="4">
        <f ca="1">data[[#This Row],[Expiry Date]]-TODAY()</f>
        <v>40</v>
      </c>
      <c r="AJ1688" s="4">
        <f ca="1">data[[#This Row],[Maturity ( Days)]]/365</f>
        <v>0.1095890410958904</v>
      </c>
      <c r="AK1688" s="4" t="str">
        <f>IF(data[[#This Row],[Option Type]]="put","p","c")</f>
        <v>c</v>
      </c>
      <c r="AL1688" s="4">
        <f>(data[[#This Row],[Bid]]*data[[#This Row],[Bidsize]]+data[[#This Row],[Ask]]*data[[#This Row],[Asksize]])/(data[[#This Row],[Bidsize]]+data[[#This Row],[Asksize]])</f>
        <v>0.1</v>
      </c>
    </row>
    <row r="1689" spans="1:38" x14ac:dyDescent="0.3">
      <c r="A1689" t="s">
        <v>10326</v>
      </c>
      <c r="B1689" t="s">
        <v>10327</v>
      </c>
      <c r="C1689" t="s">
        <v>58</v>
      </c>
      <c r="D1689" t="s">
        <v>2429</v>
      </c>
      <c r="E1689" t="s">
        <v>87</v>
      </c>
      <c r="F1689" t="s">
        <v>431</v>
      </c>
      <c r="G1689" t="s">
        <v>651</v>
      </c>
      <c r="H1689" t="s">
        <v>87</v>
      </c>
      <c r="I1689" t="s">
        <v>773</v>
      </c>
      <c r="J1689" t="s">
        <v>1502</v>
      </c>
      <c r="K1689" t="s">
        <v>158</v>
      </c>
      <c r="L1689" t="s">
        <v>57</v>
      </c>
      <c r="M1689" t="s">
        <v>37</v>
      </c>
      <c r="N1689" t="s">
        <v>87</v>
      </c>
      <c r="O1689" t="s">
        <v>87</v>
      </c>
      <c r="T1689" t="s">
        <v>50</v>
      </c>
      <c r="U1689" t="s">
        <v>87</v>
      </c>
      <c r="V1689" t="s">
        <v>87</v>
      </c>
      <c r="W1689" t="s">
        <v>88</v>
      </c>
      <c r="X1689" t="s">
        <v>880</v>
      </c>
      <c r="Y1689" t="s">
        <v>651</v>
      </c>
      <c r="Z1689" t="s">
        <v>87</v>
      </c>
      <c r="AA1689" t="s">
        <v>87</v>
      </c>
      <c r="AB1689" t="s">
        <v>37</v>
      </c>
      <c r="AC1689" t="s">
        <v>10328</v>
      </c>
      <c r="AD1689" t="s">
        <v>37</v>
      </c>
      <c r="AE1689" t="s">
        <v>1013</v>
      </c>
      <c r="AF1689" t="s">
        <v>90</v>
      </c>
      <c r="AG1689" t="s">
        <v>1270</v>
      </c>
      <c r="AH1689" t="s">
        <v>551</v>
      </c>
      <c r="AI1689" s="4">
        <f ca="1">data[[#This Row],[Expiry Date]]-TODAY()</f>
        <v>40</v>
      </c>
      <c r="AJ1689" s="4">
        <f ca="1">data[[#This Row],[Maturity ( Days)]]/365</f>
        <v>0.1095890410958904</v>
      </c>
      <c r="AK1689" s="4" t="str">
        <f>IF(data[[#This Row],[Option Type]]="put","p","c")</f>
        <v>c</v>
      </c>
      <c r="AL1689" s="4">
        <f>(data[[#This Row],[Bid]]*data[[#This Row],[Bidsize]]+data[[#This Row],[Ask]]*data[[#This Row],[Asksize]])/(data[[#This Row],[Bidsize]]+data[[#This Row],[Asksize]])</f>
        <v>0.1</v>
      </c>
    </row>
    <row r="1690" spans="1:38" x14ac:dyDescent="0.3">
      <c r="A1690" t="s">
        <v>10329</v>
      </c>
      <c r="B1690" t="s">
        <v>10330</v>
      </c>
      <c r="C1690" t="s">
        <v>58</v>
      </c>
      <c r="D1690" t="s">
        <v>1355</v>
      </c>
      <c r="E1690" t="s">
        <v>87</v>
      </c>
      <c r="F1690" t="s">
        <v>431</v>
      </c>
      <c r="G1690" t="s">
        <v>873</v>
      </c>
      <c r="H1690" t="s">
        <v>87</v>
      </c>
      <c r="I1690" t="s">
        <v>90</v>
      </c>
      <c r="J1690" t="s">
        <v>1502</v>
      </c>
      <c r="K1690" t="s">
        <v>238</v>
      </c>
      <c r="L1690" t="s">
        <v>57</v>
      </c>
      <c r="M1690" t="s">
        <v>37</v>
      </c>
      <c r="N1690" t="s">
        <v>87</v>
      </c>
      <c r="O1690" t="s">
        <v>87</v>
      </c>
      <c r="T1690" t="s">
        <v>50</v>
      </c>
      <c r="U1690" t="s">
        <v>87</v>
      </c>
      <c r="V1690" t="s">
        <v>87</v>
      </c>
      <c r="W1690" t="s">
        <v>88</v>
      </c>
      <c r="X1690" t="s">
        <v>10252</v>
      </c>
      <c r="Y1690" t="s">
        <v>873</v>
      </c>
      <c r="Z1690" t="s">
        <v>87</v>
      </c>
      <c r="AA1690" t="s">
        <v>87</v>
      </c>
      <c r="AB1690" t="s">
        <v>37</v>
      </c>
      <c r="AC1690" t="s">
        <v>2753</v>
      </c>
      <c r="AD1690" t="s">
        <v>37</v>
      </c>
      <c r="AE1690" t="s">
        <v>1013</v>
      </c>
      <c r="AF1690" t="s">
        <v>90</v>
      </c>
      <c r="AG1690" t="s">
        <v>1270</v>
      </c>
      <c r="AH1690" t="s">
        <v>50</v>
      </c>
      <c r="AI1690" s="4">
        <f ca="1">data[[#This Row],[Expiry Date]]-TODAY()</f>
        <v>40</v>
      </c>
      <c r="AJ1690" s="4">
        <f ca="1">data[[#This Row],[Maturity ( Days)]]/365</f>
        <v>0.1095890410958904</v>
      </c>
      <c r="AK1690" s="4" t="str">
        <f>IF(data[[#This Row],[Option Type]]="put","p","c")</f>
        <v>c</v>
      </c>
      <c r="AL1690" s="4">
        <f>(data[[#This Row],[Bid]]*data[[#This Row],[Bidsize]]+data[[#This Row],[Ask]]*data[[#This Row],[Asksize]])/(data[[#This Row],[Bidsize]]+data[[#This Row],[Asksize]])</f>
        <v>0.1</v>
      </c>
    </row>
    <row r="1691" spans="1:38" x14ac:dyDescent="0.3">
      <c r="A1691" t="s">
        <v>10331</v>
      </c>
      <c r="B1691" t="s">
        <v>10332</v>
      </c>
      <c r="C1691" t="s">
        <v>58</v>
      </c>
      <c r="D1691" t="s">
        <v>1355</v>
      </c>
      <c r="E1691" t="s">
        <v>87</v>
      </c>
      <c r="F1691" t="s">
        <v>431</v>
      </c>
      <c r="G1691" t="s">
        <v>7422</v>
      </c>
      <c r="H1691" t="s">
        <v>87</v>
      </c>
      <c r="I1691" t="s">
        <v>773</v>
      </c>
      <c r="J1691" t="s">
        <v>1502</v>
      </c>
      <c r="K1691" t="s">
        <v>90</v>
      </c>
      <c r="L1691" t="s">
        <v>57</v>
      </c>
      <c r="M1691" t="s">
        <v>37</v>
      </c>
      <c r="N1691" t="s">
        <v>87</v>
      </c>
      <c r="O1691" t="s">
        <v>87</v>
      </c>
      <c r="T1691" t="s">
        <v>50</v>
      </c>
      <c r="U1691" t="s">
        <v>87</v>
      </c>
      <c r="V1691" t="s">
        <v>87</v>
      </c>
      <c r="W1691" t="s">
        <v>88</v>
      </c>
      <c r="X1691" t="s">
        <v>3898</v>
      </c>
      <c r="Y1691" t="s">
        <v>7422</v>
      </c>
      <c r="Z1691" t="s">
        <v>87</v>
      </c>
      <c r="AA1691" t="s">
        <v>87</v>
      </c>
      <c r="AB1691" t="s">
        <v>37</v>
      </c>
      <c r="AC1691" t="s">
        <v>10177</v>
      </c>
      <c r="AD1691" t="s">
        <v>37</v>
      </c>
      <c r="AE1691" t="s">
        <v>1013</v>
      </c>
      <c r="AF1691" t="s">
        <v>90</v>
      </c>
      <c r="AG1691" t="s">
        <v>1270</v>
      </c>
      <c r="AH1691" t="s">
        <v>551</v>
      </c>
      <c r="AI1691" s="4">
        <f ca="1">data[[#This Row],[Expiry Date]]-TODAY()</f>
        <v>40</v>
      </c>
      <c r="AJ1691" s="4">
        <f ca="1">data[[#This Row],[Maturity ( Days)]]/365</f>
        <v>0.1095890410958904</v>
      </c>
      <c r="AK1691" s="4" t="str">
        <f>IF(data[[#This Row],[Option Type]]="put","p","c")</f>
        <v>c</v>
      </c>
      <c r="AL1691" s="4">
        <f>(data[[#This Row],[Bid]]*data[[#This Row],[Bidsize]]+data[[#This Row],[Ask]]*data[[#This Row],[Asksize]])/(data[[#This Row],[Bidsize]]+data[[#This Row],[Asksize]])</f>
        <v>0.1</v>
      </c>
    </row>
    <row r="1692" spans="1:38" x14ac:dyDescent="0.3">
      <c r="A1692" t="s">
        <v>10333</v>
      </c>
      <c r="B1692" t="s">
        <v>10334</v>
      </c>
      <c r="C1692" t="s">
        <v>58</v>
      </c>
      <c r="D1692" t="s">
        <v>2442</v>
      </c>
      <c r="E1692" t="s">
        <v>87</v>
      </c>
      <c r="F1692" t="s">
        <v>431</v>
      </c>
      <c r="G1692" t="s">
        <v>263</v>
      </c>
      <c r="H1692" t="s">
        <v>87</v>
      </c>
      <c r="I1692" t="s">
        <v>90</v>
      </c>
      <c r="J1692" t="s">
        <v>1502</v>
      </c>
      <c r="K1692" t="s">
        <v>299</v>
      </c>
      <c r="L1692" t="s">
        <v>57</v>
      </c>
      <c r="M1692" t="s">
        <v>37</v>
      </c>
      <c r="N1692" t="s">
        <v>87</v>
      </c>
      <c r="O1692" t="s">
        <v>87</v>
      </c>
      <c r="T1692" t="s">
        <v>50</v>
      </c>
      <c r="U1692" t="s">
        <v>87</v>
      </c>
      <c r="V1692" t="s">
        <v>87</v>
      </c>
      <c r="W1692" t="s">
        <v>128</v>
      </c>
      <c r="X1692" t="s">
        <v>10335</v>
      </c>
      <c r="Y1692" t="s">
        <v>263</v>
      </c>
      <c r="Z1692" t="s">
        <v>87</v>
      </c>
      <c r="AA1692" t="s">
        <v>87</v>
      </c>
      <c r="AB1692" t="s">
        <v>37</v>
      </c>
      <c r="AC1692" t="s">
        <v>10336</v>
      </c>
      <c r="AD1692" t="s">
        <v>37</v>
      </c>
      <c r="AE1692" t="s">
        <v>1013</v>
      </c>
      <c r="AF1692" t="s">
        <v>90</v>
      </c>
      <c r="AG1692" t="s">
        <v>1270</v>
      </c>
      <c r="AH1692" t="s">
        <v>50</v>
      </c>
      <c r="AI1692" s="4">
        <f ca="1">data[[#This Row],[Expiry Date]]-TODAY()</f>
        <v>40</v>
      </c>
      <c r="AJ1692" s="4">
        <f ca="1">data[[#This Row],[Maturity ( Days)]]/365</f>
        <v>0.1095890410958904</v>
      </c>
      <c r="AK1692" s="4" t="str">
        <f>IF(data[[#This Row],[Option Type]]="put","p","c")</f>
        <v>c</v>
      </c>
      <c r="AL1692" s="4">
        <f>(data[[#This Row],[Bid]]*data[[#This Row],[Bidsize]]+data[[#This Row],[Ask]]*data[[#This Row],[Asksize]])/(data[[#This Row],[Bidsize]]+data[[#This Row],[Asksize]])</f>
        <v>0.1</v>
      </c>
    </row>
    <row r="1693" spans="1:38" x14ac:dyDescent="0.3">
      <c r="A1693" t="s">
        <v>10337</v>
      </c>
      <c r="B1693" t="s">
        <v>10338</v>
      </c>
      <c r="C1693" t="s">
        <v>58</v>
      </c>
      <c r="D1693" t="s">
        <v>2442</v>
      </c>
      <c r="E1693" t="s">
        <v>87</v>
      </c>
      <c r="F1693" t="s">
        <v>431</v>
      </c>
      <c r="H1693" t="s">
        <v>87</v>
      </c>
      <c r="I1693" t="s">
        <v>773</v>
      </c>
      <c r="J1693" t="s">
        <v>1502</v>
      </c>
      <c r="K1693" t="s">
        <v>87</v>
      </c>
      <c r="L1693" t="s">
        <v>57</v>
      </c>
      <c r="M1693" t="s">
        <v>37</v>
      </c>
      <c r="O1693" t="s">
        <v>87</v>
      </c>
      <c r="T1693" t="s">
        <v>50</v>
      </c>
      <c r="V1693" t="s">
        <v>87</v>
      </c>
      <c r="W1693" t="s">
        <v>87</v>
      </c>
      <c r="X1693" t="s">
        <v>87</v>
      </c>
      <c r="Z1693" t="s">
        <v>87</v>
      </c>
      <c r="AA1693" t="s">
        <v>87</v>
      </c>
      <c r="AB1693" t="s">
        <v>37</v>
      </c>
      <c r="AC1693" t="s">
        <v>10177</v>
      </c>
      <c r="AD1693" t="s">
        <v>37</v>
      </c>
      <c r="AE1693" t="s">
        <v>1013</v>
      </c>
      <c r="AF1693" t="s">
        <v>90</v>
      </c>
      <c r="AG1693" t="s">
        <v>1270</v>
      </c>
      <c r="AH1693" t="s">
        <v>551</v>
      </c>
      <c r="AI1693" s="4">
        <f ca="1">data[[#This Row],[Expiry Date]]-TODAY()</f>
        <v>40</v>
      </c>
      <c r="AJ1693" s="4">
        <f ca="1">data[[#This Row],[Maturity ( Days)]]/365</f>
        <v>0.1095890410958904</v>
      </c>
      <c r="AK1693" s="4" t="str">
        <f>IF(data[[#This Row],[Option Type]]="put","p","c")</f>
        <v>c</v>
      </c>
      <c r="AL1693" s="4">
        <f>(data[[#This Row],[Bid]]*data[[#This Row],[Bidsize]]+data[[#This Row],[Ask]]*data[[#This Row],[Asksize]])/(data[[#This Row],[Bidsize]]+data[[#This Row],[Asksize]])</f>
        <v>0.1</v>
      </c>
    </row>
    <row r="1694" spans="1:38" x14ac:dyDescent="0.3">
      <c r="A1694" t="s">
        <v>10339</v>
      </c>
      <c r="B1694" t="s">
        <v>10340</v>
      </c>
      <c r="C1694" t="s">
        <v>58</v>
      </c>
      <c r="D1694" t="s">
        <v>1357</v>
      </c>
      <c r="E1694" t="s">
        <v>87</v>
      </c>
      <c r="F1694" t="s">
        <v>431</v>
      </c>
      <c r="G1694" t="s">
        <v>873</v>
      </c>
      <c r="H1694" t="s">
        <v>87</v>
      </c>
      <c r="I1694" t="s">
        <v>90</v>
      </c>
      <c r="J1694" t="s">
        <v>1502</v>
      </c>
      <c r="K1694" t="s">
        <v>3230</v>
      </c>
      <c r="L1694" t="s">
        <v>57</v>
      </c>
      <c r="M1694" t="s">
        <v>37</v>
      </c>
      <c r="N1694" t="s">
        <v>87</v>
      </c>
      <c r="O1694" t="s">
        <v>87</v>
      </c>
      <c r="T1694" t="s">
        <v>50</v>
      </c>
      <c r="U1694" t="s">
        <v>87</v>
      </c>
      <c r="V1694" t="s">
        <v>87</v>
      </c>
      <c r="W1694" t="s">
        <v>88</v>
      </c>
      <c r="X1694" t="s">
        <v>10341</v>
      </c>
      <c r="Y1694" t="s">
        <v>873</v>
      </c>
      <c r="Z1694" t="s">
        <v>87</v>
      </c>
      <c r="AA1694" t="s">
        <v>87</v>
      </c>
      <c r="AB1694" t="s">
        <v>37</v>
      </c>
      <c r="AC1694" t="s">
        <v>2203</v>
      </c>
      <c r="AD1694" t="s">
        <v>37</v>
      </c>
      <c r="AE1694" t="s">
        <v>1013</v>
      </c>
      <c r="AF1694" t="s">
        <v>90</v>
      </c>
      <c r="AG1694" t="s">
        <v>1270</v>
      </c>
      <c r="AH1694" t="s">
        <v>50</v>
      </c>
      <c r="AI1694" s="4">
        <f ca="1">data[[#This Row],[Expiry Date]]-TODAY()</f>
        <v>40</v>
      </c>
      <c r="AJ1694" s="4">
        <f ca="1">data[[#This Row],[Maturity ( Days)]]/365</f>
        <v>0.1095890410958904</v>
      </c>
      <c r="AK1694" s="4" t="str">
        <f>IF(data[[#This Row],[Option Type]]="put","p","c")</f>
        <v>c</v>
      </c>
      <c r="AL1694" s="4">
        <f>(data[[#This Row],[Bid]]*data[[#This Row],[Bidsize]]+data[[#This Row],[Ask]]*data[[#This Row],[Asksize]])/(data[[#This Row],[Bidsize]]+data[[#This Row],[Asksize]])</f>
        <v>0.1</v>
      </c>
    </row>
    <row r="1695" spans="1:38" x14ac:dyDescent="0.3">
      <c r="A1695" t="s">
        <v>10342</v>
      </c>
      <c r="B1695" t="s">
        <v>10343</v>
      </c>
      <c r="C1695" t="s">
        <v>58</v>
      </c>
      <c r="D1695" t="s">
        <v>1357</v>
      </c>
      <c r="E1695" t="s">
        <v>87</v>
      </c>
      <c r="F1695" t="s">
        <v>651</v>
      </c>
      <c r="G1695" t="s">
        <v>6539</v>
      </c>
      <c r="H1695" t="s">
        <v>87</v>
      </c>
      <c r="I1695" t="s">
        <v>117</v>
      </c>
      <c r="J1695" t="s">
        <v>1502</v>
      </c>
      <c r="K1695" t="s">
        <v>187</v>
      </c>
      <c r="L1695" t="s">
        <v>57</v>
      </c>
      <c r="M1695" t="s">
        <v>37</v>
      </c>
      <c r="N1695" t="s">
        <v>87</v>
      </c>
      <c r="O1695" t="s">
        <v>87</v>
      </c>
      <c r="T1695" t="s">
        <v>50</v>
      </c>
      <c r="U1695" t="s">
        <v>87</v>
      </c>
      <c r="V1695" t="s">
        <v>87</v>
      </c>
      <c r="W1695" t="s">
        <v>88</v>
      </c>
      <c r="X1695" t="s">
        <v>3266</v>
      </c>
      <c r="Y1695" t="s">
        <v>6539</v>
      </c>
      <c r="Z1695" t="s">
        <v>87</v>
      </c>
      <c r="AA1695" t="s">
        <v>87</v>
      </c>
      <c r="AB1695" t="s">
        <v>37</v>
      </c>
      <c r="AC1695" t="s">
        <v>10177</v>
      </c>
      <c r="AD1695" t="s">
        <v>37</v>
      </c>
      <c r="AE1695" t="s">
        <v>1013</v>
      </c>
      <c r="AF1695" t="s">
        <v>90</v>
      </c>
      <c r="AG1695" t="s">
        <v>1270</v>
      </c>
      <c r="AH1695" t="s">
        <v>551</v>
      </c>
      <c r="AI1695" s="4">
        <f ca="1">data[[#This Row],[Expiry Date]]-TODAY()</f>
        <v>40</v>
      </c>
      <c r="AJ1695" s="4">
        <f ca="1">data[[#This Row],[Maturity ( Days)]]/365</f>
        <v>0.1095890410958904</v>
      </c>
      <c r="AK1695" s="4" t="str">
        <f>IF(data[[#This Row],[Option Type]]="put","p","c")</f>
        <v>c</v>
      </c>
      <c r="AL1695" s="4">
        <f>(data[[#This Row],[Bid]]*data[[#This Row],[Bidsize]]+data[[#This Row],[Ask]]*data[[#This Row],[Asksize]])/(data[[#This Row],[Bidsize]]+data[[#This Row],[Asksize]])</f>
        <v>0.05</v>
      </c>
    </row>
    <row r="1696" spans="1:38" x14ac:dyDescent="0.3">
      <c r="A1696" t="s">
        <v>10344</v>
      </c>
      <c r="B1696" t="s">
        <v>10345</v>
      </c>
      <c r="C1696" t="s">
        <v>58</v>
      </c>
      <c r="D1696" t="s">
        <v>2453</v>
      </c>
      <c r="E1696" t="s">
        <v>87</v>
      </c>
      <c r="F1696" t="s">
        <v>431</v>
      </c>
      <c r="G1696" t="s">
        <v>10346</v>
      </c>
      <c r="H1696" t="s">
        <v>87</v>
      </c>
      <c r="I1696" t="s">
        <v>90</v>
      </c>
      <c r="J1696" t="s">
        <v>1502</v>
      </c>
      <c r="K1696" t="s">
        <v>2812</v>
      </c>
      <c r="L1696" t="s">
        <v>57</v>
      </c>
      <c r="M1696" t="s">
        <v>37</v>
      </c>
      <c r="N1696" t="s">
        <v>87</v>
      </c>
      <c r="O1696" t="s">
        <v>87</v>
      </c>
      <c r="T1696" t="s">
        <v>50</v>
      </c>
      <c r="U1696" t="s">
        <v>87</v>
      </c>
      <c r="V1696" t="s">
        <v>87</v>
      </c>
      <c r="W1696" t="s">
        <v>88</v>
      </c>
      <c r="X1696" t="s">
        <v>10347</v>
      </c>
      <c r="Y1696" t="s">
        <v>10346</v>
      </c>
      <c r="Z1696" t="s">
        <v>87</v>
      </c>
      <c r="AA1696" t="s">
        <v>87</v>
      </c>
      <c r="AB1696" t="s">
        <v>37</v>
      </c>
      <c r="AC1696" t="s">
        <v>10348</v>
      </c>
      <c r="AD1696" t="s">
        <v>37</v>
      </c>
      <c r="AE1696" t="s">
        <v>1013</v>
      </c>
      <c r="AF1696" t="s">
        <v>90</v>
      </c>
      <c r="AG1696" t="s">
        <v>1270</v>
      </c>
      <c r="AH1696" t="s">
        <v>50</v>
      </c>
      <c r="AI1696" s="4">
        <f ca="1">data[[#This Row],[Expiry Date]]-TODAY()</f>
        <v>40</v>
      </c>
      <c r="AJ1696" s="4">
        <f ca="1">data[[#This Row],[Maturity ( Days)]]/365</f>
        <v>0.1095890410958904</v>
      </c>
      <c r="AK1696" s="4" t="str">
        <f>IF(data[[#This Row],[Option Type]]="put","p","c")</f>
        <v>c</v>
      </c>
      <c r="AL1696" s="4">
        <f>(data[[#This Row],[Bid]]*data[[#This Row],[Bidsize]]+data[[#This Row],[Ask]]*data[[#This Row],[Asksize]])/(data[[#This Row],[Bidsize]]+data[[#This Row],[Asksize]])</f>
        <v>0.1</v>
      </c>
    </row>
    <row r="1697" spans="1:38" x14ac:dyDescent="0.3">
      <c r="A1697" t="s">
        <v>10349</v>
      </c>
      <c r="B1697" t="s">
        <v>10350</v>
      </c>
      <c r="C1697" t="s">
        <v>58</v>
      </c>
      <c r="D1697" t="s">
        <v>2453</v>
      </c>
      <c r="E1697" t="s">
        <v>87</v>
      </c>
      <c r="F1697" t="s">
        <v>651</v>
      </c>
      <c r="H1697" t="s">
        <v>87</v>
      </c>
      <c r="I1697" t="s">
        <v>3102</v>
      </c>
      <c r="J1697" t="s">
        <v>1502</v>
      </c>
      <c r="K1697" t="s">
        <v>87</v>
      </c>
      <c r="L1697" t="s">
        <v>57</v>
      </c>
      <c r="M1697" t="s">
        <v>37</v>
      </c>
      <c r="O1697" t="s">
        <v>87</v>
      </c>
      <c r="T1697" t="s">
        <v>50</v>
      </c>
      <c r="V1697" t="s">
        <v>87</v>
      </c>
      <c r="W1697" t="s">
        <v>87</v>
      </c>
      <c r="X1697" t="s">
        <v>87</v>
      </c>
      <c r="Z1697" t="s">
        <v>87</v>
      </c>
      <c r="AA1697" t="s">
        <v>87</v>
      </c>
      <c r="AB1697" t="s">
        <v>37</v>
      </c>
      <c r="AC1697" t="s">
        <v>10177</v>
      </c>
      <c r="AD1697" t="s">
        <v>37</v>
      </c>
      <c r="AE1697" t="s">
        <v>1013</v>
      </c>
      <c r="AF1697" t="s">
        <v>90</v>
      </c>
      <c r="AG1697" t="s">
        <v>1270</v>
      </c>
      <c r="AH1697" t="s">
        <v>551</v>
      </c>
      <c r="AI1697" s="4">
        <f ca="1">data[[#This Row],[Expiry Date]]-TODAY()</f>
        <v>40</v>
      </c>
      <c r="AJ1697" s="4">
        <f ca="1">data[[#This Row],[Maturity ( Days)]]/365</f>
        <v>0.1095890410958904</v>
      </c>
      <c r="AK1697" s="4" t="str">
        <f>IF(data[[#This Row],[Option Type]]="put","p","c")</f>
        <v>c</v>
      </c>
      <c r="AL1697" s="4">
        <f>(data[[#This Row],[Bid]]*data[[#This Row],[Bidsize]]+data[[#This Row],[Ask]]*data[[#This Row],[Asksize]])/(data[[#This Row],[Bidsize]]+data[[#This Row],[Asksize]])</f>
        <v>0.05</v>
      </c>
    </row>
    <row r="1698" spans="1:38" x14ac:dyDescent="0.3">
      <c r="A1698" t="s">
        <v>10351</v>
      </c>
      <c r="B1698" t="s">
        <v>10352</v>
      </c>
      <c r="C1698" t="s">
        <v>58</v>
      </c>
      <c r="D1698" t="s">
        <v>1359</v>
      </c>
      <c r="E1698" t="s">
        <v>87</v>
      </c>
      <c r="F1698" t="s">
        <v>431</v>
      </c>
      <c r="G1698" t="s">
        <v>6539</v>
      </c>
      <c r="H1698" t="s">
        <v>87</v>
      </c>
      <c r="I1698" t="s">
        <v>90</v>
      </c>
      <c r="J1698" t="s">
        <v>1502</v>
      </c>
      <c r="K1698" t="s">
        <v>509</v>
      </c>
      <c r="L1698" t="s">
        <v>57</v>
      </c>
      <c r="M1698" t="s">
        <v>37</v>
      </c>
      <c r="N1698" t="s">
        <v>87</v>
      </c>
      <c r="O1698" t="s">
        <v>87</v>
      </c>
      <c r="T1698" t="s">
        <v>50</v>
      </c>
      <c r="U1698" t="s">
        <v>87</v>
      </c>
      <c r="V1698" t="s">
        <v>87</v>
      </c>
      <c r="W1698" t="s">
        <v>289</v>
      </c>
      <c r="X1698" t="s">
        <v>1385</v>
      </c>
      <c r="Y1698" t="s">
        <v>6539</v>
      </c>
      <c r="Z1698" t="s">
        <v>87</v>
      </c>
      <c r="AA1698" t="s">
        <v>87</v>
      </c>
      <c r="AB1698" t="s">
        <v>37</v>
      </c>
      <c r="AC1698" t="s">
        <v>10353</v>
      </c>
      <c r="AD1698" t="s">
        <v>37</v>
      </c>
      <c r="AE1698" t="s">
        <v>1013</v>
      </c>
      <c r="AF1698" t="s">
        <v>90</v>
      </c>
      <c r="AG1698" t="s">
        <v>1270</v>
      </c>
      <c r="AH1698" t="s">
        <v>50</v>
      </c>
      <c r="AI1698" s="4">
        <f ca="1">data[[#This Row],[Expiry Date]]-TODAY()</f>
        <v>40</v>
      </c>
      <c r="AJ1698" s="4">
        <f ca="1">data[[#This Row],[Maturity ( Days)]]/365</f>
        <v>0.1095890410958904</v>
      </c>
      <c r="AK1698" s="4" t="str">
        <f>IF(data[[#This Row],[Option Type]]="put","p","c")</f>
        <v>c</v>
      </c>
      <c r="AL1698" s="4">
        <f>(data[[#This Row],[Bid]]*data[[#This Row],[Bidsize]]+data[[#This Row],[Ask]]*data[[#This Row],[Asksize]])/(data[[#This Row],[Bidsize]]+data[[#This Row],[Asksize]])</f>
        <v>0.1</v>
      </c>
    </row>
    <row r="1699" spans="1:38" x14ac:dyDescent="0.3">
      <c r="A1699" t="s">
        <v>10354</v>
      </c>
      <c r="B1699" t="s">
        <v>10355</v>
      </c>
      <c r="C1699" t="s">
        <v>58</v>
      </c>
      <c r="D1699" t="s">
        <v>1359</v>
      </c>
      <c r="E1699" t="s">
        <v>87</v>
      </c>
      <c r="F1699" t="s">
        <v>651</v>
      </c>
      <c r="G1699" t="s">
        <v>7422</v>
      </c>
      <c r="H1699" t="s">
        <v>87</v>
      </c>
      <c r="I1699" t="s">
        <v>3102</v>
      </c>
      <c r="J1699" t="s">
        <v>1502</v>
      </c>
      <c r="K1699" t="s">
        <v>465</v>
      </c>
      <c r="L1699" t="s">
        <v>57</v>
      </c>
      <c r="M1699" t="s">
        <v>37</v>
      </c>
      <c r="N1699" t="s">
        <v>87</v>
      </c>
      <c r="O1699" t="s">
        <v>87</v>
      </c>
      <c r="T1699" t="s">
        <v>50</v>
      </c>
      <c r="U1699" t="s">
        <v>87</v>
      </c>
      <c r="V1699" t="s">
        <v>87</v>
      </c>
      <c r="W1699" t="s">
        <v>88</v>
      </c>
      <c r="X1699" t="s">
        <v>10252</v>
      </c>
      <c r="Y1699" t="s">
        <v>7422</v>
      </c>
      <c r="Z1699" t="s">
        <v>87</v>
      </c>
      <c r="AA1699" t="s">
        <v>87</v>
      </c>
      <c r="AB1699" t="s">
        <v>37</v>
      </c>
      <c r="AC1699" t="s">
        <v>10177</v>
      </c>
      <c r="AD1699" t="s">
        <v>37</v>
      </c>
      <c r="AE1699" t="s">
        <v>1013</v>
      </c>
      <c r="AF1699" t="s">
        <v>90</v>
      </c>
      <c r="AG1699" t="s">
        <v>1270</v>
      </c>
      <c r="AH1699" t="s">
        <v>551</v>
      </c>
      <c r="AI1699" s="4">
        <f ca="1">data[[#This Row],[Expiry Date]]-TODAY()</f>
        <v>40</v>
      </c>
      <c r="AJ1699" s="4">
        <f ca="1">data[[#This Row],[Maturity ( Days)]]/365</f>
        <v>0.1095890410958904</v>
      </c>
      <c r="AK1699" s="4" t="str">
        <f>IF(data[[#This Row],[Option Type]]="put","p","c")</f>
        <v>c</v>
      </c>
      <c r="AL1699" s="4">
        <f>(data[[#This Row],[Bid]]*data[[#This Row],[Bidsize]]+data[[#This Row],[Ask]]*data[[#This Row],[Asksize]])/(data[[#This Row],[Bidsize]]+data[[#This Row],[Asksize]])</f>
        <v>0.05</v>
      </c>
    </row>
    <row r="1700" spans="1:38" x14ac:dyDescent="0.3">
      <c r="A1700" t="s">
        <v>10356</v>
      </c>
      <c r="B1700" t="s">
        <v>10357</v>
      </c>
      <c r="C1700" t="s">
        <v>58</v>
      </c>
      <c r="D1700" t="s">
        <v>2464</v>
      </c>
      <c r="E1700" t="s">
        <v>87</v>
      </c>
      <c r="F1700" t="s">
        <v>431</v>
      </c>
      <c r="G1700" t="s">
        <v>651</v>
      </c>
      <c r="H1700" t="s">
        <v>87</v>
      </c>
      <c r="I1700" t="s">
        <v>90</v>
      </c>
      <c r="J1700" t="s">
        <v>1502</v>
      </c>
      <c r="K1700" t="s">
        <v>4605</v>
      </c>
      <c r="L1700" t="s">
        <v>57</v>
      </c>
      <c r="M1700" t="s">
        <v>37</v>
      </c>
      <c r="N1700" t="s">
        <v>87</v>
      </c>
      <c r="O1700" t="s">
        <v>87</v>
      </c>
      <c r="T1700" t="s">
        <v>50</v>
      </c>
      <c r="U1700" t="s">
        <v>87</v>
      </c>
      <c r="V1700" t="s">
        <v>87</v>
      </c>
      <c r="W1700" t="s">
        <v>88</v>
      </c>
      <c r="X1700" t="s">
        <v>539</v>
      </c>
      <c r="Y1700" t="s">
        <v>651</v>
      </c>
      <c r="Z1700" t="s">
        <v>87</v>
      </c>
      <c r="AA1700" t="s">
        <v>87</v>
      </c>
      <c r="AB1700" t="s">
        <v>37</v>
      </c>
      <c r="AC1700" t="s">
        <v>10358</v>
      </c>
      <c r="AD1700" t="s">
        <v>37</v>
      </c>
      <c r="AE1700" t="s">
        <v>1013</v>
      </c>
      <c r="AF1700" t="s">
        <v>90</v>
      </c>
      <c r="AG1700" t="s">
        <v>1270</v>
      </c>
      <c r="AH1700" t="s">
        <v>50</v>
      </c>
      <c r="AI1700" s="4">
        <f ca="1">data[[#This Row],[Expiry Date]]-TODAY()</f>
        <v>40</v>
      </c>
      <c r="AJ1700" s="4">
        <f ca="1">data[[#This Row],[Maturity ( Days)]]/365</f>
        <v>0.1095890410958904</v>
      </c>
      <c r="AK1700" s="4" t="str">
        <f>IF(data[[#This Row],[Option Type]]="put","p","c")</f>
        <v>c</v>
      </c>
      <c r="AL1700" s="4">
        <f>(data[[#This Row],[Bid]]*data[[#This Row],[Bidsize]]+data[[#This Row],[Ask]]*data[[#This Row],[Asksize]])/(data[[#This Row],[Bidsize]]+data[[#This Row],[Asksize]])</f>
        <v>0.1</v>
      </c>
    </row>
    <row r="1701" spans="1:38" x14ac:dyDescent="0.3">
      <c r="A1701" t="s">
        <v>10359</v>
      </c>
      <c r="B1701" t="s">
        <v>10360</v>
      </c>
      <c r="C1701" t="s">
        <v>58</v>
      </c>
      <c r="D1701" t="s">
        <v>2464</v>
      </c>
      <c r="E1701" t="s">
        <v>87</v>
      </c>
      <c r="F1701" t="s">
        <v>651</v>
      </c>
      <c r="G1701" t="s">
        <v>266</v>
      </c>
      <c r="H1701" t="s">
        <v>87</v>
      </c>
      <c r="I1701" t="s">
        <v>196</v>
      </c>
      <c r="J1701" t="s">
        <v>1502</v>
      </c>
      <c r="K1701" t="s">
        <v>3175</v>
      </c>
      <c r="L1701" t="s">
        <v>57</v>
      </c>
      <c r="M1701" t="s">
        <v>37</v>
      </c>
      <c r="N1701" t="s">
        <v>87</v>
      </c>
      <c r="O1701" t="s">
        <v>87</v>
      </c>
      <c r="T1701" t="s">
        <v>50</v>
      </c>
      <c r="U1701" t="s">
        <v>87</v>
      </c>
      <c r="V1701" t="s">
        <v>87</v>
      </c>
      <c r="W1701" t="s">
        <v>144</v>
      </c>
      <c r="X1701" t="s">
        <v>10361</v>
      </c>
      <c r="Y1701" t="s">
        <v>266</v>
      </c>
      <c r="Z1701" t="s">
        <v>87</v>
      </c>
      <c r="AA1701" t="s">
        <v>87</v>
      </c>
      <c r="AB1701" t="s">
        <v>37</v>
      </c>
      <c r="AC1701" t="s">
        <v>10177</v>
      </c>
      <c r="AD1701" t="s">
        <v>37</v>
      </c>
      <c r="AE1701" t="s">
        <v>1013</v>
      </c>
      <c r="AF1701" t="s">
        <v>90</v>
      </c>
      <c r="AG1701" t="s">
        <v>1270</v>
      </c>
      <c r="AH1701" t="s">
        <v>551</v>
      </c>
      <c r="AI1701" s="4">
        <f ca="1">data[[#This Row],[Expiry Date]]-TODAY()</f>
        <v>40</v>
      </c>
      <c r="AJ1701" s="4">
        <f ca="1">data[[#This Row],[Maturity ( Days)]]/365</f>
        <v>0.1095890410958904</v>
      </c>
      <c r="AK1701" s="4" t="str">
        <f>IF(data[[#This Row],[Option Type]]="put","p","c")</f>
        <v>c</v>
      </c>
      <c r="AL1701" s="4">
        <f>(data[[#This Row],[Bid]]*data[[#This Row],[Bidsize]]+data[[#This Row],[Ask]]*data[[#This Row],[Asksize]])/(data[[#This Row],[Bidsize]]+data[[#This Row],[Asksize]])</f>
        <v>0.05</v>
      </c>
    </row>
  </sheetData>
  <phoneticPr fontId="5" type="noConversion"/>
  <pageMargins left="0.7" right="0.7" top="0.75" bottom="0.75" header="0.3" footer="0.3"/>
  <pageSetup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666EAB-4129-467E-8D59-F687E7BC1F45}">
  <sheetPr codeName="Sheet6"/>
  <dimension ref="K1:Y126"/>
  <sheetViews>
    <sheetView workbookViewId="0">
      <selection activeCell="P2" sqref="P2"/>
    </sheetView>
  </sheetViews>
  <sheetFormatPr defaultRowHeight="15.6" x14ac:dyDescent="0.3"/>
  <sheetData>
    <row r="1" spans="11:25" x14ac:dyDescent="0.3">
      <c r="O1" t="s">
        <v>27</v>
      </c>
      <c r="Y1" t="s">
        <v>26</v>
      </c>
    </row>
    <row r="2" spans="11:25" x14ac:dyDescent="0.3">
      <c r="K2" t="s">
        <v>401</v>
      </c>
      <c r="M2" t="s">
        <v>17</v>
      </c>
      <c r="N2" t="s">
        <v>18</v>
      </c>
      <c r="O2" t="s">
        <v>20</v>
      </c>
      <c r="P2" t="s">
        <v>1009</v>
      </c>
      <c r="S2" t="s">
        <v>41</v>
      </c>
      <c r="T2" t="s">
        <v>55</v>
      </c>
      <c r="U2" t="s">
        <v>41</v>
      </c>
    </row>
    <row r="3" spans="11:25" x14ac:dyDescent="0.3">
      <c r="T3" s="4">
        <v>200</v>
      </c>
    </row>
    <row r="4" spans="11:25" x14ac:dyDescent="0.3">
      <c r="T4" s="4">
        <v>200</v>
      </c>
    </row>
    <row r="5" spans="11:25" x14ac:dyDescent="0.3">
      <c r="T5" s="4">
        <v>400</v>
      </c>
    </row>
    <row r="6" spans="11:25" x14ac:dyDescent="0.3">
      <c r="T6" s="4">
        <v>400</v>
      </c>
    </row>
    <row r="7" spans="11:25" x14ac:dyDescent="0.3">
      <c r="T7" s="4">
        <v>600</v>
      </c>
    </row>
    <row r="8" spans="11:25" x14ac:dyDescent="0.3">
      <c r="T8" s="4">
        <v>800</v>
      </c>
    </row>
    <row r="9" spans="11:25" x14ac:dyDescent="0.3">
      <c r="T9" s="4">
        <v>1400</v>
      </c>
    </row>
    <row r="10" spans="11:25" x14ac:dyDescent="0.3">
      <c r="T10" s="4">
        <v>1600</v>
      </c>
    </row>
    <row r="11" spans="11:25" x14ac:dyDescent="0.3">
      <c r="T11" s="4">
        <v>1800</v>
      </c>
    </row>
    <row r="12" spans="11:25" x14ac:dyDescent="0.3">
      <c r="T12" s="4">
        <v>1800</v>
      </c>
    </row>
    <row r="13" spans="11:25" x14ac:dyDescent="0.3">
      <c r="T13" s="4">
        <v>2000</v>
      </c>
    </row>
    <row r="14" spans="11:25" x14ac:dyDescent="0.3">
      <c r="T14" s="4">
        <v>2000</v>
      </c>
    </row>
    <row r="15" spans="11:25" x14ac:dyDescent="0.3">
      <c r="T15" s="4">
        <v>2200</v>
      </c>
    </row>
    <row r="16" spans="11:25" x14ac:dyDescent="0.3">
      <c r="T16" s="4">
        <v>2200</v>
      </c>
    </row>
    <row r="17" spans="20:20" x14ac:dyDescent="0.3">
      <c r="T17" s="4">
        <v>2400</v>
      </c>
    </row>
    <row r="18" spans="20:20" x14ac:dyDescent="0.3">
      <c r="T18" s="4">
        <v>2400</v>
      </c>
    </row>
    <row r="19" spans="20:20" x14ac:dyDescent="0.3">
      <c r="T19" s="4">
        <v>2600</v>
      </c>
    </row>
    <row r="20" spans="20:20" x14ac:dyDescent="0.3">
      <c r="T20" s="4">
        <v>2800</v>
      </c>
    </row>
    <row r="21" spans="20:20" x14ac:dyDescent="0.3">
      <c r="T21" s="4">
        <v>2800</v>
      </c>
    </row>
    <row r="22" spans="20:20" x14ac:dyDescent="0.3">
      <c r="T22" s="4">
        <v>3000</v>
      </c>
    </row>
    <row r="23" spans="20:20" x14ac:dyDescent="0.3">
      <c r="T23" s="4">
        <v>3000</v>
      </c>
    </row>
    <row r="24" spans="20:20" x14ac:dyDescent="0.3">
      <c r="T24" s="4">
        <v>3200</v>
      </c>
    </row>
    <row r="25" spans="20:20" x14ac:dyDescent="0.3">
      <c r="T25" s="4">
        <v>3200</v>
      </c>
    </row>
    <row r="26" spans="20:20" x14ac:dyDescent="0.3">
      <c r="T26" s="4">
        <v>3300</v>
      </c>
    </row>
    <row r="27" spans="20:20" x14ac:dyDescent="0.3">
      <c r="T27" s="4">
        <v>3400</v>
      </c>
    </row>
    <row r="28" spans="20:20" x14ac:dyDescent="0.3">
      <c r="T28" s="4">
        <v>3500</v>
      </c>
    </row>
    <row r="29" spans="20:20" x14ac:dyDescent="0.3">
      <c r="T29" s="4">
        <v>3500</v>
      </c>
    </row>
    <row r="30" spans="20:20" x14ac:dyDescent="0.3">
      <c r="T30" s="4">
        <v>3600</v>
      </c>
    </row>
    <row r="31" spans="20:20" x14ac:dyDescent="0.3">
      <c r="T31" s="4">
        <v>3600</v>
      </c>
    </row>
    <row r="32" spans="20:20" x14ac:dyDescent="0.3">
      <c r="T32" s="4">
        <v>3700</v>
      </c>
    </row>
    <row r="33" spans="20:20" x14ac:dyDescent="0.3">
      <c r="T33" s="4">
        <v>3700</v>
      </c>
    </row>
    <row r="34" spans="20:20" x14ac:dyDescent="0.3">
      <c r="T34" s="4">
        <v>3800</v>
      </c>
    </row>
    <row r="35" spans="20:20" x14ac:dyDescent="0.3">
      <c r="T35" s="4">
        <v>3800</v>
      </c>
    </row>
    <row r="36" spans="20:20" x14ac:dyDescent="0.3">
      <c r="T36" s="4">
        <v>3900</v>
      </c>
    </row>
    <row r="37" spans="20:20" x14ac:dyDescent="0.3">
      <c r="T37" s="4">
        <v>4000</v>
      </c>
    </row>
    <row r="38" spans="20:20" x14ac:dyDescent="0.3">
      <c r="T38" s="4">
        <v>4000</v>
      </c>
    </row>
    <row r="39" spans="20:20" x14ac:dyDescent="0.3">
      <c r="T39" s="4">
        <v>4400</v>
      </c>
    </row>
    <row r="40" spans="20:20" x14ac:dyDescent="0.3">
      <c r="T40" s="4">
        <v>4400</v>
      </c>
    </row>
    <row r="41" spans="20:20" x14ac:dyDescent="0.3">
      <c r="T41" s="4">
        <v>4500</v>
      </c>
    </row>
    <row r="42" spans="20:20" x14ac:dyDescent="0.3">
      <c r="T42" s="4">
        <v>4500</v>
      </c>
    </row>
    <row r="43" spans="20:20" x14ac:dyDescent="0.3">
      <c r="T43" s="4">
        <v>4600</v>
      </c>
    </row>
    <row r="44" spans="20:20" x14ac:dyDescent="0.3">
      <c r="T44" s="4">
        <v>4600</v>
      </c>
    </row>
    <row r="45" spans="20:20" x14ac:dyDescent="0.3">
      <c r="T45" s="4">
        <v>4700</v>
      </c>
    </row>
    <row r="46" spans="20:20" x14ac:dyDescent="0.3">
      <c r="T46" s="4">
        <v>4700</v>
      </c>
    </row>
    <row r="47" spans="20:20" x14ac:dyDescent="0.3">
      <c r="T47" s="4">
        <v>4800</v>
      </c>
    </row>
    <row r="48" spans="20:20" x14ac:dyDescent="0.3">
      <c r="T48" s="4">
        <v>4800</v>
      </c>
    </row>
    <row r="49" spans="20:20" x14ac:dyDescent="0.3">
      <c r="T49" s="4">
        <v>4900</v>
      </c>
    </row>
    <row r="50" spans="20:20" x14ac:dyDescent="0.3">
      <c r="T50" s="4">
        <v>4900</v>
      </c>
    </row>
    <row r="51" spans="20:20" x14ac:dyDescent="0.3">
      <c r="T51" s="4">
        <v>5000</v>
      </c>
    </row>
    <row r="52" spans="20:20" x14ac:dyDescent="0.3">
      <c r="T52" s="4">
        <v>5000</v>
      </c>
    </row>
    <row r="53" spans="20:20" x14ac:dyDescent="0.3">
      <c r="T53" s="4">
        <v>5100</v>
      </c>
    </row>
    <row r="54" spans="20:20" x14ac:dyDescent="0.3">
      <c r="T54" s="4">
        <v>5100</v>
      </c>
    </row>
    <row r="55" spans="20:20" x14ac:dyDescent="0.3">
      <c r="T55" s="4">
        <v>5200</v>
      </c>
    </row>
    <row r="56" spans="20:20" x14ac:dyDescent="0.3">
      <c r="T56" s="4">
        <v>5200</v>
      </c>
    </row>
    <row r="57" spans="20:20" x14ac:dyDescent="0.3">
      <c r="T57" s="4">
        <v>5300</v>
      </c>
    </row>
    <row r="58" spans="20:20" x14ac:dyDescent="0.3">
      <c r="T58" s="4">
        <v>5300</v>
      </c>
    </row>
    <row r="59" spans="20:20" x14ac:dyDescent="0.3">
      <c r="T59" s="4">
        <v>5400</v>
      </c>
    </row>
    <row r="60" spans="20:20" x14ac:dyDescent="0.3">
      <c r="T60" s="4">
        <v>5400</v>
      </c>
    </row>
    <row r="61" spans="20:20" x14ac:dyDescent="0.3">
      <c r="T61" s="4">
        <v>5500</v>
      </c>
    </row>
    <row r="62" spans="20:20" x14ac:dyDescent="0.3">
      <c r="T62" s="4">
        <v>5500</v>
      </c>
    </row>
    <row r="63" spans="20:20" x14ac:dyDescent="0.3">
      <c r="T63" s="4">
        <v>5600</v>
      </c>
    </row>
    <row r="64" spans="20:20" x14ac:dyDescent="0.3">
      <c r="T64" s="4">
        <v>5600</v>
      </c>
    </row>
    <row r="65" spans="20:20" x14ac:dyDescent="0.3">
      <c r="T65" s="4">
        <v>5700</v>
      </c>
    </row>
    <row r="66" spans="20:20" x14ac:dyDescent="0.3">
      <c r="T66" s="4">
        <v>5800</v>
      </c>
    </row>
    <row r="67" spans="20:20" x14ac:dyDescent="0.3">
      <c r="T67" s="4">
        <v>5800</v>
      </c>
    </row>
    <row r="68" spans="20:20" x14ac:dyDescent="0.3">
      <c r="T68" s="4">
        <v>5900</v>
      </c>
    </row>
    <row r="69" spans="20:20" x14ac:dyDescent="0.3">
      <c r="T69" s="4">
        <v>5900</v>
      </c>
    </row>
    <row r="70" spans="20:20" x14ac:dyDescent="0.3">
      <c r="T70" s="4">
        <v>6000</v>
      </c>
    </row>
    <row r="71" spans="20:20" x14ac:dyDescent="0.3">
      <c r="T71" s="4">
        <v>6000</v>
      </c>
    </row>
    <row r="72" spans="20:20" x14ac:dyDescent="0.3">
      <c r="T72" s="4">
        <v>6200</v>
      </c>
    </row>
    <row r="73" spans="20:20" x14ac:dyDescent="0.3">
      <c r="T73" s="4">
        <v>6200</v>
      </c>
    </row>
    <row r="74" spans="20:20" x14ac:dyDescent="0.3">
      <c r="T74" s="4">
        <v>6400</v>
      </c>
    </row>
    <row r="75" spans="20:20" x14ac:dyDescent="0.3">
      <c r="T75" s="4">
        <v>6400</v>
      </c>
    </row>
    <row r="76" spans="20:20" x14ac:dyDescent="0.3">
      <c r="T76" s="4">
        <v>6600</v>
      </c>
    </row>
    <row r="77" spans="20:20" x14ac:dyDescent="0.3">
      <c r="T77" s="4">
        <v>6600</v>
      </c>
    </row>
    <row r="78" spans="20:20" x14ac:dyDescent="0.3">
      <c r="T78" s="4">
        <v>6800</v>
      </c>
    </row>
    <row r="79" spans="20:20" x14ac:dyDescent="0.3">
      <c r="T79" s="4">
        <v>7000</v>
      </c>
    </row>
    <row r="80" spans="20:20" x14ac:dyDescent="0.3">
      <c r="T80" s="4">
        <v>7200</v>
      </c>
    </row>
    <row r="81" spans="20:20" x14ac:dyDescent="0.3">
      <c r="T81" s="4">
        <v>7200</v>
      </c>
    </row>
    <row r="82" spans="20:20" x14ac:dyDescent="0.3">
      <c r="T82" s="4">
        <v>7400</v>
      </c>
    </row>
    <row r="83" spans="20:20" x14ac:dyDescent="0.3">
      <c r="T83" s="4">
        <v>7600</v>
      </c>
    </row>
    <row r="84" spans="20:20" x14ac:dyDescent="0.3">
      <c r="T84" s="4">
        <v>7800</v>
      </c>
    </row>
    <row r="85" spans="20:20" x14ac:dyDescent="0.3">
      <c r="T85" s="4">
        <v>8000</v>
      </c>
    </row>
    <row r="86" spans="20:20" x14ac:dyDescent="0.3">
      <c r="T86" s="4">
        <v>8000</v>
      </c>
    </row>
    <row r="87" spans="20:20" x14ac:dyDescent="0.3">
      <c r="T87" s="4">
        <v>8200</v>
      </c>
    </row>
    <row r="88" spans="20:20" x14ac:dyDescent="0.3">
      <c r="T88" s="4">
        <v>8400</v>
      </c>
    </row>
    <row r="89" spans="20:20" x14ac:dyDescent="0.3">
      <c r="T89" s="4">
        <v>8600</v>
      </c>
    </row>
    <row r="90" spans="20:20" x14ac:dyDescent="0.3">
      <c r="T90" s="4">
        <v>8600</v>
      </c>
    </row>
    <row r="91" spans="20:20" x14ac:dyDescent="0.3">
      <c r="T91" s="4">
        <v>8800</v>
      </c>
    </row>
    <row r="92" spans="20:20" x14ac:dyDescent="0.3">
      <c r="T92" s="4">
        <v>8800</v>
      </c>
    </row>
    <row r="93" spans="20:20" x14ac:dyDescent="0.3">
      <c r="T93" s="4">
        <v>9000</v>
      </c>
    </row>
    <row r="94" spans="20:20" x14ac:dyDescent="0.3">
      <c r="T94" s="4">
        <v>9000</v>
      </c>
    </row>
    <row r="95" spans="20:20" x14ac:dyDescent="0.3">
      <c r="T95" s="4">
        <v>9200</v>
      </c>
    </row>
    <row r="96" spans="20:20" x14ac:dyDescent="0.3">
      <c r="T96" s="4">
        <v>9600</v>
      </c>
    </row>
    <row r="97" spans="20:20" x14ac:dyDescent="0.3">
      <c r="T97" s="4">
        <v>10000</v>
      </c>
    </row>
    <row r="98" spans="20:20" x14ac:dyDescent="0.3">
      <c r="T98" s="4">
        <v>10000</v>
      </c>
    </row>
    <row r="99" spans="20:20" x14ac:dyDescent="0.3">
      <c r="T99" s="4">
        <v>9200</v>
      </c>
    </row>
    <row r="100" spans="20:20" x14ac:dyDescent="0.3">
      <c r="T100" s="4">
        <v>600</v>
      </c>
    </row>
    <row r="101" spans="20:20" x14ac:dyDescent="0.3">
      <c r="T101" s="4">
        <v>800</v>
      </c>
    </row>
    <row r="102" spans="20:20" x14ac:dyDescent="0.3">
      <c r="T102" s="4">
        <v>1000</v>
      </c>
    </row>
    <row r="103" spans="20:20" x14ac:dyDescent="0.3">
      <c r="T103" s="4">
        <v>1000</v>
      </c>
    </row>
    <row r="104" spans="20:20" x14ac:dyDescent="0.3">
      <c r="T104" s="4">
        <v>1200</v>
      </c>
    </row>
    <row r="105" spans="20:20" x14ac:dyDescent="0.3">
      <c r="T105" s="4">
        <v>1200</v>
      </c>
    </row>
    <row r="106" spans="20:20" x14ac:dyDescent="0.3">
      <c r="T106" s="4">
        <v>1400</v>
      </c>
    </row>
    <row r="107" spans="20:20" x14ac:dyDescent="0.3">
      <c r="T107" s="4">
        <v>1600</v>
      </c>
    </row>
    <row r="108" spans="20:20" x14ac:dyDescent="0.3">
      <c r="T108" s="4">
        <v>2600</v>
      </c>
    </row>
    <row r="109" spans="20:20" x14ac:dyDescent="0.3">
      <c r="T109" s="4">
        <v>3300</v>
      </c>
    </row>
    <row r="110" spans="20:20" x14ac:dyDescent="0.3">
      <c r="T110" s="4">
        <v>3400</v>
      </c>
    </row>
    <row r="111" spans="20:20" x14ac:dyDescent="0.3">
      <c r="T111" s="4">
        <v>3900</v>
      </c>
    </row>
    <row r="112" spans="20:20" x14ac:dyDescent="0.3">
      <c r="T112" s="4">
        <v>4100</v>
      </c>
    </row>
    <row r="113" spans="20:20" x14ac:dyDescent="0.3">
      <c r="T113" s="4">
        <v>4100</v>
      </c>
    </row>
    <row r="114" spans="20:20" x14ac:dyDescent="0.3">
      <c r="T114" s="4">
        <v>4200</v>
      </c>
    </row>
    <row r="115" spans="20:20" x14ac:dyDescent="0.3">
      <c r="T115" s="4">
        <v>4200</v>
      </c>
    </row>
    <row r="116" spans="20:20" x14ac:dyDescent="0.3">
      <c r="T116" s="4">
        <v>4300</v>
      </c>
    </row>
    <row r="117" spans="20:20" x14ac:dyDescent="0.3">
      <c r="T117" s="4">
        <v>4300</v>
      </c>
    </row>
    <row r="118" spans="20:20" x14ac:dyDescent="0.3">
      <c r="T118" s="4">
        <v>5700</v>
      </c>
    </row>
    <row r="119" spans="20:20" x14ac:dyDescent="0.3">
      <c r="T119" s="4">
        <v>6800</v>
      </c>
    </row>
    <row r="120" spans="20:20" x14ac:dyDescent="0.3">
      <c r="T120" s="4">
        <v>7000</v>
      </c>
    </row>
    <row r="121" spans="20:20" x14ac:dyDescent="0.3">
      <c r="T121" s="4">
        <v>7400</v>
      </c>
    </row>
    <row r="122" spans="20:20" x14ac:dyDescent="0.3">
      <c r="T122" s="4">
        <v>7600</v>
      </c>
    </row>
    <row r="123" spans="20:20" x14ac:dyDescent="0.3">
      <c r="T123" s="4">
        <v>7800</v>
      </c>
    </row>
    <row r="124" spans="20:20" x14ac:dyDescent="0.3">
      <c r="T124" s="4">
        <v>8200</v>
      </c>
    </row>
    <row r="125" spans="20:20" x14ac:dyDescent="0.3">
      <c r="T125" s="4">
        <v>8400</v>
      </c>
    </row>
    <row r="126" spans="20:20" x14ac:dyDescent="0.3">
      <c r="T126" s="4">
        <v>9600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FFA958-CF67-49E0-AC2A-BEA16C5C8F6A}">
  <sheetPr codeName="Sheet4"/>
  <dimension ref="A1:L25"/>
  <sheetViews>
    <sheetView workbookViewId="0">
      <selection activeCell="K9" sqref="K9"/>
    </sheetView>
  </sheetViews>
  <sheetFormatPr defaultRowHeight="15.6" x14ac:dyDescent="0.3"/>
  <sheetData>
    <row r="1" spans="1:12" x14ac:dyDescent="0.3">
      <c r="A1" t="s">
        <v>32</v>
      </c>
    </row>
    <row r="2" spans="1:12" x14ac:dyDescent="0.3">
      <c r="A2" t="s">
        <v>33</v>
      </c>
      <c r="D2" t="s">
        <v>41</v>
      </c>
      <c r="G2" t="s">
        <v>40</v>
      </c>
    </row>
    <row r="3" spans="1:12" x14ac:dyDescent="0.3">
      <c r="A3" t="s">
        <v>38</v>
      </c>
      <c r="B3" t="s">
        <v>39</v>
      </c>
      <c r="D3" t="s">
        <v>38</v>
      </c>
      <c r="E3" t="s">
        <v>39</v>
      </c>
      <c r="G3" t="s">
        <v>38</v>
      </c>
      <c r="H3" t="s">
        <v>39</v>
      </c>
    </row>
    <row r="4" spans="1:12" x14ac:dyDescent="0.3">
      <c r="A4" t="s">
        <v>43</v>
      </c>
      <c r="B4">
        <v>100</v>
      </c>
      <c r="D4" t="s">
        <v>43</v>
      </c>
      <c r="E4">
        <v>100</v>
      </c>
      <c r="G4" t="s">
        <v>43</v>
      </c>
      <c r="H4">
        <v>120.96</v>
      </c>
    </row>
    <row r="5" spans="1:12" x14ac:dyDescent="0.3">
      <c r="A5" t="s">
        <v>34</v>
      </c>
      <c r="B5">
        <v>105</v>
      </c>
      <c r="D5" t="s">
        <v>34</v>
      </c>
      <c r="E5">
        <v>105</v>
      </c>
      <c r="G5" t="s">
        <v>34</v>
      </c>
      <c r="H5">
        <v>135</v>
      </c>
    </row>
    <row r="6" spans="1:12" x14ac:dyDescent="0.3">
      <c r="A6" t="s">
        <v>35</v>
      </c>
      <c r="B6">
        <v>30</v>
      </c>
      <c r="D6" t="s">
        <v>35</v>
      </c>
      <c r="E6">
        <v>30</v>
      </c>
      <c r="G6" t="s">
        <v>44</v>
      </c>
      <c r="H6">
        <v>0.01</v>
      </c>
    </row>
    <row r="7" spans="1:12" x14ac:dyDescent="0.3">
      <c r="A7" t="s">
        <v>36</v>
      </c>
      <c r="B7">
        <v>0.01</v>
      </c>
      <c r="D7" t="s">
        <v>36</v>
      </c>
      <c r="E7">
        <v>0.01</v>
      </c>
      <c r="G7" t="s">
        <v>35</v>
      </c>
      <c r="H7">
        <v>14</v>
      </c>
    </row>
    <row r="8" spans="1:12" x14ac:dyDescent="0.3">
      <c r="A8" t="s">
        <v>28</v>
      </c>
      <c r="B8">
        <v>2.2999999999999998</v>
      </c>
      <c r="D8" t="s">
        <v>42</v>
      </c>
      <c r="E8">
        <v>0.64</v>
      </c>
      <c r="G8" t="s">
        <v>42</v>
      </c>
      <c r="H8">
        <v>0.64200000000000002</v>
      </c>
    </row>
    <row r="9" spans="1:12" x14ac:dyDescent="0.3">
      <c r="A9" t="s">
        <v>33</v>
      </c>
      <c r="B9">
        <f>impliedVol(B3,B4,B5,B8,B7,B6/365)</f>
        <v>0.36885632491434034</v>
      </c>
      <c r="D9" t="s">
        <v>41</v>
      </c>
      <c r="E9">
        <f>bsPrice(E3,E4,E5,E7,E6/365,E8,0)</f>
        <v>5.2860615124516883</v>
      </c>
      <c r="G9" t="s">
        <v>40</v>
      </c>
      <c r="H9">
        <f t="array" ref="H9:L9">bsGreeks(H3,H4,H5,H6,H7/365,H8)</f>
        <v>0.20969699645897455</v>
      </c>
      <c r="I9">
        <v>1.8933587365464535E-2</v>
      </c>
      <c r="J9">
        <v>6.8216064964461531E-2</v>
      </c>
      <c r="K9">
        <v>-15.705802209301295</v>
      </c>
      <c r="L9">
        <v>0.90766239429661222</v>
      </c>
    </row>
    <row r="10" spans="1:12" x14ac:dyDescent="0.3">
      <c r="H10" t="s">
        <v>17</v>
      </c>
      <c r="I10" t="s">
        <v>18</v>
      </c>
      <c r="J10" t="s">
        <v>19</v>
      </c>
      <c r="K10" t="s">
        <v>20</v>
      </c>
      <c r="L10" t="s">
        <v>21</v>
      </c>
    </row>
    <row r="11" spans="1:12" x14ac:dyDescent="0.3">
      <c r="A11" t="s">
        <v>38</v>
      </c>
      <c r="B11" t="s">
        <v>45</v>
      </c>
      <c r="D11" t="s">
        <v>38</v>
      </c>
      <c r="E11" t="s">
        <v>45</v>
      </c>
    </row>
    <row r="12" spans="1:12" x14ac:dyDescent="0.3">
      <c r="A12" t="s">
        <v>43</v>
      </c>
      <c r="B12">
        <v>100</v>
      </c>
      <c r="D12" t="s">
        <v>43</v>
      </c>
      <c r="E12">
        <v>100</v>
      </c>
      <c r="G12" t="s">
        <v>38</v>
      </c>
      <c r="H12" t="s">
        <v>45</v>
      </c>
    </row>
    <row r="13" spans="1:12" x14ac:dyDescent="0.3">
      <c r="A13" t="s">
        <v>34</v>
      </c>
      <c r="B13">
        <v>101</v>
      </c>
      <c r="D13" t="s">
        <v>34</v>
      </c>
      <c r="E13">
        <v>105</v>
      </c>
      <c r="G13" t="s">
        <v>43</v>
      </c>
      <c r="H13">
        <v>120.96</v>
      </c>
    </row>
    <row r="14" spans="1:12" x14ac:dyDescent="0.3">
      <c r="A14" t="s">
        <v>35</v>
      </c>
      <c r="B14">
        <v>30</v>
      </c>
      <c r="D14" t="s">
        <v>35</v>
      </c>
      <c r="E14">
        <v>30</v>
      </c>
      <c r="G14" t="s">
        <v>34</v>
      </c>
      <c r="H14">
        <v>135</v>
      </c>
    </row>
    <row r="15" spans="1:12" x14ac:dyDescent="0.3">
      <c r="A15" t="s">
        <v>36</v>
      </c>
      <c r="B15">
        <v>0.01</v>
      </c>
      <c r="D15" t="s">
        <v>36</v>
      </c>
      <c r="E15">
        <v>0.01</v>
      </c>
      <c r="G15" t="s">
        <v>44</v>
      </c>
      <c r="H15">
        <v>0.01</v>
      </c>
    </row>
    <row r="16" spans="1:12" x14ac:dyDescent="0.3">
      <c r="A16" t="s">
        <v>29</v>
      </c>
      <c r="B16">
        <v>4.3</v>
      </c>
      <c r="D16" t="s">
        <v>42</v>
      </c>
      <c r="E16">
        <v>0.64</v>
      </c>
      <c r="G16" t="s">
        <v>35</v>
      </c>
      <c r="H16">
        <v>14</v>
      </c>
    </row>
    <row r="17" spans="1:12" x14ac:dyDescent="0.3">
      <c r="A17" t="s">
        <v>33</v>
      </c>
      <c r="B17">
        <f>impliedVol(B11,B12,B13,B16,B15,B14/365)</f>
        <v>0.33294703128780795</v>
      </c>
      <c r="D17" t="s">
        <v>41</v>
      </c>
      <c r="E17">
        <f>bsPrice(E11,E12,E13,E15,E14/365,E16,0)</f>
        <v>10.199795599190253</v>
      </c>
      <c r="G17" t="s">
        <v>42</v>
      </c>
      <c r="H17">
        <v>0.64200000000000002</v>
      </c>
    </row>
    <row r="18" spans="1:12" x14ac:dyDescent="0.3">
      <c r="G18" t="s">
        <v>40</v>
      </c>
      <c r="H18">
        <f t="array" ref="H18:L18">bsGreeks(H12,H13,H14,H15,H16/365,H17)</f>
        <v>-0.79030300354102545</v>
      </c>
      <c r="I18">
        <v>1.8933587365464535E-2</v>
      </c>
      <c r="J18">
        <v>6.8216064964461531E-2</v>
      </c>
      <c r="K18">
        <v>-15.336081033664632</v>
      </c>
      <c r="L18">
        <v>-4.2684340646166419</v>
      </c>
    </row>
    <row r="19" spans="1:12" x14ac:dyDescent="0.3">
      <c r="A19" t="s">
        <v>38</v>
      </c>
      <c r="B19" t="s">
        <v>45</v>
      </c>
      <c r="H19" t="s">
        <v>17</v>
      </c>
      <c r="I19" t="s">
        <v>18</v>
      </c>
      <c r="J19" t="s">
        <v>19</v>
      </c>
      <c r="K19" t="s">
        <v>20</v>
      </c>
      <c r="L19" t="s">
        <v>21</v>
      </c>
    </row>
    <row r="20" spans="1:12" x14ac:dyDescent="0.3">
      <c r="A20" t="s">
        <v>43</v>
      </c>
      <c r="B20">
        <v>4145</v>
      </c>
    </row>
    <row r="21" spans="1:12" x14ac:dyDescent="0.3">
      <c r="A21" t="s">
        <v>34</v>
      </c>
      <c r="B21">
        <v>200</v>
      </c>
    </row>
    <row r="22" spans="1:12" x14ac:dyDescent="0.3">
      <c r="A22" t="s">
        <v>35</v>
      </c>
      <c r="B22">
        <v>406</v>
      </c>
    </row>
    <row r="23" spans="1:12" x14ac:dyDescent="0.3">
      <c r="A23" t="s">
        <v>36</v>
      </c>
      <c r="B23">
        <v>0.01</v>
      </c>
    </row>
    <row r="24" spans="1:12" x14ac:dyDescent="0.3">
      <c r="A24" t="s">
        <v>29</v>
      </c>
      <c r="B24">
        <v>0.4</v>
      </c>
    </row>
    <row r="25" spans="1:12" x14ac:dyDescent="0.3">
      <c r="A25" t="s">
        <v>33</v>
      </c>
      <c r="B25" t="str">
        <f>impliedVol(B19,B20,B21,B24,B23,B22/365)</f>
        <v>Calculation Error : Vega is Zero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B17"/>
  <sheetViews>
    <sheetView workbookViewId="0"/>
  </sheetViews>
  <sheetFormatPr defaultColWidth="8.8984375" defaultRowHeight="15.6" x14ac:dyDescent="0.3"/>
  <cols>
    <col min="1" max="1" width="14.69921875" style="1" customWidth="1"/>
    <col min="2" max="2" width="9.19921875" style="1" customWidth="1"/>
    <col min="3" max="16384" width="8.8984375" style="1"/>
  </cols>
  <sheetData>
    <row r="1" spans="1:2" x14ac:dyDescent="0.3">
      <c r="A1" s="1" t="s">
        <v>8</v>
      </c>
      <c r="B1" s="1" t="s">
        <v>13</v>
      </c>
    </row>
    <row r="2" spans="1:2" x14ac:dyDescent="0.3">
      <c r="A2" s="1" t="s">
        <v>9</v>
      </c>
    </row>
    <row r="3" spans="1:2" x14ac:dyDescent="0.3">
      <c r="A3" s="1" t="s">
        <v>0</v>
      </c>
    </row>
    <row r="4" spans="1:2" x14ac:dyDescent="0.3">
      <c r="A4" s="1" t="s">
        <v>7</v>
      </c>
    </row>
    <row r="5" spans="1:2" x14ac:dyDescent="0.3">
      <c r="A5" s="1" t="s">
        <v>5</v>
      </c>
    </row>
    <row r="6" spans="1:2" x14ac:dyDescent="0.3">
      <c r="A6" s="1" t="s">
        <v>1</v>
      </c>
    </row>
    <row r="7" spans="1:2" x14ac:dyDescent="0.3">
      <c r="A7" s="1" t="s">
        <v>2</v>
      </c>
      <c r="B7" s="1" t="b">
        <v>0</v>
      </c>
    </row>
    <row r="8" spans="1:2" x14ac:dyDescent="0.3">
      <c r="A8" s="1" t="s">
        <v>3</v>
      </c>
      <c r="B8" s="1" t="b">
        <v>0</v>
      </c>
    </row>
    <row r="9" spans="1:2" x14ac:dyDescent="0.3">
      <c r="A9" s="1" t="s">
        <v>14</v>
      </c>
      <c r="B9" s="1" t="b">
        <v>0</v>
      </c>
    </row>
    <row r="13" spans="1:2" x14ac:dyDescent="0.3">
      <c r="A13" s="2" t="s">
        <v>4</v>
      </c>
    </row>
    <row r="14" spans="1:2" x14ac:dyDescent="0.3">
      <c r="A14" s="1" t="s">
        <v>10</v>
      </c>
    </row>
    <row r="15" spans="1:2" x14ac:dyDescent="0.3">
      <c r="A15" s="1" t="s">
        <v>11</v>
      </c>
    </row>
    <row r="16" spans="1:2" x14ac:dyDescent="0.3">
      <c r="A16" s="1" t="s">
        <v>6</v>
      </c>
    </row>
    <row r="17" spans="1:1" x14ac:dyDescent="0.3">
      <c r="A17" s="1" t="s">
        <v>12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A49938D2-3065-4BFB-B9D9-3AFBC16FB724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2</vt:i4>
      </vt:variant>
    </vt:vector>
  </HeadingPairs>
  <TitlesOfParts>
    <vt:vector size="8" baseType="lpstr">
      <vt:lpstr>Static</vt:lpstr>
      <vt:lpstr>Details</vt:lpstr>
      <vt:lpstr>data</vt:lpstr>
      <vt:lpstr>Greeks</vt:lpstr>
      <vt:lpstr>regression</vt:lpstr>
      <vt:lpstr>_xlwings.conf</vt:lpstr>
      <vt:lpstr>OptionExpiries</vt:lpstr>
      <vt:lpstr>Timer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Felix</dc:creator>
  <cp:lastModifiedBy>Manas Bhatt</cp:lastModifiedBy>
  <dcterms:created xsi:type="dcterms:W3CDTF">2015-01-25T11:31:25Z</dcterms:created>
  <dcterms:modified xsi:type="dcterms:W3CDTF">2022-05-08T15:55:01Z</dcterms:modified>
</cp:coreProperties>
</file>