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Asif\Downloads\"/>
    </mc:Choice>
  </mc:AlternateContent>
  <xr:revisionPtr revIDLastSave="0" documentId="13_ncr:1_{167FACE9-E727-4212-A76A-F55BCCF8218C}" xr6:coauthVersionLast="47" xr6:coauthVersionMax="47" xr10:uidLastSave="{00000000-0000-0000-0000-000000000000}"/>
  <bookViews>
    <workbookView xWindow="-110" yWindow="-110" windowWidth="19420" windowHeight="10300" firstSheet="3" activeTab="8"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ta" sheetId="1" r:id="rId8"/>
    <sheet name="DASHBOARD" sheetId="10" r:id="rId9"/>
    <sheet name="layout" sheetId="2" r:id="rId10"/>
  </sheets>
  <definedNames>
    <definedName name="_xlchart.v1.0" hidden="1">'waterfall chart'!$D$4:$D$7</definedName>
    <definedName name="_xlchart.v1.1" hidden="1">'waterfall chart'!$E$3</definedName>
    <definedName name="_xlchart.v1.10" hidden="1">'waterfall chart'!$E$3</definedName>
    <definedName name="_xlchart.v1.11" hidden="1">'waterfall chart'!$E$4:$E$7</definedName>
    <definedName name="_xlchart.v1.12" hidden="1">'map chart'!$D$4:$D$52</definedName>
    <definedName name="_xlchart.v1.13" hidden="1">'map chart'!$E$3</definedName>
    <definedName name="_xlchart.v1.14" hidden="1">'map chart'!$E$4:$E$52</definedName>
    <definedName name="_xlchart.v1.2" hidden="1">'waterfall chart'!$E$4:$E$7</definedName>
    <definedName name="_xlchart.v1.3" hidden="1">'map chart'!$D$4:$D$52</definedName>
    <definedName name="_xlchart.v1.4" hidden="1">'map chart'!$E$3</definedName>
    <definedName name="_xlchart.v1.5" hidden="1">'map chart'!$E$4:$E$52</definedName>
    <definedName name="_xlchart.v1.6" hidden="1">'map chart'!$D$4:$D$52</definedName>
    <definedName name="_xlchart.v1.7" hidden="1">'map chart'!$E$3</definedName>
    <definedName name="_xlchart.v1.8" hidden="1">'map chart'!$E$4:$E$52</definedName>
    <definedName name="_xlchart.v1.9" hidden="1">'waterfall chart'!$D$4:$D$7</definedName>
    <definedName name="_xlcn.WorksheetConnection_mapchartD3E521" hidden="1">'map chart'!$D$3:$E$52</definedName>
    <definedName name="Slicer_Region">#N/A</definedName>
    <definedName name="Slicer_Segment">#N/A</definedName>
    <definedName name="Slicer_Year1">#N/A</definedName>
  </definedNames>
  <calcPr calcId="18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map chart!$D$3:$E$52"/>
        </x15:modelTables>
      </x15:dataModel>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5" i="9"/>
  <c r="B17" i="8"/>
  <c r="D11" i="9"/>
  <c r="K17" i="8"/>
  <c r="B14" i="9"/>
  <c r="F11" i="9"/>
  <c r="C11" i="9"/>
  <c r="B11" i="9"/>
  <c r="H17" i="8"/>
  <c r="E17" i="8"/>
  <c r="B13" i="9"/>
  <c r="E11" i="9"/>
  <c r="B12" i="9"/>
  <c r="E34" i="6"/>
  <c r="E31" i="6"/>
  <c r="E28" i="6"/>
  <c r="E25" i="6"/>
  <c r="E9" i="6"/>
  <c r="E11" i="6"/>
  <c r="E46" i="6"/>
  <c r="E43" i="6"/>
  <c r="E40" i="6"/>
  <c r="E37" i="6"/>
  <c r="E6" i="6"/>
  <c r="E16" i="6"/>
  <c r="E18" i="6"/>
  <c r="E44" i="6"/>
  <c r="E22" i="6"/>
  <c r="E51" i="6"/>
  <c r="E45" i="6"/>
  <c r="E26" i="6"/>
  <c r="E23" i="6"/>
  <c r="E20" i="6"/>
  <c r="E52" i="6"/>
  <c r="E49" i="6"/>
  <c r="E8" i="6"/>
  <c r="E30" i="6"/>
  <c r="E21" i="6"/>
  <c r="E7" i="6"/>
  <c r="E38" i="6"/>
  <c r="E35" i="6"/>
  <c r="E32" i="6"/>
  <c r="E29" i="6"/>
  <c r="E13" i="6"/>
  <c r="E15" i="6"/>
  <c r="E47" i="6"/>
  <c r="E10" i="6"/>
  <c r="E42" i="6"/>
  <c r="E39" i="6"/>
  <c r="E36" i="6"/>
  <c r="E33" i="6"/>
  <c r="E17" i="6"/>
  <c r="E12" i="6"/>
  <c r="E50" i="6"/>
  <c r="E41" i="6"/>
  <c r="E4" i="6"/>
  <c r="E19" i="6"/>
  <c r="E48" i="6"/>
  <c r="E14" i="6"/>
  <c r="E27" i="6"/>
  <c r="E24" i="6"/>
  <c r="E5" i="6"/>
  <c r="E7" i="4"/>
  <c r="E5" i="4"/>
  <c r="E6" i="4"/>
  <c r="E4" i="4"/>
  <c r="B25" i="8"/>
  <c r="N17" i="8"/>
  <c r="B24" i="8"/>
  <c r="B23" i="8"/>
  <c r="B1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68461F-EB0B-4001-8B95-3B9B4A03E5AE}"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A97CB14-42A2-4500-BC8A-D6AD06086580}" name="WorksheetConnection_map chart!$D$3:$E$52" type="102" refreshedVersion="6" minRefreshableVersion="5">
    <extLst>
      <ext xmlns:x15="http://schemas.microsoft.com/office/spreadsheetml/2010/11/main" uri="{DE250136-89BD-433C-8126-D09CA5730AF9}">
        <x15:connection id="Range">
          <x15:rangePr sourceName="_xlcn.WorksheetConnection_mapchartD3E521"/>
        </x15:connection>
      </ext>
    </extLst>
  </connection>
</connections>
</file>

<file path=xl/sharedStrings.xml><?xml version="1.0" encoding="utf-8"?>
<sst xmlns="http://schemas.openxmlformats.org/spreadsheetml/2006/main" count="130133" uniqueCount="10959">
  <si>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</si>
  <si>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</si>
  <si>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</si>
  <si>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</si>
  <si>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</si>
  <si>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</si>
  <si>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</si>
  <si>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</si>
  <si>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</si>
  <si>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</si>
  <si>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</si>
  <si>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</si>
  <si>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</si>
  <si>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</si>
  <si>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</si>
  <si>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</si>
  <si>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</si>
  <si>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</si>
  <si>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</si>
  <si>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</si>
  <si>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</si>
  <si>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</si>
  <si>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</si>
  <si>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</si>
  <si>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</si>
  <si>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</si>
  <si>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</si>
  <si>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</si>
  <si>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</si>
  <si>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</si>
  <si>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</si>
  <si>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</si>
  <si>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</si>
  <si>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</si>
  <si>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</si>
  <si>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</si>
  <si>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</si>
  <si>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</si>
  <si>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</si>
  <si>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</si>
  <si>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</si>
  <si>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</si>
  <si>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</si>
  <si>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</si>
  <si>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</si>
  <si>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</si>
  <si>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</si>
  <si>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</si>
  <si>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</si>
  <si>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</si>
  <si>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</si>
  <si>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</si>
  <si>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</si>
  <si>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</si>
  <si>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</si>
  <si>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</si>
  <si>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</si>
  <si>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</si>
  <si>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</si>
  <si>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</si>
  <si>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</si>
  <si>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</si>
  <si>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</si>
  <si>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</si>
  <si>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</si>
  <si>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</si>
  <si>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</si>
  <si>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</si>
  <si>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</si>
  <si>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</si>
  <si>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</si>
  <si>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</si>
  <si>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</si>
  <si>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</si>
  <si>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</si>
  <si>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</si>
  <si>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</si>
  <si>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</si>
  <si>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</si>
  <si>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</si>
  <si>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</si>
  <si>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</si>
  <si>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</si>
  <si>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</si>
  <si>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</si>
  <si>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</si>
  <si>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</si>
  <si>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</si>
  <si>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</si>
  <si>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</si>
  <si>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</si>
  <si>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</si>
  <si>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</si>
  <si>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</si>
  <si>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</si>
  <si>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</si>
  <si>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</si>
  <si>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</si>
  <si>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</si>
  <si>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</si>
  <si>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</si>
  <si>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</si>
  <si>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</si>
  <si>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</si>
  <si>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</si>
  <si>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</si>
  <si>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</si>
  <si>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</si>
  <si>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</si>
  <si>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</si>
  <si>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</si>
  <si>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</si>
  <si>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</si>
  <si>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</si>
  <si>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</si>
  <si>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</si>
  <si>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</si>
  <si>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</si>
  <si>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</si>
  <si>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</si>
  <si>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</si>
  <si>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</si>
  <si>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</si>
  <si>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</si>
  <si>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</si>
  <si>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</si>
  <si>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</si>
  <si>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</si>
  <si>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</si>
  <si>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</si>
  <si>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</si>
  <si>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</si>
  <si>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</si>
  <si>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</si>
  <si>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</si>
  <si>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</si>
  <si>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</si>
  <si>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</si>
  <si>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</si>
  <si>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</si>
  <si>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</si>
  <si>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</si>
  <si>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</si>
  <si>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</si>
  <si>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</si>
  <si>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</si>
  <si>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</si>
  <si>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</si>
  <si>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</si>
  <si>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</si>
  <si>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</si>
  <si>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</si>
  <si>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</si>
  <si>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</si>
  <si>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</si>
  <si>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</si>
  <si>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</si>
  <si>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</si>
  <si>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</si>
  <si>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</si>
  <si>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</si>
  <si>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</si>
  <si>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</si>
  <si>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</si>
  <si>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</si>
  <si>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</si>
  <si>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</si>
  <si>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</si>
  <si>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</si>
  <si>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</si>
  <si>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</si>
  <si>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</si>
  <si>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</si>
  <si>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</si>
  <si>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</si>
  <si>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</si>
  <si>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</si>
  <si>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</si>
  <si>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</si>
  <si>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</si>
  <si>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</si>
  <si>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</si>
  <si>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</si>
  <si>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</si>
  <si>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</si>
  <si>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</si>
  <si>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</si>
  <si>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</si>
  <si>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</si>
  <si>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</si>
  <si>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</si>
  <si>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</si>
  <si>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</si>
  <si>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</si>
  <si>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</si>
  <si>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</si>
  <si>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</si>
  <si>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</si>
  <si>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</si>
  <si>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</si>
  <si>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</si>
  <si>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</si>
  <si>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</si>
  <si>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</si>
  <si>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</si>
  <si>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</si>
  <si>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</si>
  <si>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</si>
  <si>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</si>
  <si>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</si>
  <si>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</si>
  <si>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</si>
  <si>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</si>
  <si>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</si>
  <si>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</si>
  <si>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</si>
  <si>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</si>
  <si>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</si>
  <si>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</si>
  <si>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</si>
  <si>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</si>
  <si>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</si>
  <si>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</si>
  <si>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</si>
  <si>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</si>
  <si>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</si>
  <si>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</si>
  <si>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</si>
  <si>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</si>
  <si>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</si>
  <si>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</si>
  <si>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</si>
  <si>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</si>
  <si>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</si>
  <si>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</si>
  <si>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</si>
  <si>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</si>
  <si>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</si>
  <si>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</si>
  <si>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</si>
  <si>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</si>
  <si>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</si>
  <si>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</si>
  <si>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</si>
  <si>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</si>
  <si>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</si>
  <si>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</si>
  <si>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</si>
  <si>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</si>
  <si>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</si>
  <si>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</si>
  <si>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</si>
  <si>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</si>
  <si>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</si>
  <si>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</si>
  <si>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</si>
  <si>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</si>
  <si>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</si>
  <si>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</si>
  <si>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</si>
  <si>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</si>
  <si>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</si>
  <si>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</si>
  <si>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</si>
  <si>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</si>
  <si>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</si>
  <si>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</si>
  <si>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</si>
  <si>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</si>
  <si>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</si>
  <si>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</si>
  <si>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</si>
  <si>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</si>
  <si>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</si>
  <si>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</si>
  <si>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</si>
  <si>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</si>
  <si>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</si>
  <si>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</si>
  <si>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</si>
  <si>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</si>
  <si>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</si>
  <si>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</si>
  <si>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</si>
  <si>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</si>
  <si>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</si>
  <si>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</si>
  <si>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</si>
  <si>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</si>
  <si>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</si>
  <si>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</si>
  <si>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</si>
  <si>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</si>
  <si>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</si>
  <si>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</si>
  <si>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</si>
  <si>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</si>
  <si>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</si>
  <si>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</si>
  <si>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</si>
  <si>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</si>
  <si>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</si>
  <si>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</si>
  <si>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</si>
  <si>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</si>
  <si>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</si>
  <si>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</si>
  <si>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</si>
  <si>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</si>
  <si>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</si>
  <si>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</si>
  <si>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</si>
  <si>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</si>
  <si>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</si>
  <si>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</si>
  <si>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</si>
  <si>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</si>
  <si>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</si>
  <si>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</si>
  <si>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</si>
  <si>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</si>
  <si>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</si>
  <si>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</si>
  <si>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</si>
  <si>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</si>
  <si>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</si>
  <si>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</si>
  <si>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</si>
  <si>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</si>
  <si>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</si>
  <si>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</si>
  <si>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</si>
  <si>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</si>
  <si>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</si>
  <si>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</si>
  <si>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</si>
  <si>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</si>
  <si>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</si>
  <si>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</si>
  <si>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</si>
  <si>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</si>
  <si>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</si>
  <si>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</si>
  <si>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</si>
  <si>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</si>
  <si>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</si>
  <si>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</si>
  <si>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</si>
  <si>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</si>
  <si>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</si>
  <si>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</si>
  <si>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</si>
  <si>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</si>
  <si>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</si>
  <si>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</si>
  <si>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</si>
  <si>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</si>
  <si>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</si>
  <si>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</si>
  <si>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</si>
  <si>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</si>
  <si>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</si>
  <si>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</si>
  <si>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</si>
  <si>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</si>
  <si>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</si>
  <si>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</si>
  <si>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</si>
  <si>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</si>
  <si>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</si>
  <si>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</si>
  <si>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</si>
  <si>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</si>
  <si>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</si>
  <si>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</si>
  <si>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</si>
  <si>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</si>
  <si>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</si>
  <si>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</si>
  <si>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</si>
  <si>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</si>
  <si>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</si>
  <si>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</si>
  <si>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</si>
  <si>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</si>
  <si>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</si>
  <si>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</si>
  <si>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</si>
  <si>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</si>
  <si>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</si>
  <si>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</si>
  <si>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</si>
  <si>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</si>
  <si>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</si>
  <si>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</si>
  <si>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</si>
  <si>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</si>
  <si>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</si>
  <si>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</si>
  <si>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</si>
  <si>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</si>
  <si>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</si>
  <si>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</si>
  <si>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</si>
  <si>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</si>
  <si>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</si>
  <si>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</si>
  <si>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</si>
  <si>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</si>
  <si>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</si>
  <si>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</si>
  <si>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</si>
  <si>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</si>
  <si>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</si>
  <si>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</si>
  <si>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</si>
  <si>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</si>
  <si>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</si>
  <si>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</si>
  <si>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</si>
  <si>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</si>
  <si>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</si>
  <si>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</si>
  <si>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</si>
  <si>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</si>
  <si>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</si>
  <si>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</si>
  <si>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</si>
  <si>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</si>
  <si>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</si>
  <si>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</si>
  <si>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</si>
  <si>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</si>
  <si>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</si>
  <si>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</si>
  <si>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</si>
  <si>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</si>
  <si>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</si>
  <si>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</si>
  <si>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</si>
  <si>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</si>
  <si>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</si>
  <si>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</si>
  <si>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</si>
  <si>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</si>
  <si>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</si>
  <si>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</si>
  <si>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</si>
  <si>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</si>
  <si>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</si>
  <si>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</si>
  <si>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</si>
  <si>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</si>
  <si>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</si>
  <si>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</si>
  <si>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</si>
  <si>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</si>
  <si>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</si>
  <si>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</si>
  <si>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</si>
  <si>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</si>
  <si>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</si>
  <si>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</si>
  <si>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</si>
  <si>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</si>
  <si>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</si>
  <si>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</si>
  <si>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</si>
  <si>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</si>
  <si>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</si>
  <si>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</si>
  <si>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</si>
  <si>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</si>
  <si>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</si>
  <si>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</si>
  <si>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</si>
  <si>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</si>
  <si>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</si>
  <si>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</si>
  <si>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</si>
  <si>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</si>
  <si>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</si>
  <si>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</si>
  <si>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</si>
  <si>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</si>
  <si>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</si>
  <si>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</si>
  <si>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</si>
  <si>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</si>
  <si>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</si>
  <si>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</si>
  <si>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</si>
  <si>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</si>
  <si>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</si>
  <si>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</si>
  <si>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</si>
  <si>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</si>
  <si>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</si>
  <si>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</si>
  <si>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</si>
  <si>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</si>
  <si>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</si>
  <si>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</si>
  <si>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</si>
  <si>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</si>
  <si>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</si>
  <si>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</si>
  <si>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</si>
  <si>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</si>
  <si>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</si>
  <si>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</si>
  <si>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</si>
  <si>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</si>
  <si>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</si>
  <si>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</si>
  <si>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</si>
  <si>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</si>
  <si>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</si>
  <si>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</si>
  <si>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</si>
  <si>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</si>
  <si>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</si>
  <si>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</si>
  <si>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</si>
  <si>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</si>
  <si>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</si>
  <si>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</si>
  <si>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</si>
  <si>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</si>
  <si>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</si>
  <si>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</si>
  <si>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</si>
  <si>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</si>
  <si>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</si>
  <si>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</si>
  <si>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</si>
  <si>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</si>
  <si>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</si>
  <si>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</si>
  <si>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</si>
  <si>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</si>
  <si>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</si>
  <si>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</si>
  <si>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</si>
  <si>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</si>
  <si>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</si>
  <si>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</si>
  <si>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</si>
  <si>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</si>
  <si>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</si>
  <si>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</si>
  <si>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</si>
  <si>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</si>
  <si>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</si>
  <si>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</si>
  <si>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</si>
  <si>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</si>
  <si>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</si>
  <si>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</si>
  <si>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</si>
  <si>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</si>
  <si>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</si>
  <si>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</si>
  <si>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</si>
  <si>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</si>
  <si>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</si>
  <si>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</si>
  <si>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</si>
  <si>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</si>
  <si>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</si>
  <si>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</si>
  <si>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</si>
  <si>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</si>
  <si>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</si>
  <si>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</si>
  <si>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</si>
  <si>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</si>
  <si>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</si>
  <si>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</si>
  <si>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</si>
  <si>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</si>
  <si>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</si>
  <si>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</si>
  <si>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</si>
  <si>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</si>
  <si>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</si>
  <si>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</si>
  <si>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</si>
  <si>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</si>
  <si>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</si>
  <si>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</si>
  <si>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</si>
  <si>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</si>
  <si>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</si>
  <si>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</si>
  <si>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</si>
  <si>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</si>
  <si>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</si>
  <si>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</si>
  <si>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</si>
  <si>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</si>
  <si>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</si>
  <si>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</si>
  <si>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</si>
  <si>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</si>
  <si>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</si>
  <si>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</si>
  <si>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</si>
  <si>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</si>
  <si>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</si>
  <si>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</si>
  <si>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</si>
  <si>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</si>
  <si>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</si>
  <si>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</si>
  <si>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</si>
  <si>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</si>
  <si>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</si>
  <si>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</si>
  <si>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</si>
  <si>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</si>
  <si>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</si>
  <si>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</si>
  <si>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</si>
  <si>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</si>
  <si>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</si>
  <si>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</si>
  <si>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</si>
  <si>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</si>
  <si>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</si>
  <si>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</si>
  <si>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</si>
  <si>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</si>
  <si>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</si>
  <si>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</si>
  <si>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</si>
  <si>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</si>
  <si>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</si>
  <si>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</si>
  <si>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</si>
  <si>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</si>
  <si>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</si>
  <si>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</si>
  <si>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</si>
  <si>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</si>
  <si>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</si>
  <si>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</si>
  <si>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</si>
  <si>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</si>
  <si>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</si>
  <si>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</si>
  <si>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</si>
  <si>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</si>
  <si>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</si>
  <si>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</si>
  <si>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</si>
  <si>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</si>
  <si>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</si>
  <si>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</si>
  <si>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</si>
  <si>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</si>
  <si>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</si>
  <si>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</si>
  <si>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</si>
  <si>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</si>
  <si>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</si>
  <si>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</si>
  <si>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</si>
  <si>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</si>
  <si>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</si>
  <si>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</si>
  <si>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</si>
  <si>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</si>
  <si>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</si>
  <si>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</si>
  <si>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</si>
  <si>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</si>
  <si>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</si>
  <si>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</si>
  <si>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</si>
  <si>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</si>
  <si>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</si>
  <si>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</si>
  <si>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</si>
  <si>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</si>
  <si>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</si>
  <si>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</si>
  <si>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</si>
  <si>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</si>
  <si>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</si>
  <si>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</si>
  <si>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</si>
  <si>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</si>
  <si>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</si>
  <si>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</si>
  <si>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</si>
  <si>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</si>
  <si>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</si>
  <si>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</si>
  <si>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</si>
  <si>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</si>
  <si>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</si>
  <si>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</si>
  <si>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</si>
  <si>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</si>
  <si>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</si>
  <si>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</si>
  <si>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</si>
  <si>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</si>
  <si>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</si>
  <si>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</si>
  <si>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</si>
  <si>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</si>
  <si>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</si>
  <si>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</si>
  <si>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</si>
  <si>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</si>
  <si>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</si>
  <si>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</si>
  <si>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</si>
  <si>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</si>
  <si>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</si>
  <si>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</si>
  <si>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</si>
  <si>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</si>
  <si>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</si>
  <si>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</si>
  <si>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</si>
  <si>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</si>
  <si>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</si>
  <si>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</si>
  <si>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</si>
  <si>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</si>
  <si>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</si>
  <si>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</si>
  <si>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</si>
  <si>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</si>
  <si>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</si>
  <si>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</si>
  <si>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</si>
  <si>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</si>
  <si>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</si>
  <si>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</si>
  <si>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</si>
  <si>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</si>
  <si>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</si>
  <si>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</si>
  <si>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</si>
  <si>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</si>
  <si>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</si>
  <si>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</si>
  <si>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</si>
  <si>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</si>
  <si>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</si>
  <si>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</si>
  <si>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</si>
  <si>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</si>
  <si>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</si>
  <si>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</si>
  <si>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</si>
  <si>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</si>
  <si>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</si>
  <si>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</si>
  <si>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</si>
  <si>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</si>
  <si>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</si>
  <si>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</si>
  <si>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</si>
  <si>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</si>
  <si>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</si>
  <si>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</si>
  <si>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</si>
  <si>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</si>
  <si>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</si>
  <si>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</si>
  <si>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</si>
  <si>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</si>
  <si>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</si>
  <si>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</si>
  <si>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</si>
  <si>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</si>
  <si>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</si>
  <si>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</si>
  <si>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</si>
  <si>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</si>
  <si>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</si>
  <si>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</si>
  <si>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</si>
  <si>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</si>
  <si>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</si>
  <si>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</si>
  <si>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</si>
  <si>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</si>
  <si>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</si>
  <si>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</si>
  <si>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</si>
  <si>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</si>
  <si>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</si>
  <si>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</si>
  <si>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</si>
  <si>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</si>
  <si>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</si>
  <si>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</si>
  <si>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</si>
  <si>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</si>
  <si>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</si>
  <si>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</si>
  <si>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</si>
  <si>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</si>
  <si>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</si>
  <si>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</si>
  <si>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</si>
  <si>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</si>
  <si>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</si>
  <si>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</si>
  <si>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</si>
  <si>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</si>
  <si>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</si>
  <si>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</si>
  <si>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</si>
  <si>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</si>
  <si>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</si>
  <si>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</si>
  <si>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</si>
  <si>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</si>
  <si>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</si>
  <si>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</si>
  <si>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</si>
  <si>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</si>
  <si>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</si>
  <si>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</si>
  <si>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</si>
  <si>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</si>
  <si>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</si>
  <si>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</si>
  <si>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</si>
  <si>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</si>
  <si>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</si>
  <si>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</si>
  <si>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</si>
  <si>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</si>
  <si>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</si>
  <si>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</si>
  <si>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</si>
  <si>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</si>
  <si>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</si>
  <si>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</si>
  <si>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</si>
  <si>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</si>
  <si>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</si>
  <si>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</si>
  <si>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</si>
  <si>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</si>
  <si>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</si>
  <si>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</si>
  <si>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</si>
  <si>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</si>
  <si>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</si>
  <si>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</si>
  <si>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</si>
  <si>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</si>
  <si>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</si>
  <si>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</si>
  <si>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</si>
  <si>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</si>
  <si>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</si>
  <si>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</si>
  <si>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</si>
  <si>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</si>
  <si>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</si>
  <si>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</si>
  <si>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</si>
  <si>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</si>
  <si>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</si>
  <si>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</si>
  <si>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</si>
  <si>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</si>
  <si>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</si>
  <si>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</si>
  <si>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</si>
  <si>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</si>
  <si>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</si>
  <si>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</si>
  <si>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</si>
  <si>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</si>
  <si>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</si>
  <si>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</si>
  <si>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</si>
  <si>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</si>
  <si>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</si>
  <si>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</si>
  <si>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</si>
  <si>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</si>
  <si>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</si>
  <si>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</si>
  <si>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</si>
  <si>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</si>
  <si>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</si>
  <si>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</si>
  <si>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</si>
  <si>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</si>
  <si>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</si>
  <si>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</si>
  <si>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</si>
  <si>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</si>
  <si>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</si>
  <si>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</si>
  <si>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</si>
  <si>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</si>
  <si>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</si>
  <si>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</si>
  <si>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</si>
  <si>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</si>
  <si>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</si>
  <si>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</si>
  <si>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</si>
  <si>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</si>
  <si>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</si>
  <si>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</si>
  <si>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</si>
  <si>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</si>
  <si>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</si>
  <si>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</si>
  <si>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</si>
  <si>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</si>
  <si>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</si>
  <si>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</si>
  <si>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</si>
  <si>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</si>
  <si>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</si>
  <si>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</si>
  <si>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</si>
  <si>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</si>
  <si>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</si>
  <si>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</si>
  <si>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</si>
  <si>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</si>
  <si>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</si>
  <si>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</si>
  <si>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</si>
  <si>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</si>
  <si>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</si>
  <si>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</si>
  <si>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</si>
  <si>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</si>
  <si>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</si>
  <si>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</si>
  <si>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</si>
  <si>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</si>
  <si>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</si>
  <si>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</si>
  <si>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</si>
  <si>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</si>
  <si>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</si>
  <si>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</si>
  <si>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</si>
  <si>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</si>
  <si>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</si>
  <si>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</si>
  <si>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</si>
  <si>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</si>
  <si>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</si>
  <si>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</si>
  <si>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</si>
  <si>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</si>
  <si>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</si>
  <si>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</si>
  <si>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</si>
  <si>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</si>
  <si>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</si>
  <si>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</si>
  <si>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</si>
  <si>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</si>
  <si>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</si>
  <si>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</si>
  <si>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</si>
  <si>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</si>
  <si>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</si>
  <si>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</si>
  <si>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</si>
  <si>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</si>
  <si>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</si>
  <si>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</si>
  <si>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</si>
  <si>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</si>
  <si>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</si>
  <si>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</si>
  <si>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</si>
  <si>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</si>
  <si>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</si>
  <si>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</si>
  <si>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</si>
  <si>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</si>
  <si>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</si>
  <si>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</si>
  <si>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</si>
  <si>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</si>
  <si>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</si>
  <si>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</si>
  <si>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</si>
  <si>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</si>
  <si>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</si>
  <si>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</si>
  <si>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</si>
  <si>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</si>
  <si>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</si>
  <si>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</si>
  <si>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</si>
  <si>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</si>
  <si>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</si>
  <si>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</si>
  <si>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</si>
  <si>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</si>
  <si>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</si>
  <si>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</si>
  <si>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</si>
  <si>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</si>
  <si>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</si>
  <si>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</si>
  <si>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</si>
  <si>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</si>
  <si>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</si>
  <si>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</si>
  <si>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</si>
  <si>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</si>
  <si>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</si>
  <si>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</si>
  <si>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</si>
  <si>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</si>
  <si>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</si>
  <si>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</si>
  <si>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</si>
  <si>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</si>
  <si>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</si>
  <si>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</si>
  <si>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</si>
  <si>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</si>
  <si>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</si>
  <si>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</si>
  <si>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</si>
  <si>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</si>
  <si>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</si>
  <si>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</si>
  <si>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</si>
  <si>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</si>
  <si>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</si>
  <si>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</si>
  <si>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</si>
  <si>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</si>
  <si>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</si>
  <si>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</si>
  <si>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</si>
  <si>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</si>
  <si>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</si>
  <si>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</si>
  <si>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</si>
  <si>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</si>
  <si>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</si>
  <si>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</si>
  <si>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</si>
  <si>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</si>
  <si>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</si>
  <si>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</si>
  <si>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</si>
  <si>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</si>
  <si>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</si>
  <si>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</si>
  <si>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</si>
  <si>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</si>
  <si>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</si>
  <si>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</si>
  <si>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</si>
  <si>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</si>
  <si>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</si>
  <si>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</si>
  <si>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</si>
  <si>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</si>
  <si>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</si>
  <si>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</si>
  <si>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</si>
  <si>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</si>
  <si>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</si>
  <si>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</si>
  <si>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</si>
  <si>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</si>
  <si>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</si>
  <si>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</si>
  <si>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</si>
  <si>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</si>
  <si>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</si>
  <si>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</si>
  <si>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</si>
  <si>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</si>
  <si>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</si>
  <si>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</si>
  <si>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</si>
  <si>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</si>
  <si>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</si>
  <si>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</si>
  <si>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</si>
  <si>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</si>
  <si>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</si>
  <si>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</si>
  <si>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</si>
  <si>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</si>
  <si>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</si>
  <si>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</si>
  <si>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</si>
  <si>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</si>
  <si>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</si>
  <si>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</si>
  <si>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</si>
  <si>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</si>
  <si>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</si>
  <si>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</si>
  <si>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</si>
  <si>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</si>
  <si>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</si>
  <si>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</si>
  <si>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</si>
  <si>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</si>
  <si>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</si>
  <si>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</si>
  <si>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</si>
  <si>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</si>
  <si>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</si>
  <si>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</si>
  <si>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</si>
  <si>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</si>
  <si>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</si>
  <si>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</si>
  <si>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</si>
  <si>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</si>
  <si>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</si>
  <si>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</si>
  <si>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</si>
  <si>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</si>
  <si>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</si>
  <si>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</si>
  <si>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</si>
  <si>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</si>
  <si>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</si>
  <si>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</si>
  <si>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</si>
  <si>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</si>
  <si>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</si>
  <si>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</si>
  <si>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</si>
  <si>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</si>
  <si>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</si>
  <si>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</si>
  <si>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</si>
  <si>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</si>
  <si>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</si>
  <si>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</si>
  <si>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</si>
  <si>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</si>
  <si>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</si>
  <si>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</si>
  <si>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</si>
  <si>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</si>
  <si>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</si>
  <si>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</si>
  <si>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</si>
  <si>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</si>
  <si>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</si>
  <si>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</si>
  <si>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</si>
  <si>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</si>
  <si>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</si>
  <si>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</si>
  <si>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</si>
  <si>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</si>
  <si>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</si>
  <si>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</si>
  <si>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</si>
  <si>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</si>
  <si>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</si>
  <si>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</si>
  <si>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</si>
  <si>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</si>
  <si>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</si>
  <si>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</si>
  <si>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</si>
  <si>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</si>
  <si>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</si>
  <si>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</si>
  <si>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</si>
  <si>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</si>
  <si>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</si>
  <si>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</si>
  <si>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</si>
  <si>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</si>
  <si>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</si>
  <si>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</si>
  <si>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</si>
  <si>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</si>
  <si>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</si>
  <si>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</si>
  <si>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</si>
  <si>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</si>
  <si>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</si>
  <si>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</si>
  <si>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</si>
  <si>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</si>
  <si>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</si>
  <si>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</si>
  <si>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</si>
  <si>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</si>
  <si>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</si>
  <si>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</si>
  <si>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</si>
  <si>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</si>
  <si>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</si>
  <si>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</si>
  <si>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</si>
  <si>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</si>
  <si>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</si>
  <si>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</si>
  <si>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</si>
  <si>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</si>
  <si>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</si>
  <si>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</si>
  <si>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</si>
  <si>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</si>
  <si>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</si>
  <si>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</si>
  <si>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</si>
  <si>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</si>
  <si>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</si>
  <si>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</si>
  <si>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</si>
  <si>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</si>
  <si>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</si>
  <si>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</si>
  <si>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</si>
  <si>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</si>
  <si>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</si>
  <si>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</si>
  <si>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</si>
  <si>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</si>
  <si>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</si>
  <si>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</si>
  <si>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</si>
  <si>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</si>
  <si>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</si>
  <si>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</si>
  <si>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</si>
  <si>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</si>
  <si>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</si>
  <si>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</si>
  <si>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</si>
  <si>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</si>
  <si>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</si>
  <si>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</si>
  <si>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</si>
  <si>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</si>
  <si>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</si>
  <si>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</si>
  <si>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</si>
  <si>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</si>
  <si>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</si>
  <si>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</si>
  <si>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</si>
  <si>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</si>
  <si>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</si>
  <si>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</si>
  <si>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</si>
  <si>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</si>
  <si>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</si>
  <si>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</si>
  <si>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</si>
  <si>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</si>
  <si>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</si>
  <si>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</si>
  <si>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</si>
  <si>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</si>
  <si>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</si>
  <si>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</si>
  <si>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</si>
  <si>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</si>
  <si>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</si>
  <si>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</si>
  <si>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</si>
  <si>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</si>
  <si>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</si>
  <si>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</si>
  <si>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</si>
  <si>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</si>
  <si>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</si>
  <si>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</si>
  <si>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</si>
  <si>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</si>
  <si>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</si>
  <si>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</si>
  <si>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</si>
  <si>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</si>
  <si>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</si>
  <si>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</si>
  <si>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</si>
  <si>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</si>
  <si>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</si>
  <si>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</si>
  <si>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</si>
  <si>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</si>
  <si>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</si>
  <si>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</si>
  <si>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</si>
  <si>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</si>
  <si>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</si>
  <si>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</si>
  <si>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</si>
  <si>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</si>
  <si>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</si>
  <si>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</si>
  <si>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</si>
  <si>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</si>
  <si>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</si>
  <si>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</si>
  <si>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</si>
  <si>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</si>
  <si>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</si>
  <si>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</si>
  <si>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</si>
  <si>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</si>
  <si>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</si>
  <si>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</si>
  <si>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</si>
  <si>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</si>
  <si>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</si>
  <si>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</si>
  <si>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</si>
  <si>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</si>
  <si>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</si>
  <si>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</si>
  <si>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</si>
  <si>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</si>
  <si>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</si>
  <si>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</si>
  <si>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</si>
  <si>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</si>
  <si>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</si>
  <si>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</si>
  <si>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</si>
  <si>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</si>
  <si>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</si>
  <si>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</si>
  <si>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</si>
  <si>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</si>
  <si>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</si>
  <si>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</si>
  <si>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</si>
  <si>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</si>
  <si>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</si>
  <si>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</si>
  <si>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</si>
  <si>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</si>
  <si>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</si>
  <si>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</si>
  <si>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</si>
  <si>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</si>
  <si>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</si>
  <si>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</si>
  <si>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</si>
  <si>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</si>
  <si>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</si>
  <si>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</si>
  <si>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</si>
  <si>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</si>
  <si>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</si>
  <si>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</si>
  <si>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</si>
  <si>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</si>
  <si>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</si>
  <si>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</si>
  <si>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</si>
  <si>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</si>
  <si>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</si>
  <si>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</si>
  <si>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</si>
  <si>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</si>
  <si>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</si>
  <si>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</si>
  <si>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</si>
  <si>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</si>
  <si>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</si>
  <si>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</si>
  <si>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</si>
  <si>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</si>
  <si>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</si>
  <si>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</si>
  <si>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</si>
  <si>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</si>
  <si>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</si>
  <si>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</si>
  <si>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</si>
  <si>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</si>
  <si>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</si>
  <si>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</si>
  <si>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</si>
  <si>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</si>
  <si>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</si>
  <si>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</si>
  <si>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</si>
  <si>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</si>
  <si>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</si>
  <si>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</si>
  <si>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</si>
  <si>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</si>
  <si>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</si>
  <si>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</si>
  <si>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</si>
  <si>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</si>
  <si>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</si>
  <si>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</si>
  <si>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</si>
  <si>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</si>
  <si>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</si>
  <si>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</si>
  <si>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</si>
  <si>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</si>
  <si>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</si>
  <si>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</si>
  <si>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</si>
  <si>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</si>
  <si>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</si>
  <si>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</si>
  <si>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</si>
  <si>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</si>
  <si>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</si>
  <si>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</si>
  <si>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</si>
  <si>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</si>
  <si>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</si>
  <si>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</si>
  <si>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</si>
  <si>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</si>
  <si>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</si>
  <si>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</si>
  <si>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</si>
  <si>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</si>
  <si>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</si>
  <si>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</si>
  <si>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</si>
  <si>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</si>
  <si>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</si>
  <si>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</si>
  <si>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</si>
  <si>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</si>
  <si>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</si>
  <si>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</si>
  <si>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</si>
  <si>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</si>
  <si>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</si>
  <si>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</si>
  <si>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</si>
  <si>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</si>
  <si>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</si>
  <si>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</si>
  <si>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</si>
  <si>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</si>
  <si>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</si>
  <si>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</si>
  <si>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</si>
  <si>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</si>
  <si>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</si>
  <si>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</si>
  <si>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</si>
  <si>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</si>
  <si>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</si>
  <si>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</si>
  <si>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</si>
  <si>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</si>
  <si>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</si>
  <si>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</si>
  <si>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</si>
  <si>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</si>
  <si>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</si>
  <si>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</si>
  <si>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</si>
  <si>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</si>
  <si>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</si>
  <si>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</si>
  <si>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</si>
  <si>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</si>
  <si>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</si>
  <si>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</si>
  <si>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</si>
  <si>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</si>
  <si>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</si>
  <si>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</si>
  <si>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</si>
  <si>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</si>
  <si>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</si>
  <si>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</si>
  <si>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</si>
  <si>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</si>
  <si>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</si>
  <si>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</si>
  <si>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</si>
  <si>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</si>
  <si>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</si>
  <si>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</si>
  <si>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</si>
  <si>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</si>
  <si>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</si>
  <si>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</si>
  <si>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</si>
  <si>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</si>
  <si>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</si>
  <si>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</si>
  <si>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</si>
  <si>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</si>
  <si>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</si>
  <si>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</si>
  <si>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</si>
  <si>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</si>
  <si>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</si>
  <si>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</si>
  <si>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</si>
  <si>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</si>
  <si>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</si>
  <si>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</si>
  <si>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</si>
  <si>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</si>
  <si>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</si>
  <si>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</si>
  <si>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</si>
  <si>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</si>
  <si>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</si>
  <si>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</si>
  <si>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</si>
  <si>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</si>
  <si>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</si>
  <si>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</si>
  <si>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</si>
  <si>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</si>
  <si>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</si>
  <si>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</si>
  <si>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</si>
  <si>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</si>
  <si>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</si>
  <si>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</si>
  <si>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</si>
  <si>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</si>
  <si>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</si>
  <si>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</si>
  <si>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</si>
  <si>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</si>
  <si>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</si>
  <si>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</si>
  <si>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</si>
  <si>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</si>
  <si>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</si>
  <si>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</si>
  <si>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</si>
  <si>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</si>
  <si>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</si>
  <si>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</si>
  <si>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</si>
  <si>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</si>
  <si>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</si>
  <si>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</si>
  <si>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</si>
  <si>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</si>
  <si>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</si>
  <si>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</si>
  <si>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</si>
  <si>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</si>
  <si>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</si>
  <si>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</si>
  <si>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</si>
  <si>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</si>
  <si>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</si>
  <si>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</si>
  <si>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</si>
  <si>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</si>
  <si>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</si>
  <si>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</si>
  <si>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</si>
  <si>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</si>
  <si>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</si>
  <si>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</si>
  <si>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</si>
  <si>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</si>
  <si>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</si>
  <si>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</si>
  <si>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</si>
  <si>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</si>
  <si>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</si>
  <si>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</si>
  <si>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</si>
  <si>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</si>
  <si>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</si>
  <si>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</si>
  <si>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</si>
  <si>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</si>
  <si>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</si>
  <si>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</si>
  <si>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</si>
  <si>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</si>
  <si>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</si>
  <si>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</si>
  <si>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</si>
  <si>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</si>
  <si>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</si>
  <si>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</si>
  <si>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</si>
  <si>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</si>
  <si>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</si>
  <si>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</si>
  <si>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</si>
  <si>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</si>
  <si>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</si>
  <si>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</si>
  <si>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</si>
  <si>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</si>
  <si>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</si>
  <si>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</si>
  <si>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</si>
  <si>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</si>
  <si>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</si>
  <si>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</si>
  <si>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</si>
  <si>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</si>
  <si>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</si>
  <si>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</si>
  <si>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</si>
  <si>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</si>
  <si>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</si>
  <si>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</si>
  <si>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</si>
  <si>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</si>
  <si>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</si>
  <si>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</si>
  <si>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</si>
  <si>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</si>
  <si>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</si>
  <si>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</si>
  <si>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</si>
  <si>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</si>
  <si>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</si>
  <si>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</si>
  <si>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</si>
  <si>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</si>
  <si>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</si>
  <si>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</si>
  <si>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</si>
  <si>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</si>
  <si>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</si>
  <si>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</si>
  <si>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</si>
  <si>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</si>
  <si>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</si>
  <si>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</si>
  <si>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</si>
  <si>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</si>
  <si>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</si>
  <si>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</si>
  <si>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</si>
  <si>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</si>
  <si>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</si>
  <si>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</si>
  <si>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</si>
  <si>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</si>
  <si>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</si>
  <si>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</si>
  <si>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</si>
  <si>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</si>
  <si>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</si>
  <si>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</si>
  <si>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</si>
  <si>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</si>
  <si>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</si>
  <si>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</si>
  <si>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</si>
  <si>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</si>
  <si>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</si>
  <si>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</si>
  <si>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</si>
  <si>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</si>
  <si>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</si>
  <si>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</si>
  <si>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</si>
  <si>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</si>
  <si>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</si>
  <si>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</si>
  <si>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</si>
  <si>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</si>
  <si>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</si>
  <si>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</si>
  <si>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</si>
  <si>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</si>
  <si>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</si>
  <si>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</si>
  <si>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</si>
  <si>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</si>
  <si>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</si>
  <si>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</si>
  <si>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</si>
  <si>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</si>
  <si>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</si>
  <si>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</si>
  <si>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</si>
  <si>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</si>
  <si>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</si>
  <si>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</si>
  <si>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</si>
  <si>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</si>
  <si>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</si>
  <si>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</si>
  <si>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</si>
  <si>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</si>
  <si>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</si>
  <si>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</si>
  <si>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</si>
  <si>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</si>
  <si>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</si>
  <si>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</si>
  <si>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</si>
  <si>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</si>
  <si>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</si>
  <si>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</si>
  <si>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</si>
  <si>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</si>
  <si>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</si>
  <si>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</si>
  <si>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</si>
  <si>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</si>
  <si>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</si>
  <si>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</si>
  <si>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</si>
  <si>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</si>
  <si>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</si>
  <si>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</si>
  <si>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</si>
  <si>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</si>
  <si>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</si>
  <si>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</si>
  <si>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</si>
  <si>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</si>
  <si>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</si>
  <si>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</si>
  <si>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</si>
  <si>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</si>
  <si>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</si>
  <si>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</si>
  <si>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</si>
  <si>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</si>
  <si>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</si>
  <si>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</si>
  <si>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</si>
  <si>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</si>
  <si>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</si>
  <si>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</si>
  <si>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</si>
  <si>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</si>
  <si>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</si>
  <si>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</si>
  <si>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</si>
  <si>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</si>
  <si>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</si>
  <si>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</si>
  <si>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</si>
  <si>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</si>
  <si>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</si>
  <si>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</si>
  <si>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</si>
  <si>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</si>
  <si>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</si>
  <si>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</si>
  <si>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</si>
  <si>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</si>
  <si>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</si>
  <si>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</si>
  <si>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</si>
  <si>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</si>
  <si>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</si>
  <si>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</si>
  <si>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</si>
  <si>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</si>
  <si>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</si>
  <si>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</si>
  <si>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</si>
  <si>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</si>
  <si>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</si>
  <si>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</si>
  <si>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</si>
  <si>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</si>
  <si>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</si>
  <si>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</si>
  <si>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</si>
  <si>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</si>
  <si>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</si>
  <si>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</si>
  <si>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</si>
  <si>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</si>
  <si>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</si>
  <si>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</si>
  <si>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</si>
  <si>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</si>
  <si>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</si>
  <si>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</si>
  <si>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</si>
  <si>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</si>
  <si>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</si>
  <si>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</si>
  <si>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</si>
  <si>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</si>
  <si>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</si>
  <si>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</si>
  <si>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</si>
  <si>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</si>
  <si>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</si>
  <si>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</si>
  <si>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</si>
  <si>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</si>
  <si>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</si>
  <si>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</si>
  <si>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</si>
  <si>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</si>
  <si>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</si>
  <si>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</si>
  <si>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</si>
  <si>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</si>
  <si>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</si>
  <si>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</si>
  <si>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</si>
  <si>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</si>
  <si>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</si>
  <si>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</si>
  <si>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</si>
  <si>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</si>
  <si>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</si>
  <si>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</si>
  <si>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</si>
  <si>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</si>
  <si>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</si>
  <si>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</si>
  <si>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</si>
  <si>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</si>
  <si>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</si>
  <si>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</si>
  <si>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</si>
  <si>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</si>
  <si>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</si>
  <si>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</si>
  <si>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</si>
  <si>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</si>
  <si>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</si>
  <si>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</si>
  <si>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</si>
  <si>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</si>
  <si>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</si>
  <si>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</si>
  <si>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</si>
  <si>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</si>
  <si>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</si>
  <si>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</si>
  <si>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</si>
  <si>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</si>
  <si>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</si>
  <si>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</si>
  <si>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</si>
  <si>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</si>
  <si>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</si>
  <si>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</si>
  <si>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</si>
  <si>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</si>
  <si>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</si>
  <si>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</si>
  <si>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</si>
  <si>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</si>
  <si>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</si>
  <si>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</si>
  <si>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</si>
  <si>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</si>
  <si>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</si>
  <si>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</si>
  <si>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</si>
  <si>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</si>
  <si>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</si>
  <si>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</si>
  <si>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</si>
  <si>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</si>
  <si>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</si>
  <si>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</si>
  <si>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</si>
  <si>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</si>
  <si>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</si>
  <si>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</si>
  <si>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</si>
  <si>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</si>
  <si>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</si>
  <si>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</si>
  <si>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</si>
  <si>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</si>
  <si>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</si>
  <si>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</si>
  <si>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</si>
  <si>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</si>
  <si>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</si>
  <si>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</si>
  <si>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</si>
  <si>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</si>
  <si>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</si>
  <si>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</si>
  <si>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</si>
  <si>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</si>
  <si>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</si>
  <si>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</si>
  <si>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</si>
  <si>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</si>
  <si>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</si>
  <si>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</si>
  <si>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</si>
  <si>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</si>
  <si>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</si>
  <si>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</si>
  <si>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</si>
  <si>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</si>
  <si>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</si>
  <si>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</si>
  <si>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</si>
  <si>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</si>
  <si>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</si>
  <si>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</si>
  <si>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</si>
  <si>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</si>
  <si>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</si>
  <si>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</si>
  <si>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</si>
  <si>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</si>
  <si>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</si>
  <si>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</si>
  <si>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</si>
  <si>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</si>
  <si>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</si>
  <si>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</si>
  <si>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</si>
  <si>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</si>
  <si>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</si>
  <si>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</si>
  <si>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</si>
  <si>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</si>
  <si>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</si>
  <si>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</si>
  <si>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</si>
  <si>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</si>
  <si>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</si>
  <si>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</si>
  <si>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</si>
  <si>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</si>
  <si>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</si>
  <si>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</si>
  <si>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</si>
  <si>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</si>
  <si>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</si>
  <si>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</si>
  <si>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</si>
  <si>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</si>
  <si>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</si>
  <si>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</si>
  <si>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</si>
  <si>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</si>
  <si>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</si>
  <si>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</si>
  <si>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</si>
  <si>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</si>
  <si>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</si>
  <si>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</si>
  <si>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</si>
  <si>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</si>
  <si>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</si>
  <si>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</si>
  <si>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</si>
  <si>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</si>
  <si>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</si>
  <si>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</si>
  <si>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</si>
  <si>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</si>
  <si>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</si>
  <si>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</si>
  <si>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</si>
  <si>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</si>
  <si>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</si>
  <si>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</si>
  <si>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</si>
  <si>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</si>
  <si>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</si>
  <si>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</si>
  <si>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</si>
  <si>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</si>
  <si>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</si>
  <si>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</si>
  <si>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</si>
  <si>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</si>
  <si>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</si>
  <si>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</si>
  <si>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</si>
  <si>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</si>
  <si>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</si>
  <si>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</si>
  <si>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</si>
  <si>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</si>
  <si>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</si>
  <si>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</si>
  <si>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</si>
  <si>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</si>
  <si>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</si>
  <si>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</si>
  <si>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</si>
  <si>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</si>
  <si>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</si>
  <si>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</si>
  <si>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</si>
  <si>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</si>
  <si>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</si>
  <si>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</si>
  <si>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</si>
  <si>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</si>
  <si>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</si>
  <si>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</si>
  <si>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</si>
  <si>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</si>
  <si>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</si>
  <si>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</si>
  <si>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</si>
  <si>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</si>
  <si>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</si>
  <si>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</si>
  <si>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</si>
  <si>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</si>
  <si>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</si>
  <si>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</si>
  <si>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</si>
  <si>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</si>
  <si>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</si>
  <si>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</si>
  <si>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</si>
  <si>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</si>
  <si>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</si>
  <si>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</si>
  <si>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</si>
  <si>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</si>
  <si>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</si>
  <si>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</si>
  <si>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</si>
  <si>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</si>
  <si>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</si>
  <si>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</si>
  <si>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</si>
  <si>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</si>
  <si>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</si>
  <si>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</si>
  <si>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</si>
  <si>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</si>
  <si>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</si>
  <si>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</si>
  <si>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</si>
  <si>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</si>
  <si>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</si>
  <si>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</si>
  <si>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</si>
  <si>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</si>
  <si>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</si>
  <si>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</si>
  <si>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</si>
  <si>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</si>
  <si>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</si>
  <si>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</si>
  <si>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</si>
  <si>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</si>
  <si>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</si>
  <si>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</si>
  <si>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</si>
  <si>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</si>
  <si>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</si>
  <si>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</si>
  <si>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</si>
  <si>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</si>
  <si>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</si>
  <si>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</si>
  <si>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</si>
  <si>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</si>
  <si>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</si>
  <si>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</si>
  <si>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</si>
  <si>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</si>
  <si>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</si>
  <si>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</si>
  <si>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</si>
  <si>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</si>
  <si>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</si>
  <si>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</si>
  <si>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</si>
  <si>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</si>
  <si>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</si>
  <si>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</si>
  <si>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</si>
  <si>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</si>
  <si>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</si>
  <si>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</si>
  <si>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</si>
  <si>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</si>
  <si>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</si>
  <si>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</si>
  <si>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</si>
  <si>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</si>
  <si>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</si>
  <si>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</si>
  <si>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</si>
  <si>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</si>
  <si>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</si>
  <si>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</si>
  <si>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</si>
  <si>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</si>
  <si>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</si>
  <si>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</si>
  <si>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</si>
  <si>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</si>
  <si>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</si>
  <si>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</si>
  <si>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</si>
  <si>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</si>
  <si>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</si>
  <si>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</si>
  <si>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</si>
  <si>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</si>
  <si>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</si>
  <si>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</si>
  <si>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</si>
  <si>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</si>
  <si>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</si>
  <si>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</si>
  <si>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</si>
  <si>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</si>
  <si>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</si>
  <si>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</si>
  <si>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</si>
  <si>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</si>
  <si>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</si>
  <si>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</si>
  <si>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</si>
  <si>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</si>
  <si>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</si>
  <si>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</si>
  <si>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</si>
  <si>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</si>
  <si>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</si>
  <si>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</si>
  <si>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</si>
  <si>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</si>
  <si>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</si>
  <si>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</si>
  <si>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</si>
  <si>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</si>
  <si>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</si>
  <si>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</si>
  <si>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</si>
  <si>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</si>
  <si>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</si>
  <si>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</si>
  <si>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</si>
  <si>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</si>
  <si>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</si>
  <si>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</si>
  <si>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</si>
  <si>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</si>
  <si>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</si>
  <si>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</si>
  <si>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</si>
  <si>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</si>
  <si>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</si>
  <si>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</si>
  <si>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</si>
  <si>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</si>
  <si>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</si>
  <si>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</si>
  <si>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</si>
  <si>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</si>
  <si>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</si>
  <si>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</si>
  <si>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</si>
  <si>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</si>
  <si>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</si>
  <si>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</si>
  <si>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</si>
  <si>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</si>
  <si>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</si>
  <si>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</si>
  <si>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</si>
  <si>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</si>
  <si>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</si>
  <si>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</si>
  <si>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</si>
  <si>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</si>
  <si>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</si>
  <si>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</si>
  <si>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</si>
  <si>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</si>
  <si>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</si>
  <si>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</si>
  <si>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</si>
  <si>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</si>
  <si>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</si>
  <si>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</si>
  <si>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</si>
  <si>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</si>
  <si>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</si>
  <si>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</si>
  <si>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</si>
  <si>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</si>
  <si>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</si>
  <si>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</si>
  <si>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</si>
  <si>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</si>
  <si>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</si>
  <si>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</si>
  <si>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</si>
  <si>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</si>
  <si>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</si>
  <si>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</si>
  <si>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</si>
  <si>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</si>
  <si>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</si>
  <si>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</si>
  <si>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</si>
  <si>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</si>
  <si>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</si>
  <si>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</si>
  <si>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</si>
  <si>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</si>
  <si>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</si>
  <si>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</si>
  <si>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</si>
  <si>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</si>
  <si>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</si>
  <si>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</si>
  <si>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</si>
  <si>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</si>
  <si>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</si>
  <si>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</si>
  <si>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</si>
  <si>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</si>
  <si>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</si>
  <si>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</si>
  <si>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</si>
  <si>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</si>
  <si>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</si>
  <si>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</si>
  <si>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</si>
  <si>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</si>
  <si>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</si>
  <si>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</si>
  <si>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</si>
  <si>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</si>
  <si>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</si>
  <si>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</si>
  <si>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</si>
  <si>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</si>
  <si>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</si>
  <si>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</si>
  <si>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</si>
  <si>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</si>
  <si>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</si>
  <si>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</si>
  <si>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</si>
  <si>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</si>
  <si>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</si>
  <si>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</si>
  <si>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</si>
  <si>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</si>
  <si>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</si>
  <si>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</si>
  <si>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</si>
  <si>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</si>
  <si>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</si>
  <si>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</si>
  <si>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</si>
  <si>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</si>
  <si>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</si>
  <si>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</si>
  <si>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</si>
  <si>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</si>
  <si>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</si>
  <si>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</si>
  <si>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</si>
  <si>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</si>
  <si>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</si>
  <si>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</si>
  <si>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</si>
  <si>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</si>
  <si>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</si>
  <si>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</si>
  <si>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</si>
  <si>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</si>
  <si>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</si>
  <si>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</si>
  <si>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</si>
  <si>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</si>
  <si>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</si>
  <si>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</si>
  <si>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</si>
  <si>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</si>
  <si>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</si>
  <si>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</si>
  <si>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</si>
  <si>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</si>
  <si>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</si>
  <si>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</si>
  <si>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</si>
  <si>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</si>
  <si>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</si>
  <si>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</si>
  <si>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</si>
  <si>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</si>
  <si>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</si>
  <si>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</si>
  <si>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</si>
  <si>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</si>
  <si>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</si>
  <si>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</si>
  <si>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</si>
  <si>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</si>
  <si>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</si>
  <si>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</si>
  <si>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</si>
  <si>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</si>
  <si>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</si>
  <si>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</si>
  <si>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</si>
  <si>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</si>
  <si>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</si>
  <si>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</si>
  <si>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</si>
  <si>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</si>
  <si>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</si>
  <si>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</si>
  <si>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</si>
  <si>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</si>
  <si>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</si>
  <si>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</si>
  <si>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</si>
  <si>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</si>
  <si>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</si>
  <si>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</si>
  <si>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</si>
  <si>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</si>
  <si>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</si>
  <si>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</si>
  <si>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</si>
  <si>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</si>
  <si>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</si>
  <si>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</si>
  <si>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</si>
  <si>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</si>
  <si>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</si>
  <si>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</si>
  <si>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</si>
  <si>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</si>
  <si>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</si>
  <si>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</si>
  <si>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</si>
  <si>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</si>
  <si>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</si>
  <si>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</si>
  <si>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</si>
  <si>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</si>
  <si>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</si>
  <si>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</si>
  <si>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</si>
  <si>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</si>
  <si>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</si>
  <si>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</si>
  <si>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</si>
  <si>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</si>
  <si>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</si>
  <si>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</si>
  <si>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</si>
  <si>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</si>
  <si>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</si>
  <si>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</si>
  <si>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</si>
  <si>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</si>
  <si>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</si>
  <si>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</si>
  <si>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</si>
  <si>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</si>
  <si>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</si>
  <si>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</si>
  <si>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</si>
  <si>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</si>
  <si>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</si>
  <si>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</si>
  <si>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</si>
  <si>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</si>
  <si>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</si>
  <si>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</si>
  <si>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</si>
  <si>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</si>
  <si>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</si>
  <si>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</si>
  <si>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</si>
  <si>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</si>
  <si>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</si>
  <si>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</si>
  <si>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</si>
  <si>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</si>
  <si>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</si>
  <si>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</si>
  <si>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</si>
  <si>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</si>
  <si>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</si>
  <si>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</si>
  <si>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</si>
  <si>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</si>
  <si>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</si>
  <si>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</si>
  <si>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</si>
  <si>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</si>
  <si>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</si>
  <si>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</si>
  <si>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</si>
  <si>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</si>
  <si>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</si>
  <si>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</si>
  <si>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</si>
  <si>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</si>
  <si>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</si>
  <si>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</si>
  <si>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</si>
  <si>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</si>
  <si>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</si>
  <si>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</si>
  <si>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</si>
  <si>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</si>
  <si>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</si>
  <si>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</si>
  <si>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</si>
  <si>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</si>
  <si>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</si>
  <si>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</si>
  <si>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</si>
  <si>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</si>
  <si>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</si>
  <si>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</si>
  <si>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</si>
  <si>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</si>
  <si>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</si>
  <si>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</si>
  <si>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</si>
  <si>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</si>
  <si>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</si>
  <si>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</si>
  <si>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</si>
  <si>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</si>
  <si>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</si>
  <si>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</si>
  <si>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</si>
  <si>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</si>
  <si>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</si>
  <si>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</si>
  <si>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</si>
  <si>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</si>
  <si>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</si>
  <si>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</si>
  <si>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</si>
  <si>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</si>
  <si>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</si>
  <si>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</si>
  <si>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</si>
  <si>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</si>
  <si>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</si>
  <si>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</si>
  <si>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</si>
  <si>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</si>
  <si>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</si>
  <si>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</si>
  <si>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</si>
  <si>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</si>
  <si>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</si>
  <si>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</si>
  <si>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</si>
  <si>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</si>
  <si>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</si>
  <si>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</si>
  <si>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</si>
  <si>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</si>
  <si>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</si>
  <si>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</si>
  <si>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</si>
  <si>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</si>
  <si>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</si>
  <si>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</si>
  <si>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</si>
  <si>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</si>
  <si>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</si>
  <si>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</si>
  <si>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</si>
  <si>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</si>
  <si>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</si>
  <si>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</si>
  <si>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</si>
  <si>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</si>
  <si>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</si>
  <si>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</si>
  <si>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</si>
  <si>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</si>
  <si>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</si>
  <si>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</si>
  <si>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</si>
  <si>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</si>
  <si>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</si>
  <si>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</si>
  <si>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</si>
  <si>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</si>
  <si>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</si>
  <si>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</si>
  <si>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</si>
  <si>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</si>
  <si>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</si>
  <si>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</si>
  <si>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</si>
  <si>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</si>
  <si>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</si>
  <si>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</si>
  <si>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</si>
  <si>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</si>
  <si>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</si>
  <si>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</si>
  <si>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</si>
  <si>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</si>
  <si>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</si>
  <si>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</si>
  <si>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</si>
  <si>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</si>
  <si>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</si>
  <si>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</si>
  <si>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</si>
  <si>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</si>
  <si>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</si>
  <si>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</si>
  <si>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</si>
  <si>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</si>
  <si>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</si>
  <si>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</si>
  <si>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</si>
  <si>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</si>
  <si>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</si>
  <si>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</si>
  <si>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</si>
  <si>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</si>
  <si>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</si>
  <si>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</si>
  <si>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</si>
  <si>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</si>
  <si>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</si>
  <si>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</si>
  <si>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</si>
  <si>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</si>
  <si>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</si>
  <si>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</si>
  <si>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</si>
  <si>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</si>
  <si>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</si>
  <si>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</si>
  <si>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</si>
  <si>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</si>
  <si>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</si>
  <si>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</si>
  <si>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</si>
  <si>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</si>
  <si>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</si>
  <si>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</si>
  <si>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</si>
  <si>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</si>
  <si>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</si>
  <si>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</si>
  <si>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</si>
  <si>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</si>
  <si>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</si>
  <si>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</si>
  <si>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</si>
  <si>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</si>
  <si>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</si>
  <si>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</si>
  <si>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</si>
  <si>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</si>
  <si>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</si>
  <si>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</si>
  <si>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</si>
  <si>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</si>
  <si>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</si>
  <si>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</si>
  <si>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</si>
  <si>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</si>
  <si>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</si>
  <si>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</si>
  <si>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</si>
  <si>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</si>
  <si>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</si>
  <si>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</si>
  <si>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</si>
  <si>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</si>
  <si>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</si>
  <si>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</si>
  <si>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</si>
  <si>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</si>
  <si>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</si>
  <si>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</si>
  <si>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</si>
  <si>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</si>
  <si>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</si>
  <si>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</si>
  <si>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</si>
  <si>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</si>
  <si>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</si>
  <si>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</si>
  <si>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</si>
  <si>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</si>
  <si>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</si>
  <si>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</si>
  <si>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</si>
  <si>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</si>
  <si>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</si>
  <si>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</si>
  <si>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</si>
  <si>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</si>
  <si>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</si>
  <si>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</si>
  <si>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</si>
  <si>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</si>
  <si>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</si>
  <si>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</si>
  <si>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</si>
  <si>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</si>
  <si>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</si>
  <si>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</si>
  <si>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</si>
  <si>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</si>
  <si>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</si>
  <si>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</si>
  <si>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</si>
  <si>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</si>
  <si>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</si>
  <si>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</si>
  <si>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</si>
  <si>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</si>
  <si>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</si>
  <si>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</si>
  <si>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</si>
  <si>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</si>
  <si>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</si>
  <si>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</si>
  <si>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</si>
  <si>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</si>
  <si>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</si>
  <si>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</si>
  <si>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</si>
  <si>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</si>
  <si>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</si>
  <si>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</si>
  <si>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</si>
  <si>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</si>
  <si>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</si>
  <si>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</si>
  <si>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</si>
  <si>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</si>
  <si>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</si>
  <si>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</si>
  <si>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</si>
  <si>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</si>
  <si>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</si>
  <si>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</si>
  <si>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</si>
  <si>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</si>
  <si>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</si>
  <si>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</si>
  <si>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</si>
  <si>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</si>
  <si>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</si>
  <si>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</si>
  <si>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</si>
  <si>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</si>
  <si>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</si>
  <si>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</si>
  <si>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</si>
  <si>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</si>
  <si>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</si>
  <si>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</si>
  <si>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</si>
  <si>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</si>
  <si>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</si>
  <si>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</si>
  <si>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</si>
  <si>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</si>
  <si>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</si>
  <si>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</si>
  <si>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</si>
  <si>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</si>
  <si>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</si>
  <si>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</si>
  <si>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</si>
  <si>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</si>
  <si>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</si>
  <si>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</si>
  <si>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</si>
  <si>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</si>
  <si>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</si>
  <si>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</si>
  <si>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</si>
  <si>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</si>
  <si>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</si>
  <si>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</si>
  <si>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</si>
  <si>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</si>
  <si>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</si>
  <si>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</si>
  <si>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</si>
  <si>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</si>
  <si>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</si>
  <si>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</si>
  <si>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</si>
  <si>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</si>
  <si>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</si>
  <si>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</si>
  <si>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</si>
  <si>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</si>
  <si>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</si>
  <si>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</si>
  <si>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</si>
  <si>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</si>
  <si>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</si>
  <si>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</si>
  <si>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</si>
  <si>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</si>
  <si>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</si>
  <si>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</si>
  <si>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</si>
  <si>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</si>
  <si>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</si>
  <si>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</si>
  <si>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</si>
  <si>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</si>
  <si>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</si>
  <si>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</si>
  <si>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</si>
  <si>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</si>
  <si>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</si>
  <si>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</si>
  <si>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</si>
  <si>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</si>
  <si>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</si>
  <si>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</si>
  <si>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</si>
  <si>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</si>
  <si>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</si>
  <si>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</si>
  <si>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</si>
  <si>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</si>
  <si>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</si>
  <si>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</si>
  <si>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</si>
  <si>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</si>
  <si>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</si>
  <si>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</si>
  <si>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</si>
  <si>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</si>
  <si>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</si>
  <si>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</si>
  <si>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</si>
  <si>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</si>
  <si>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</si>
  <si>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</si>
  <si>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</si>
  <si>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</si>
  <si>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</si>
  <si>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</si>
  <si>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</si>
  <si>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</si>
  <si>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</si>
  <si>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</si>
  <si>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</si>
  <si>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</si>
  <si>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</si>
  <si>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</si>
  <si>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</si>
  <si>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</si>
  <si>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</si>
  <si>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</si>
  <si>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</si>
  <si>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</si>
  <si>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</si>
  <si>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</si>
  <si>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</si>
  <si>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</si>
  <si>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</si>
  <si>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</si>
  <si>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</si>
  <si>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</si>
  <si>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</si>
  <si>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</si>
  <si>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</si>
  <si>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</si>
  <si>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</si>
  <si>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</si>
  <si>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</si>
  <si>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</si>
  <si>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</si>
  <si>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</si>
  <si>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</si>
  <si>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</si>
  <si>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</si>
  <si>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</si>
  <si>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</si>
  <si>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</si>
  <si>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</si>
  <si>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</si>
  <si>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</si>
  <si>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</si>
  <si>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</si>
  <si>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</si>
  <si>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</si>
  <si>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</si>
  <si>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</si>
  <si>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</si>
  <si>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</si>
  <si>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</si>
  <si>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</si>
  <si>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</si>
  <si>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</si>
  <si>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</si>
  <si>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</si>
  <si>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</si>
  <si>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</si>
  <si>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</si>
  <si>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</si>
  <si>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</si>
  <si>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</si>
  <si>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</si>
  <si>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</si>
  <si>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</si>
  <si>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</si>
  <si>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</si>
  <si>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</si>
  <si>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</si>
  <si>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</si>
  <si>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</si>
  <si>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</si>
  <si>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</si>
  <si>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</si>
  <si>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</si>
  <si>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</si>
  <si>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</si>
  <si>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</si>
  <si>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</si>
  <si>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</si>
  <si>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</si>
  <si>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</si>
  <si>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</si>
  <si>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</si>
  <si>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</si>
  <si>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</si>
  <si>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</si>
  <si>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</si>
  <si>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</si>
  <si>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</si>
  <si>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</si>
  <si>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</si>
  <si>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</si>
  <si>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</si>
  <si>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</si>
  <si>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</si>
  <si>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</si>
  <si>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</si>
  <si>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</si>
  <si>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</si>
  <si>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</si>
  <si>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</si>
  <si>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</si>
  <si>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</si>
  <si>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</si>
  <si>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</si>
  <si>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</si>
  <si>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</si>
  <si>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</si>
  <si>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</si>
  <si>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</si>
  <si>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</si>
  <si>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</si>
  <si>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</si>
  <si>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</si>
  <si>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</si>
  <si>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</si>
  <si>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</si>
  <si>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</si>
  <si>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</si>
  <si>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</si>
  <si>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</si>
  <si>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</si>
  <si>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</si>
  <si>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</si>
  <si>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</si>
  <si>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</si>
  <si>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</si>
  <si>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</si>
  <si>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</si>
  <si>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</si>
  <si>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</si>
  <si>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</si>
  <si>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</si>
  <si>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</si>
  <si>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</si>
  <si>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</si>
  <si>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</si>
  <si>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</si>
  <si>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</si>
  <si>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</si>
  <si>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</si>
  <si>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</si>
  <si>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</si>
  <si>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</si>
  <si>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</si>
  <si>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</si>
  <si>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</si>
  <si>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</si>
  <si>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</si>
  <si>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</si>
  <si>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</si>
  <si>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</si>
  <si>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</si>
  <si>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</si>
  <si>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</si>
  <si>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</si>
  <si>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</si>
  <si>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</si>
  <si>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</si>
  <si>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</si>
  <si>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</si>
  <si>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</si>
  <si>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</si>
  <si>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</si>
  <si>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</si>
  <si>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</si>
  <si>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</si>
  <si>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</si>
  <si>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</si>
  <si>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</si>
  <si>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</si>
  <si>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</si>
  <si>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</si>
  <si>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</si>
  <si>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</si>
  <si>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</si>
  <si>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</si>
  <si>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</si>
  <si>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</si>
  <si>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</si>
  <si>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</si>
  <si>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</si>
  <si>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</si>
  <si>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</si>
  <si>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</si>
  <si>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</si>
  <si>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</si>
  <si>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</si>
  <si>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</si>
  <si>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</si>
  <si>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</si>
  <si>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</si>
  <si>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</si>
  <si>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</si>
  <si>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</si>
  <si>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</si>
  <si>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</si>
  <si>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</si>
  <si>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</si>
  <si>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</si>
  <si>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</si>
  <si>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</si>
  <si>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</si>
  <si>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</si>
  <si>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</si>
  <si>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</si>
  <si>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</si>
  <si>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</si>
  <si>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</si>
  <si>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</si>
  <si>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</si>
  <si>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</si>
  <si>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</si>
  <si>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</si>
  <si>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</si>
  <si>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</si>
  <si>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</si>
  <si>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</si>
  <si>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</si>
  <si>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</si>
  <si>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</si>
  <si>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</si>
  <si>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</si>
  <si>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</si>
  <si>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</si>
  <si>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</si>
  <si>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</si>
  <si>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</si>
  <si>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</si>
  <si>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</si>
  <si>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</si>
  <si>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</si>
  <si>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</si>
  <si>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</si>
  <si>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</si>
  <si>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</si>
  <si>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</si>
  <si>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</si>
  <si>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</si>
  <si>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</si>
  <si>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</si>
  <si>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</si>
  <si>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</si>
  <si>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</si>
  <si>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</si>
  <si>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</si>
  <si>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</si>
  <si>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</si>
  <si>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</si>
  <si>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</si>
  <si>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</si>
  <si>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</si>
  <si>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</si>
  <si>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</si>
  <si>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</si>
  <si>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</si>
  <si>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</si>
  <si>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</si>
  <si>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</si>
  <si>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</si>
  <si>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</si>
  <si>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</si>
  <si>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</si>
  <si>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</si>
  <si>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</si>
  <si>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</si>
  <si>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</si>
  <si>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</si>
  <si>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</si>
  <si>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</si>
  <si>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</si>
  <si>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</si>
  <si>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</si>
  <si>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</si>
  <si>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</si>
  <si>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</si>
  <si>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</si>
  <si>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</si>
  <si>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</si>
  <si>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</si>
  <si>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</si>
  <si>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</si>
  <si>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</si>
  <si>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</si>
  <si>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</si>
  <si>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</si>
  <si>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</si>
  <si>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</si>
  <si>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</si>
  <si>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</si>
  <si>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</si>
  <si>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</si>
  <si>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</si>
  <si>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</si>
  <si>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</si>
  <si>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</si>
  <si>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</si>
  <si>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</si>
  <si>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</si>
  <si>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</si>
  <si>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</si>
  <si>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</si>
  <si>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</si>
  <si>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</si>
  <si>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</si>
  <si>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</si>
  <si>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</si>
  <si>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</si>
  <si>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</si>
  <si>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</si>
  <si>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</si>
  <si>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</si>
  <si>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</si>
  <si>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</si>
  <si>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</si>
  <si>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</si>
  <si>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</si>
  <si>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</si>
  <si>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</si>
  <si>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</si>
  <si>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</si>
  <si>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</si>
  <si>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</si>
  <si>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</si>
  <si>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</si>
  <si>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</si>
  <si>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</si>
  <si>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</si>
  <si>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</si>
  <si>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</si>
  <si>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</si>
  <si>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</si>
  <si>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</si>
  <si>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</si>
  <si>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</si>
  <si>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</si>
  <si>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</si>
  <si>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</si>
  <si>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</si>
  <si>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</si>
  <si>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</si>
  <si>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</si>
  <si>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</si>
  <si>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</si>
  <si>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</si>
  <si>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</si>
  <si>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</si>
  <si>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</si>
  <si>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</si>
  <si>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</si>
  <si>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</si>
  <si>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</si>
  <si>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</si>
  <si>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</si>
  <si>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</si>
  <si>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</si>
  <si>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</si>
  <si>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</si>
  <si>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</si>
  <si>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</si>
  <si>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</si>
  <si>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</si>
  <si>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</si>
  <si>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</si>
  <si>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</si>
  <si>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</si>
  <si>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</si>
  <si>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</si>
  <si>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</si>
  <si>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</si>
  <si>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</si>
  <si>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</si>
  <si>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</si>
  <si>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</si>
  <si>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</si>
  <si>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</si>
  <si>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</si>
  <si>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</si>
  <si>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</si>
  <si>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</si>
  <si>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</si>
  <si>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</si>
  <si>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</si>
  <si>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</si>
  <si>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</si>
  <si>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</si>
  <si>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</si>
  <si>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</si>
  <si>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</si>
  <si>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</si>
  <si>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</si>
  <si>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</si>
  <si>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</si>
  <si>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</si>
  <si>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</si>
  <si>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</si>
  <si>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</si>
  <si>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</si>
  <si>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</si>
  <si>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</si>
  <si>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</si>
  <si>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</si>
  <si>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</si>
  <si>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</si>
  <si>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</si>
  <si>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</si>
  <si>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</si>
  <si>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</si>
  <si>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</si>
  <si>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</si>
  <si>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</si>
  <si>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</si>
  <si>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</si>
  <si>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</si>
  <si>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</si>
  <si>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</si>
  <si>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</si>
  <si>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</si>
  <si>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</si>
  <si>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</si>
  <si>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</si>
  <si>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</si>
  <si>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</si>
  <si>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</si>
  <si>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</si>
  <si>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</si>
  <si>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</si>
  <si>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</si>
  <si>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</si>
  <si>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</si>
  <si>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</si>
  <si>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</si>
  <si>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</si>
  <si>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</si>
  <si>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</si>
  <si>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</si>
  <si>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</si>
  <si>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</si>
  <si>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</si>
  <si>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</si>
  <si>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</si>
  <si>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</si>
  <si>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</si>
  <si>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</si>
  <si>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</si>
  <si>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</si>
  <si>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</si>
  <si>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</si>
  <si>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</si>
  <si>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</si>
  <si>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</si>
  <si>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</si>
  <si>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</si>
  <si>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</si>
  <si>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</si>
  <si>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</si>
  <si>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</si>
  <si>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</si>
  <si>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</si>
  <si>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</si>
  <si>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</si>
  <si>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</si>
  <si>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</si>
  <si>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</si>
  <si>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</si>
  <si>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</si>
  <si>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</si>
  <si>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</si>
  <si>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</si>
  <si>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</si>
  <si>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</si>
  <si>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</si>
  <si>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</si>
  <si>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</si>
  <si>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</si>
  <si>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</si>
  <si>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</si>
  <si>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</si>
  <si>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</si>
  <si>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</si>
  <si>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</si>
  <si>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</si>
  <si>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</si>
  <si>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</si>
  <si>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</si>
  <si>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</si>
  <si>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</si>
  <si>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</si>
  <si>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</si>
  <si>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</si>
  <si>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</si>
  <si>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</si>
  <si>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</si>
  <si>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</si>
  <si>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</si>
  <si>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</si>
  <si>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</si>
  <si>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</si>
  <si>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</si>
  <si>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</si>
  <si>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</si>
  <si>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</si>
  <si>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</si>
  <si>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</si>
  <si>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</si>
  <si>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</si>
  <si>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</si>
  <si>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</si>
  <si>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</si>
  <si>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</si>
  <si>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</si>
  <si>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</si>
  <si>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</si>
  <si>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</si>
  <si>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</si>
  <si>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</si>
  <si>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</si>
  <si>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</si>
  <si>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</si>
  <si>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</si>
  <si>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</si>
  <si>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</si>
  <si>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</si>
  <si>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</si>
  <si>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</si>
  <si>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</si>
  <si>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</si>
  <si>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</si>
  <si>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</si>
  <si>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</si>
  <si>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</si>
  <si>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</si>
  <si>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</si>
  <si>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</si>
  <si>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</si>
  <si>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</si>
  <si>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</si>
  <si>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</si>
  <si>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</si>
  <si>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</si>
  <si>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</si>
  <si>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</si>
  <si>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</si>
  <si>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</si>
  <si>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</si>
  <si>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</si>
  <si>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</si>
  <si>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</si>
  <si>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</si>
  <si>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</si>
  <si>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</si>
  <si>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</si>
  <si>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</si>
  <si>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</si>
  <si>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</si>
  <si>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</si>
  <si>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</si>
  <si>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</si>
  <si>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</si>
  <si>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</si>
  <si>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</si>
  <si>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</si>
  <si>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</si>
  <si>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</si>
  <si>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</si>
  <si>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</si>
  <si>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</si>
  <si>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</si>
  <si>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</si>
  <si>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</si>
  <si>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</si>
  <si>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</si>
  <si>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</si>
  <si>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</si>
  <si>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</si>
  <si>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</si>
  <si>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</si>
  <si>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</si>
  <si>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</si>
  <si>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</si>
  <si>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</si>
  <si>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</si>
  <si>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</si>
  <si>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</si>
  <si>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</si>
  <si>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</si>
  <si>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</si>
  <si>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</si>
  <si>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</si>
  <si>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</si>
  <si>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</si>
  <si>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</si>
  <si>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</si>
  <si>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</si>
  <si>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</si>
  <si>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</si>
  <si>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</si>
  <si>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</si>
  <si>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</si>
  <si>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</si>
  <si>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</si>
  <si>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</si>
  <si>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</si>
  <si>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</si>
  <si>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</si>
  <si>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</si>
  <si>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</si>
  <si>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</si>
  <si>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</si>
  <si>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</si>
  <si>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</si>
  <si>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</si>
  <si>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</si>
  <si>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</si>
  <si>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</si>
  <si>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</si>
  <si>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</si>
  <si>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</si>
  <si>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</si>
  <si>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</si>
  <si>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</si>
  <si>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</si>
  <si>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</si>
  <si>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</si>
  <si>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</si>
  <si>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</si>
  <si>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</si>
  <si>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</si>
  <si>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</si>
  <si>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</si>
  <si>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</si>
  <si>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</si>
  <si>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</si>
  <si>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</si>
  <si>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</si>
  <si>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</si>
  <si>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</si>
  <si>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</si>
  <si>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</si>
  <si>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</si>
  <si>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</si>
  <si>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</si>
  <si>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</si>
  <si>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</si>
  <si>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</si>
  <si>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</si>
  <si>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</si>
  <si>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</si>
  <si>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</si>
  <si>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</si>
  <si>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</si>
  <si>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</si>
  <si>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</si>
  <si>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</si>
  <si>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</si>
  <si>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</si>
  <si>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</si>
  <si>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</si>
  <si>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</si>
  <si>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</si>
  <si>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</si>
  <si>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</si>
  <si>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</si>
  <si>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</si>
  <si>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</si>
  <si>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</si>
  <si>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</si>
  <si>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</si>
  <si>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</si>
  <si>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</si>
  <si>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</si>
  <si>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</si>
  <si>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</si>
  <si>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</si>
  <si>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</si>
  <si>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</si>
  <si>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</si>
  <si>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</si>
  <si>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</si>
  <si>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</si>
  <si>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</si>
  <si>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</si>
  <si>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</si>
  <si>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</si>
  <si>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</si>
  <si>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</si>
  <si>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</si>
  <si>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</si>
  <si>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</si>
  <si>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</si>
  <si>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</si>
  <si>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</si>
  <si>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</si>
  <si>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</si>
  <si>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</si>
  <si>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</si>
  <si>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</si>
  <si>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</si>
  <si>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</si>
  <si>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</si>
  <si>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</si>
  <si>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</si>
  <si>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</si>
  <si>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</si>
  <si>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</si>
  <si>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</si>
  <si>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</si>
  <si>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</si>
  <si>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</si>
  <si>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</si>
  <si>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</si>
  <si>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</si>
  <si>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</si>
  <si>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</si>
  <si>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</si>
  <si>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</si>
  <si>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</si>
  <si>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</si>
  <si>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</si>
  <si>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</si>
  <si>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</si>
  <si>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</si>
  <si>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</si>
  <si>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</si>
  <si>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</si>
  <si>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</si>
  <si>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</si>
  <si>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</si>
  <si>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</si>
  <si>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</si>
  <si>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</si>
  <si>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</si>
  <si>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</si>
  <si>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</si>
  <si>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</si>
  <si>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</si>
  <si>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</si>
  <si>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</si>
  <si>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</si>
  <si>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</si>
  <si>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</si>
  <si>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</si>
  <si>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</si>
  <si>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</si>
  <si>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</si>
  <si>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</si>
  <si>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</si>
  <si>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</si>
  <si>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</si>
  <si>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</si>
  <si>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</si>
  <si>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</si>
  <si>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</si>
  <si>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</si>
  <si>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</si>
  <si>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</si>
  <si>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</si>
  <si>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</si>
  <si>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</si>
  <si>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</si>
  <si>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</si>
  <si>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</si>
  <si>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</si>
  <si>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</si>
  <si>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</si>
  <si>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</si>
  <si>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</si>
  <si>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</si>
  <si>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</si>
  <si>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</si>
  <si>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</si>
  <si>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</si>
  <si>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</si>
  <si>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</si>
  <si>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</si>
  <si>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</si>
  <si>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</si>
  <si>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</si>
  <si>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</si>
  <si>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</si>
  <si>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</si>
  <si>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</si>
  <si>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</si>
  <si>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</si>
  <si>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</si>
  <si>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</si>
  <si>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</si>
  <si>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</si>
  <si>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</si>
  <si>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</si>
  <si>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</si>
  <si>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</si>
  <si>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</si>
  <si>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</si>
  <si>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</si>
  <si>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</si>
  <si>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</si>
  <si>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</si>
  <si>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</si>
  <si>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</si>
  <si>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</si>
  <si>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</si>
  <si>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</si>
  <si>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</si>
  <si>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</si>
  <si>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</si>
  <si>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</si>
  <si>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</si>
  <si>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</si>
  <si>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</si>
  <si>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</si>
  <si>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</si>
  <si>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</si>
  <si>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</si>
  <si>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</si>
  <si>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</si>
  <si>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</si>
  <si>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</si>
  <si>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</si>
  <si>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</si>
  <si>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</si>
  <si>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</si>
  <si>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</si>
  <si>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</si>
  <si>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</si>
  <si>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</si>
  <si>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</si>
  <si>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</si>
  <si>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</si>
  <si>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</si>
  <si>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</si>
  <si>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</si>
  <si>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</si>
  <si>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</si>
  <si>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</si>
  <si>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</si>
  <si>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</si>
  <si>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</si>
  <si>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</si>
  <si>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</si>
  <si>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</si>
  <si>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</si>
  <si>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</si>
  <si>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</si>
  <si>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</si>
  <si>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</si>
  <si>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</si>
  <si>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</si>
  <si>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</si>
  <si>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</si>
  <si>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</si>
  <si>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</si>
  <si>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</si>
  <si>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</si>
  <si>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</si>
  <si>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</si>
  <si>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</si>
  <si>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</si>
  <si>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</si>
  <si>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</si>
  <si>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</si>
  <si>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</si>
  <si>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</si>
  <si>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</si>
  <si>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</si>
  <si>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</si>
  <si>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</si>
  <si>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</si>
  <si>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</si>
  <si>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</si>
  <si>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</si>
  <si>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</si>
  <si>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</si>
  <si>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</si>
  <si>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</si>
  <si>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</si>
  <si>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</si>
  <si>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</si>
  <si>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</si>
  <si>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</si>
  <si>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</si>
  <si>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</si>
  <si>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</si>
  <si>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</si>
  <si>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</si>
  <si>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</si>
  <si>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</si>
  <si>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</si>
  <si>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</si>
  <si>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</si>
  <si>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</si>
  <si>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</si>
  <si>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</si>
  <si>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</si>
  <si>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</si>
  <si>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</si>
  <si>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</si>
  <si>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</si>
  <si>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</si>
  <si>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</si>
  <si>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</si>
  <si>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</si>
  <si>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</si>
  <si>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</si>
  <si>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</si>
  <si>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</si>
  <si>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</si>
  <si>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</si>
  <si>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</si>
  <si>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</si>
  <si>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</si>
  <si>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</si>
  <si>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</si>
  <si>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</si>
  <si>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</si>
  <si>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</si>
  <si>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</si>
  <si>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</si>
  <si>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</si>
  <si>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</si>
  <si>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</si>
  <si>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</si>
  <si>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</si>
  <si>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</si>
  <si>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</si>
  <si>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</si>
  <si>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</si>
  <si>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</si>
  <si>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</si>
  <si>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</si>
  <si>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</si>
  <si>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</si>
  <si>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</si>
  <si>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</si>
  <si>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</si>
  <si>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</si>
  <si>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</si>
  <si>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</si>
  <si>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</si>
  <si>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</si>
  <si>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</si>
  <si>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</si>
  <si>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</si>
  <si>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</si>
  <si>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</si>
  <si>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</si>
  <si>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</si>
  <si>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</si>
  <si>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</si>
  <si>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</si>
  <si>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</si>
  <si>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</si>
  <si>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</si>
  <si>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</si>
  <si>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</si>
  <si>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</si>
  <si>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</si>
  <si>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</si>
  <si>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</si>
  <si>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</si>
  <si>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</si>
  <si>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</si>
  <si>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</si>
  <si>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</si>
  <si>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</si>
  <si>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</si>
  <si>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</si>
  <si>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</si>
  <si>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</si>
  <si>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</si>
  <si>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</si>
  <si>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</si>
  <si>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</si>
  <si>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</si>
  <si>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</si>
  <si>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</si>
  <si>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</si>
  <si>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</si>
  <si>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</si>
  <si>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</si>
  <si>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</si>
  <si>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</si>
  <si>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</si>
  <si>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</si>
  <si>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</si>
  <si>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</si>
  <si>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</si>
  <si>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</si>
  <si>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</si>
  <si>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</si>
  <si>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</si>
  <si>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</si>
  <si>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</si>
  <si>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</si>
  <si>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</si>
  <si>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</si>
  <si>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</si>
  <si>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</si>
  <si>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</si>
  <si>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</si>
  <si>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</si>
  <si>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</si>
  <si>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</si>
  <si>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</si>
  <si>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</si>
  <si>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</si>
  <si>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</si>
  <si>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</si>
  <si>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</si>
  <si>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</si>
  <si>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</si>
  <si>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</si>
  <si>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</si>
  <si>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</si>
  <si>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</si>
  <si>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</si>
  <si>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</si>
  <si>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</si>
  <si>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</si>
  <si>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</si>
  <si>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</si>
  <si>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</si>
  <si>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</si>
  <si>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</si>
  <si>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</si>
  <si>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</si>
  <si>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</si>
  <si>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</si>
  <si>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</si>
  <si>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</si>
  <si>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</si>
  <si>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</si>
  <si>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</si>
  <si>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</si>
  <si>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</si>
  <si>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</si>
  <si>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</si>
  <si>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</si>
  <si>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</si>
  <si>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</si>
  <si>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</si>
  <si>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</si>
  <si>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</si>
  <si>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</si>
  <si>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</si>
  <si>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</si>
  <si>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</si>
  <si>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</si>
  <si>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</si>
  <si>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</si>
  <si>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</si>
  <si>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</si>
  <si>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</si>
  <si>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</si>
  <si>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</si>
  <si>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</si>
  <si>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</si>
  <si>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</si>
  <si>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</si>
  <si>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</si>
  <si>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</si>
  <si>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</si>
  <si>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</si>
  <si>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</si>
  <si>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</si>
  <si>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</si>
  <si>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</si>
  <si>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</si>
  <si>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</si>
  <si>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</si>
  <si>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</si>
  <si>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</si>
  <si>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</si>
  <si>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</si>
  <si>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</si>
  <si>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</si>
  <si>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</si>
  <si>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</si>
  <si>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</si>
  <si>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</si>
  <si>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</si>
  <si>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</si>
  <si>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</si>
  <si>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</si>
  <si>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</si>
  <si>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</si>
  <si>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</si>
  <si>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</si>
  <si>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</si>
  <si>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</si>
  <si>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</si>
  <si>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</si>
  <si>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</si>
  <si>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</si>
  <si>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</si>
  <si>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</si>
  <si>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</si>
  <si>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</si>
  <si>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</si>
  <si>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</si>
  <si>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</si>
  <si>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</si>
  <si>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</si>
  <si>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</si>
  <si>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</si>
  <si>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</si>
  <si>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</si>
  <si>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</si>
  <si>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</si>
  <si>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</si>
  <si>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</si>
  <si>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</si>
  <si>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</si>
  <si>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</si>
  <si>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</si>
  <si>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</si>
  <si>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</si>
  <si>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</si>
  <si>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</si>
  <si>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</si>
  <si>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</si>
  <si>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</si>
  <si>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</si>
  <si>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</si>
  <si>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</si>
  <si>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</si>
  <si>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</si>
  <si>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</si>
  <si>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</si>
  <si>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</si>
  <si>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</si>
  <si>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</si>
  <si>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</si>
  <si>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</si>
  <si>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</si>
  <si>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</si>
  <si>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</si>
  <si>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</si>
  <si>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</si>
  <si>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</si>
  <si>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</si>
  <si>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</si>
  <si>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</si>
  <si>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</si>
  <si>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</si>
  <si>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</si>
  <si>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</si>
  <si>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</si>
  <si>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</si>
  <si>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</si>
  <si>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</si>
  <si>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</si>
  <si>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</si>
  <si>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</si>
  <si>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</si>
  <si>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</si>
  <si>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</si>
  <si>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</si>
  <si>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</si>
  <si>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</si>
  <si>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</si>
  <si>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</si>
  <si>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</si>
  <si>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</si>
  <si>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</si>
  <si>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</si>
  <si>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</si>
  <si>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</si>
  <si>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</si>
  <si>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</si>
  <si>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</si>
  <si>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</si>
  <si>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</si>
  <si>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</si>
  <si>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</si>
  <si>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</si>
  <si>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</si>
  <si>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</si>
  <si>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</si>
  <si>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</si>
  <si>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</si>
  <si>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</si>
  <si>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</si>
  <si>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</si>
  <si>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</si>
  <si>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</si>
  <si>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</si>
  <si>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</si>
  <si>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</si>
  <si>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</si>
  <si>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</si>
  <si>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</si>
  <si>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</si>
  <si>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</si>
  <si>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</si>
  <si>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</si>
  <si>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</si>
  <si>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</si>
  <si>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</si>
  <si>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</si>
  <si>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</si>
  <si>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</si>
  <si>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</si>
  <si>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</si>
  <si>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</si>
  <si>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</si>
  <si>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</si>
  <si>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</si>
  <si>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</si>
  <si>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</si>
  <si>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</si>
  <si>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</si>
  <si>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</si>
  <si>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</si>
  <si>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</si>
  <si>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</si>
  <si>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</si>
  <si>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</si>
  <si>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</si>
  <si>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</si>
  <si>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</si>
  <si>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</si>
  <si>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</si>
  <si>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</si>
  <si>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</si>
  <si>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</si>
  <si>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</si>
  <si>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</si>
  <si>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</si>
  <si>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</si>
  <si>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</si>
  <si>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</si>
  <si>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</si>
  <si>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</si>
  <si>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</si>
  <si>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</si>
  <si>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</si>
  <si>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</si>
  <si>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</si>
  <si>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</si>
  <si>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</si>
  <si>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</si>
  <si>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</si>
  <si>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</si>
  <si>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</si>
  <si>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</si>
  <si>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</si>
  <si>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</si>
  <si>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</si>
  <si>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</si>
  <si>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</si>
  <si>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</si>
  <si>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</si>
  <si>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</si>
  <si>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</si>
  <si>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</si>
  <si>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</si>
  <si>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</si>
  <si>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</si>
  <si>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</si>
  <si>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</si>
  <si>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</si>
  <si>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</si>
  <si>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</si>
  <si>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</si>
  <si>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</si>
  <si>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</si>
  <si>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</si>
  <si>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</si>
  <si>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</si>
  <si>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</si>
  <si>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</si>
  <si>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</si>
  <si>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</si>
  <si>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</si>
  <si>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</si>
  <si>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</si>
  <si>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</si>
  <si>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</si>
  <si>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</si>
  <si>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</si>
  <si>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</si>
  <si>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</si>
  <si>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</si>
  <si>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</si>
  <si>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</si>
  <si>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</si>
  <si>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</si>
  <si>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</si>
  <si>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</si>
  <si>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</si>
  <si>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</si>
  <si>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</si>
  <si>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</si>
  <si>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</si>
  <si>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</si>
  <si>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</si>
  <si>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</si>
  <si>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</si>
  <si>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</si>
  <si>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</si>
  <si>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</si>
  <si>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</si>
  <si>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</si>
  <si>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</si>
  <si>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</si>
  <si>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</si>
  <si>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</si>
  <si>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</si>
  <si>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</si>
  <si>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</si>
  <si>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</si>
  <si>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</si>
  <si>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</si>
  <si>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</si>
  <si>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</si>
  <si>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</si>
  <si>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</si>
  <si>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</si>
  <si>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</si>
  <si>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</si>
  <si>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</si>
  <si>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</si>
  <si>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</si>
  <si>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</si>
  <si>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</si>
  <si>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</si>
  <si>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</si>
  <si>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</si>
  <si>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</si>
  <si>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</si>
  <si>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</si>
  <si>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</si>
  <si>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</si>
  <si>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</si>
  <si>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</si>
  <si>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</si>
  <si>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</si>
  <si>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</si>
  <si>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</si>
  <si>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</si>
  <si>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</si>
  <si>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</si>
  <si>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</si>
  <si>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</si>
  <si>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</si>
  <si>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</si>
  <si>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</si>
  <si>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</si>
  <si>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</si>
  <si>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</si>
  <si>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</si>
  <si>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</si>
  <si>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</si>
  <si>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</si>
  <si>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</si>
  <si>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</si>
  <si>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</si>
  <si>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</si>
  <si>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</si>
  <si>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</si>
  <si>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</si>
  <si>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</si>
  <si>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</si>
  <si>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</si>
  <si>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</si>
  <si>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</si>
  <si>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</si>
  <si>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</si>
  <si>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</si>
  <si>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</si>
  <si>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</si>
  <si>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</si>
  <si>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</si>
  <si>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</si>
  <si>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</si>
  <si>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</si>
  <si>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</si>
  <si>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</si>
  <si>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</si>
  <si>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</si>
  <si>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</si>
  <si>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</si>
  <si>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</si>
  <si>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</si>
  <si>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</si>
  <si>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</si>
  <si>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</si>
  <si>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</si>
  <si>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</si>
  <si>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</si>
  <si>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</si>
  <si>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</si>
  <si>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</si>
  <si>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</si>
  <si>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</si>
  <si>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</si>
  <si>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</si>
  <si>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</si>
  <si>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</si>
  <si>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</si>
  <si>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</si>
  <si>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</si>
  <si>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</si>
  <si>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</si>
  <si>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</si>
  <si>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</si>
  <si>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</si>
  <si>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</si>
  <si>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</si>
  <si>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</si>
  <si>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</si>
  <si>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</si>
  <si>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</si>
  <si>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</si>
  <si>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</si>
  <si>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</si>
  <si>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</si>
  <si>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</si>
  <si>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</si>
  <si>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</si>
  <si>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</si>
  <si>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</si>
  <si>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</si>
  <si>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</si>
  <si>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</si>
  <si>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</si>
  <si>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</si>
  <si>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</si>
  <si>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</si>
  <si>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</si>
  <si>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</si>
  <si>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</si>
  <si>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</si>
  <si>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</si>
  <si>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</si>
  <si>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</si>
  <si>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</si>
  <si>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</si>
  <si>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</si>
  <si>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</si>
  <si>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</si>
  <si>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</si>
  <si>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</si>
  <si>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</si>
  <si>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</si>
  <si>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</si>
  <si>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</si>
  <si>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</si>
  <si>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</si>
  <si>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</si>
  <si>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</si>
  <si>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</si>
  <si>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</si>
  <si>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</si>
  <si>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</si>
  <si>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</si>
  <si>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</si>
  <si>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</si>
  <si>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</si>
  <si>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</si>
  <si>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</si>
  <si>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</si>
  <si>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</si>
  <si>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</si>
  <si>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</si>
  <si>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</si>
  <si>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</si>
  <si>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</si>
  <si>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</si>
  <si>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</si>
  <si>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</si>
  <si>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</si>
  <si>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</si>
  <si>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</si>
  <si>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</si>
  <si>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</si>
  <si>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</si>
  <si>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</si>
  <si>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</si>
  <si>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</si>
  <si>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</si>
  <si>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</si>
  <si>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</si>
  <si>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</si>
  <si>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</si>
  <si>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</si>
  <si>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</si>
  <si>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</si>
  <si>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</si>
  <si>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</si>
  <si>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</si>
  <si>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</si>
  <si>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</si>
  <si>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</si>
  <si>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</si>
  <si>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</si>
  <si>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</si>
  <si>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</si>
  <si>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</si>
  <si>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</si>
  <si>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</si>
  <si>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</si>
  <si>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</si>
  <si>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</si>
  <si>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</si>
  <si>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</si>
  <si>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</si>
  <si>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</si>
  <si>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</si>
  <si>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</si>
  <si>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</si>
  <si>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</si>
  <si>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</si>
  <si>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</si>
  <si>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</si>
  <si>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</si>
  <si>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</si>
  <si>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</si>
  <si>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</si>
  <si>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</si>
  <si>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</si>
  <si>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</si>
  <si>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</si>
  <si>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</si>
  <si>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</si>
  <si>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</si>
  <si>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</si>
  <si>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</si>
  <si>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</si>
  <si>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</si>
  <si>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</si>
  <si>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</si>
  <si>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</si>
  <si>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</si>
  <si>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</si>
  <si>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</si>
  <si>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</si>
  <si>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</si>
  <si>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</si>
  <si>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</si>
  <si>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</si>
  <si>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</si>
  <si>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</si>
  <si>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</si>
  <si>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</si>
  <si>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</si>
  <si>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</si>
  <si>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</si>
  <si>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</si>
  <si>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</si>
  <si>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</si>
  <si>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</si>
  <si>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</si>
  <si>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</si>
  <si>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</si>
  <si>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</si>
  <si>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</si>
  <si>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</si>
  <si>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</si>
  <si>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</si>
  <si>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</si>
  <si>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</si>
  <si>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</si>
  <si>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</si>
  <si>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</si>
  <si>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</si>
  <si>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</si>
  <si>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</si>
  <si>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</si>
  <si>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</si>
  <si>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</si>
  <si>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</si>
  <si>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</si>
  <si>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</si>
  <si>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</si>
  <si>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</si>
  <si>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</si>
  <si>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</si>
  <si>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</si>
  <si>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</si>
  <si>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</si>
  <si>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</si>
  <si>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</si>
  <si>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</si>
  <si>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</si>
  <si>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</si>
  <si>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</si>
  <si>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</si>
  <si>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</si>
  <si>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</si>
  <si>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</si>
  <si>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</si>
  <si>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</si>
  <si>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</si>
  <si>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</si>
  <si>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</si>
  <si>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</si>
  <si>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</si>
  <si>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</si>
  <si>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</si>
  <si>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</si>
  <si>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</si>
  <si>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</si>
  <si>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</si>
  <si>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</si>
  <si>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</si>
  <si>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</si>
  <si>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</si>
  <si>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</si>
  <si>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</si>
  <si>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</si>
  <si>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</si>
  <si>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</si>
  <si>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</si>
  <si>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</si>
  <si>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</si>
  <si>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</si>
  <si>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</si>
  <si>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</si>
  <si>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</si>
  <si>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</si>
  <si>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</si>
  <si>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</si>
  <si>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</si>
  <si>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</si>
  <si>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</si>
  <si>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</si>
  <si>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</si>
  <si>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</si>
  <si>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</si>
  <si>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</si>
  <si>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</si>
  <si>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</si>
  <si>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</si>
  <si>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</si>
  <si>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</si>
  <si>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</si>
  <si>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</si>
  <si>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</si>
  <si>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</si>
  <si>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</si>
  <si>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</si>
  <si>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</si>
  <si>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</si>
  <si>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</si>
  <si>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</si>
  <si>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</si>
  <si>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</si>
  <si>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</si>
  <si>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</si>
  <si>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</si>
  <si>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</si>
  <si>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</si>
  <si>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</si>
  <si>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</si>
  <si>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</si>
  <si>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</si>
  <si>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</si>
  <si>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</si>
  <si>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</si>
  <si>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</si>
  <si>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</si>
  <si>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</si>
  <si>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</si>
  <si>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</si>
  <si>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</si>
  <si>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</si>
  <si>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</si>
  <si>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</si>
  <si>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</si>
  <si>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</si>
  <si>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</si>
  <si>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</si>
  <si>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</si>
  <si>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</si>
  <si>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</si>
  <si>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</si>
  <si>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</si>
  <si>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</si>
  <si>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</si>
  <si>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</si>
  <si>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</si>
  <si>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</si>
  <si>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</si>
  <si>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</si>
  <si>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</si>
  <si>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</si>
  <si>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</si>
  <si>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</si>
  <si>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</si>
  <si>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</si>
  <si>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</si>
  <si>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</si>
  <si>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</si>
  <si>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</si>
  <si>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</si>
  <si>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</si>
  <si>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</si>
  <si>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</si>
  <si>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</si>
  <si>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</si>
  <si>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</si>
  <si>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</si>
  <si>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</si>
  <si>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</si>
  <si>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</si>
  <si>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</si>
  <si>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</si>
  <si>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</si>
  <si>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</si>
  <si>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</si>
  <si>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</si>
  <si>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</si>
  <si>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</si>
  <si>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</si>
  <si>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</si>
  <si>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</si>
  <si>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</si>
  <si>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</si>
  <si>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</si>
  <si>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</si>
  <si>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</si>
  <si>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</si>
  <si>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</si>
  <si>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</si>
  <si>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</si>
  <si>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</si>
  <si>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</si>
  <si>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</si>
  <si>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</si>
  <si>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</si>
  <si>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</si>
  <si>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</si>
  <si>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</si>
  <si>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</si>
  <si>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</si>
  <si>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</si>
  <si>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</si>
  <si>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</si>
  <si>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</si>
  <si>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</si>
  <si>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</si>
  <si>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</si>
  <si>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</si>
  <si>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</si>
  <si>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</si>
  <si>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</si>
  <si>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</si>
  <si>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</si>
  <si>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</si>
  <si>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</si>
  <si>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</si>
  <si>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</si>
  <si>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</si>
  <si>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</si>
  <si>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</si>
  <si>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</si>
  <si>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</si>
  <si>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</si>
  <si>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</si>
  <si>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</si>
  <si>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</si>
  <si>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</si>
  <si>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</si>
  <si>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</si>
  <si>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</si>
  <si>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</si>
  <si>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</si>
  <si>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</si>
  <si>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</si>
  <si>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</si>
  <si>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</si>
  <si>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</si>
  <si>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</si>
  <si>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</si>
  <si>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</si>
  <si>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</si>
  <si>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</si>
  <si>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</si>
  <si>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</si>
  <si>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</si>
  <si>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</si>
  <si>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</si>
  <si>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</si>
  <si>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</si>
  <si>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</si>
  <si>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</si>
  <si>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</si>
  <si>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</si>
  <si>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</si>
  <si>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</si>
  <si>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</si>
  <si>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</si>
  <si>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</si>
  <si>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</si>
  <si>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</si>
  <si>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</si>
  <si>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</si>
  <si>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</si>
  <si>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</si>
  <si>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</si>
  <si>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</si>
  <si>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</si>
  <si>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</si>
  <si>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</si>
  <si>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</si>
  <si>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</si>
  <si>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</si>
  <si>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</si>
  <si>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</si>
  <si>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</si>
  <si>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</si>
  <si>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</si>
  <si>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</si>
  <si>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</si>
  <si>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</si>
  <si>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</si>
  <si>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</si>
  <si>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</si>
  <si>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</si>
  <si>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</si>
  <si>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</si>
  <si>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</si>
  <si>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</si>
  <si>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</si>
  <si>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</si>
  <si>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</si>
  <si>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</si>
  <si>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</si>
  <si>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</si>
  <si>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</si>
  <si>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</si>
  <si>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</si>
  <si>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</si>
  <si>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</si>
  <si>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</si>
  <si>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</si>
  <si>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</si>
  <si>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</si>
  <si>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</si>
  <si>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</si>
  <si>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</si>
  <si>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</si>
  <si>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</si>
  <si>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</si>
  <si>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</si>
  <si>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</si>
  <si>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</si>
  <si>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</si>
  <si>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</si>
  <si>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</si>
  <si>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</si>
  <si>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</si>
  <si>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</si>
  <si>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</si>
  <si>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</si>
  <si>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</si>
  <si>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</si>
  <si>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</si>
  <si>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</si>
  <si>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</si>
  <si>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</si>
  <si>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</si>
  <si>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</si>
  <si>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</si>
  <si>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</si>
  <si>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</si>
  <si>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</si>
  <si>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</si>
  <si>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</si>
  <si>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</si>
  <si>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</si>
  <si>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</si>
  <si>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</si>
  <si>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</si>
  <si>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</si>
  <si>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</si>
  <si>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</si>
  <si>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</si>
  <si>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</si>
  <si>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</si>
  <si>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</si>
  <si>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</si>
  <si>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</si>
  <si>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</si>
  <si>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</si>
  <si>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</si>
  <si>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</si>
  <si>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</si>
  <si>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</si>
  <si>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</si>
  <si>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</si>
  <si>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</si>
  <si>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</si>
  <si>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</si>
  <si>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</si>
  <si>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</si>
  <si>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</si>
  <si>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</si>
  <si>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</si>
  <si>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</si>
  <si>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</si>
  <si>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</si>
  <si>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</si>
  <si>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</si>
  <si>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</si>
  <si>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</si>
  <si>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</si>
  <si>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</si>
  <si>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</si>
  <si>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</si>
  <si>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</si>
  <si>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</si>
  <si>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</si>
  <si>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</si>
  <si>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</si>
  <si>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</si>
  <si>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</si>
  <si>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</si>
  <si>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</si>
  <si>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</si>
  <si>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</si>
  <si>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</si>
  <si>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</si>
  <si>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</si>
  <si>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</si>
  <si>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</si>
  <si>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</si>
  <si>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</si>
  <si>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</si>
  <si>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</si>
  <si>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</si>
  <si>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</si>
  <si>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</si>
  <si>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</si>
  <si>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</si>
  <si>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</si>
  <si>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</si>
  <si>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</si>
  <si>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</si>
  <si>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</si>
  <si>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</si>
  <si>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</si>
  <si>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</si>
  <si>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</si>
  <si>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</si>
  <si>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</si>
  <si>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</si>
  <si>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</si>
  <si>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</si>
  <si>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</si>
  <si>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</si>
  <si>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</si>
  <si>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</si>
  <si>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</si>
  <si>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</si>
  <si>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</si>
  <si>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</si>
  <si>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</si>
  <si>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</si>
  <si>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</si>
  <si>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</si>
  <si>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</si>
  <si>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</si>
  <si>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</si>
  <si>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</si>
  <si>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</si>
  <si>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</si>
  <si>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</si>
  <si>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</si>
  <si>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</si>
  <si>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</si>
  <si>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</si>
  <si>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</si>
  <si>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</si>
  <si>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</si>
  <si>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</si>
  <si>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</si>
  <si>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</si>
  <si>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</si>
  <si>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</si>
  <si>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</si>
  <si>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</si>
  <si>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</si>
  <si>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</si>
  <si>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</si>
  <si>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</si>
  <si>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</si>
  <si>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</si>
  <si>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</si>
  <si>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</si>
  <si>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</si>
  <si>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</si>
  <si>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</si>
  <si>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</si>
  <si>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</si>
  <si>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</si>
  <si>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</si>
  <si>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</si>
  <si>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</si>
  <si>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</si>
  <si>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</si>
  <si>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</si>
  <si>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</si>
  <si>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</si>
  <si>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</si>
  <si>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</si>
  <si>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</si>
  <si>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</si>
  <si>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</si>
  <si>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</si>
  <si>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</si>
  <si>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</si>
  <si>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</si>
  <si>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</si>
  <si>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</si>
  <si>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</si>
  <si>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</si>
  <si>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</si>
  <si>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</si>
  <si>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</si>
  <si>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</si>
  <si>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</si>
  <si>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</si>
  <si>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</si>
  <si>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</si>
  <si>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</si>
  <si>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</si>
  <si>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</si>
  <si>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</si>
  <si>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</si>
  <si>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</si>
  <si>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</si>
  <si>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</si>
  <si>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</si>
  <si>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</si>
  <si>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</si>
  <si>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</si>
  <si>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</si>
  <si>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</si>
  <si>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</si>
  <si>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</si>
  <si>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</si>
  <si>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</si>
  <si>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</si>
  <si>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</si>
  <si>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</si>
  <si>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</si>
  <si>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</si>
  <si>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</si>
  <si>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</si>
  <si>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</si>
  <si>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</si>
  <si>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</si>
  <si>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</si>
  <si>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</si>
  <si>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</si>
  <si>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</si>
  <si>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</si>
  <si>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</si>
  <si>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</si>
  <si>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</si>
  <si>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</si>
  <si>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</si>
  <si>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</si>
  <si>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</si>
  <si>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</si>
  <si>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</si>
  <si>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</si>
  <si>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</si>
  <si>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</si>
  <si>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</si>
  <si>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</si>
  <si>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</si>
  <si>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</si>
  <si>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</si>
  <si>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</si>
  <si>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</si>
  <si>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</si>
  <si>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</si>
  <si>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</si>
  <si>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</si>
  <si>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</si>
  <si>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</si>
  <si>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</si>
  <si>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</si>
  <si>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</si>
  <si>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</si>
  <si>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</si>
  <si>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</si>
  <si>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</si>
  <si>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</si>
  <si>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</si>
  <si>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</si>
  <si>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</si>
  <si>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</si>
  <si>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</si>
  <si>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</si>
  <si>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</si>
  <si>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</si>
  <si>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</si>
  <si>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</si>
  <si>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</si>
  <si>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</si>
  <si>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</si>
  <si>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</si>
  <si>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</si>
  <si>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</si>
  <si>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</si>
  <si>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</si>
  <si>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</si>
  <si>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</si>
  <si>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</si>
  <si>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</si>
  <si>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</si>
  <si>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</si>
  <si>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</si>
  <si>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</si>
  <si>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</si>
  <si>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</si>
  <si>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</si>
  <si>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</si>
  <si>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</si>
  <si>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</si>
  <si>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</si>
  <si>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</si>
  <si>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</si>
  <si>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</si>
  <si>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</si>
  <si>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</si>
  <si>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</si>
  <si>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</si>
  <si>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</si>
  <si>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</si>
  <si>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</si>
  <si>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</si>
  <si>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</si>
  <si>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</si>
  <si>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</si>
  <si>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</si>
  <si>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</si>
  <si>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</si>
  <si>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</si>
  <si>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</si>
  <si>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</si>
  <si>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</si>
  <si>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</si>
  <si>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</si>
  <si>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</si>
  <si>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</si>
  <si>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</si>
  <si>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</si>
  <si>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</si>
  <si>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</si>
  <si>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</si>
  <si>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</si>
  <si>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</si>
  <si>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</si>
  <si>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</si>
  <si>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</si>
  <si>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</si>
  <si>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</si>
  <si>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</si>
  <si>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</si>
  <si>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</si>
  <si>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</si>
  <si>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</si>
  <si>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</si>
  <si>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</si>
  <si>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</si>
  <si>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</si>
  <si>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</si>
  <si>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</si>
  <si>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</si>
  <si>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</si>
  <si>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</si>
  <si>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</si>
  <si>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</si>
  <si>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</si>
  <si>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</si>
  <si>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</si>
  <si>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</si>
  <si>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</si>
  <si>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</si>
  <si>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</si>
  <si>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</si>
  <si>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</si>
  <si>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</si>
  <si>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</si>
  <si>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</si>
  <si>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</si>
  <si>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</si>
  <si>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</si>
  <si>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</si>
  <si>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</si>
  <si>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</si>
  <si>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</si>
  <si>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</si>
  <si>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</si>
  <si>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</si>
  <si>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</si>
  <si>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</si>
  <si>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</si>
  <si>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</si>
  <si>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</si>
  <si>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</si>
  <si>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</si>
  <si>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</si>
  <si>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</si>
  <si>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</si>
  <si>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</si>
  <si>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</si>
  <si>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</si>
  <si>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</si>
  <si>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</si>
  <si>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</si>
  <si>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</si>
  <si>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</si>
  <si>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</si>
  <si>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</si>
  <si>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</si>
  <si>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</si>
  <si>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</si>
  <si>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</si>
  <si>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</si>
  <si>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</si>
  <si>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</si>
  <si>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</si>
  <si>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</si>
  <si>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</si>
  <si>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</si>
  <si>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</si>
  <si>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</si>
  <si>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</si>
  <si>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</si>
  <si>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</si>
  <si>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</si>
  <si>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</si>
  <si>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</si>
  <si>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</si>
  <si>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</si>
  <si>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</si>
  <si>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</si>
  <si>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</si>
  <si>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</si>
  <si>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</si>
  <si>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</si>
  <si>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</si>
  <si>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</si>
  <si>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</si>
  <si>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</si>
  <si>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</si>
  <si>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</si>
  <si>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</si>
  <si>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</si>
  <si>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</si>
  <si>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</si>
  <si>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</si>
  <si>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</si>
  <si>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</si>
  <si>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</si>
  <si>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</si>
  <si>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</si>
  <si>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</si>
  <si>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</si>
  <si>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</si>
  <si>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</si>
  <si>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</si>
  <si>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</si>
  <si>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</si>
  <si>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</si>
  <si>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</si>
  <si>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</si>
  <si>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</si>
  <si>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</si>
  <si>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</si>
  <si>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</si>
  <si>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</si>
  <si>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</si>
  <si>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</si>
  <si>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</si>
  <si>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</si>
  <si>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</si>
  <si>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</si>
  <si>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</si>
  <si>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</si>
  <si>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</si>
  <si>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</si>
  <si>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</si>
  <si>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</si>
  <si>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</si>
  <si>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</si>
  <si>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</si>
  <si>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</si>
  <si>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</si>
  <si>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</si>
  <si>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</si>
  <si>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</si>
  <si>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</si>
  <si>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</si>
  <si>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</si>
  <si>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</si>
  <si>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</si>
  <si>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</si>
  <si>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</si>
  <si>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</si>
  <si>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</si>
  <si>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</si>
  <si>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</si>
  <si>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</si>
  <si>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</si>
  <si>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</si>
  <si>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</si>
  <si>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</si>
  <si>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</si>
  <si>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</si>
  <si>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</si>
  <si>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</si>
  <si>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</si>
  <si>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</si>
  <si>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</si>
  <si>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</si>
  <si>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</si>
  <si>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</si>
  <si>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</si>
  <si>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</si>
  <si>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</si>
  <si>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</si>
  <si>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</si>
  <si>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</si>
  <si>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</si>
  <si>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</si>
  <si>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</si>
  <si>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</si>
  <si>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</si>
  <si>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</si>
  <si>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</si>
  <si>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</si>
  <si>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</si>
  <si>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</si>
  <si>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</si>
  <si>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</si>
  <si>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</si>
  <si>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</si>
  <si>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</si>
  <si>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</si>
  <si>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</si>
  <si>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</si>
  <si>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</si>
  <si>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</si>
  <si>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</si>
  <si>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</si>
  <si>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</si>
  <si>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</si>
  <si>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</si>
  <si>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</si>
  <si>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</si>
  <si>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</si>
  <si>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</si>
  <si>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</si>
  <si>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</si>
  <si>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</si>
  <si>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</si>
  <si>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</si>
  <si>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</si>
  <si>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</si>
  <si>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</si>
  <si>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</si>
  <si>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</si>
  <si>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</si>
  <si>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</si>
  <si>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</si>
  <si>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</si>
  <si>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</si>
  <si>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</si>
  <si>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</si>
  <si>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</si>
  <si>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</si>
  <si>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</si>
  <si>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</si>
  <si>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</si>
  <si>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</si>
  <si>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</si>
  <si>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</si>
  <si>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</si>
  <si>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</si>
  <si>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</si>
  <si>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</si>
  <si>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</si>
  <si>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</si>
  <si>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</si>
  <si>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</si>
  <si>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</si>
  <si>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</si>
  <si>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</si>
  <si>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</si>
  <si>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</si>
  <si>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</si>
  <si>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</si>
  <si>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</si>
  <si>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</si>
  <si>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</si>
  <si>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</si>
  <si>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</si>
  <si>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</si>
  <si>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</si>
  <si>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</si>
  <si>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</si>
  <si>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</si>
  <si>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</si>
  <si>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</si>
  <si>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</si>
  <si>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</si>
  <si>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</si>
  <si>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</si>
  <si>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</si>
  <si>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</si>
  <si>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</si>
  <si>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</si>
  <si>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</si>
  <si>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</si>
  <si>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</si>
  <si>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</si>
  <si>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</si>
  <si>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</si>
  <si>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</si>
  <si>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</si>
  <si>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</si>
  <si>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</si>
  <si>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</si>
  <si>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</si>
  <si>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</si>
  <si>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</si>
  <si>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</si>
  <si>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</si>
  <si>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</si>
  <si>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</si>
  <si>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</si>
  <si>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</si>
  <si>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</si>
  <si>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</si>
  <si>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</si>
  <si>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</si>
  <si>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</si>
  <si>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</si>
  <si>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</si>
  <si>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</si>
  <si>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</si>
  <si>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</si>
  <si>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</si>
  <si>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</si>
  <si>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</si>
  <si>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</si>
  <si>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</si>
  <si>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</si>
  <si>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</si>
  <si>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</si>
  <si>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</si>
  <si>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</si>
  <si>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</si>
  <si>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</si>
  <si>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</si>
  <si>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</si>
  <si>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</si>
  <si>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</si>
  <si>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</si>
  <si>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</si>
  <si>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</si>
  <si>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</si>
  <si>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</si>
  <si>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</si>
  <si>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</si>
  <si>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</si>
  <si>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</si>
  <si>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</si>
  <si>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</si>
  <si>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</si>
  <si>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</si>
  <si>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</si>
  <si>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</si>
  <si>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</si>
  <si>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</si>
  <si>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</si>
  <si>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</si>
  <si>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</si>
  <si>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</si>
  <si>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</si>
  <si>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</si>
  <si>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</si>
  <si>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</si>
  <si>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</si>
  <si>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</si>
  <si>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</si>
  <si>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</si>
  <si>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</si>
  <si>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</si>
  <si>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</si>
  <si>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</si>
  <si>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</si>
  <si>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</si>
  <si>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</si>
  <si>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</si>
  <si>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</si>
  <si>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</si>
  <si>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</si>
  <si>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</si>
  <si>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</si>
  <si>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</si>
  <si>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</si>
  <si>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</si>
  <si>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</si>
  <si>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</si>
  <si>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</si>
  <si>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</si>
  <si>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</si>
  <si>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</si>
  <si>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</si>
  <si>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</si>
  <si>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</si>
  <si>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</si>
  <si>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</si>
  <si>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</si>
  <si>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</si>
  <si>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</si>
  <si>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</si>
  <si>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</si>
  <si>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</si>
  <si>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</si>
  <si>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</si>
  <si>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</si>
  <si>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</si>
  <si>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</si>
  <si>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</si>
  <si>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</si>
  <si>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</si>
  <si>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</si>
  <si>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</si>
  <si>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</si>
  <si>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</si>
  <si>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</si>
  <si>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</si>
  <si>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</si>
  <si>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</si>
  <si>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</si>
  <si>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</si>
  <si>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</si>
  <si>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</si>
  <si>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</si>
  <si>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</si>
  <si>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</si>
  <si>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</si>
  <si>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</si>
  <si>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</si>
  <si>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</si>
  <si>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</si>
  <si>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</si>
  <si>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</si>
  <si>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</si>
  <si>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</si>
  <si>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</si>
  <si>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</si>
  <si>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</si>
  <si>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</si>
  <si>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</si>
  <si>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</si>
  <si>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</si>
  <si>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</si>
  <si>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</si>
  <si>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</si>
  <si>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</si>
  <si>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</si>
  <si>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</si>
  <si>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</si>
  <si>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</si>
  <si>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</si>
  <si>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</si>
  <si>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</si>
  <si>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</si>
  <si>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</si>
  <si>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</si>
  <si>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</si>
  <si>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</si>
  <si>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</si>
  <si>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</si>
  <si>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</si>
  <si>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</si>
  <si>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</si>
  <si>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</si>
  <si>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</si>
  <si>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</si>
  <si>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</si>
  <si>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</si>
  <si>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</si>
  <si>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</si>
  <si>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</si>
  <si>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</si>
  <si>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</si>
  <si>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</si>
  <si>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</si>
  <si>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</si>
  <si>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</si>
  <si>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</si>
  <si>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</si>
  <si>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</si>
  <si>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</si>
  <si>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</si>
  <si>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</si>
  <si>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</si>
  <si>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</si>
  <si>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</si>
  <si>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</si>
  <si>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</si>
  <si>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</si>
  <si>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</si>
  <si>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</si>
  <si>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</si>
  <si>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</si>
  <si>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</si>
  <si>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</si>
  <si>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</si>
  <si>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</si>
  <si>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</si>
  <si>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</si>
  <si>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</si>
  <si>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</si>
  <si>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</si>
  <si>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</si>
  <si>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</si>
  <si>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</si>
  <si>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</si>
  <si>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</si>
  <si>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</si>
  <si>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</si>
  <si>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</si>
  <si>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</si>
  <si>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</si>
  <si>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</si>
  <si>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</si>
  <si>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</si>
  <si>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</si>
  <si>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</si>
  <si>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</si>
  <si>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</si>
  <si>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</si>
  <si>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</si>
  <si>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</si>
  <si>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</si>
  <si>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</si>
  <si>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</si>
  <si>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</si>
  <si>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</si>
  <si>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</si>
  <si>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</si>
  <si>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</si>
  <si>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</si>
  <si>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</si>
  <si>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</si>
  <si>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</si>
  <si>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</si>
  <si>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</si>
  <si>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</si>
  <si>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</si>
  <si>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</si>
  <si>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</si>
  <si>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</si>
  <si>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</si>
  <si>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</si>
  <si>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</si>
  <si>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</si>
  <si>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</si>
  <si>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</si>
  <si>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</si>
  <si>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</si>
  <si>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</si>
  <si>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</si>
  <si>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</si>
  <si>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</si>
  <si>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</si>
  <si>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</si>
  <si>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</si>
  <si>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</si>
  <si>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</si>
  <si>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</si>
  <si>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</si>
  <si>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</si>
  <si>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</si>
  <si>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</si>
  <si>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</si>
  <si>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</si>
  <si>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</si>
  <si>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</si>
  <si>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</si>
  <si>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</si>
  <si>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</si>
  <si>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</si>
  <si>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</si>
  <si>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</si>
  <si>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</si>
  <si>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</si>
  <si>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</si>
  <si>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</si>
  <si>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</si>
  <si>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</si>
  <si>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</si>
  <si>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</si>
  <si>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</si>
  <si>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</si>
  <si>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</si>
  <si>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</si>
  <si>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</si>
  <si>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</si>
  <si>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</si>
  <si>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</si>
  <si>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</si>
  <si>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</si>
  <si>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</si>
  <si>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</si>
  <si>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</si>
  <si>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</si>
  <si>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</si>
  <si>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</si>
  <si>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</si>
  <si>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</si>
  <si>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</si>
  <si>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</si>
  <si>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</si>
  <si>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</si>
  <si>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</si>
  <si>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</si>
  <si>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</si>
  <si>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</si>
  <si>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</si>
  <si>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</si>
  <si>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</si>
  <si>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</si>
  <si>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</si>
  <si>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</si>
  <si>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</si>
  <si>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</si>
  <si>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</si>
  <si>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</si>
  <si>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</si>
  <si>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</si>
  <si>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</si>
  <si>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</si>
  <si>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</si>
  <si>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</si>
  <si>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</si>
  <si>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</si>
  <si>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</si>
  <si>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</si>
  <si>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</si>
  <si>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</si>
  <si>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</si>
  <si>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</si>
  <si>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</si>
  <si>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</si>
  <si>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</si>
  <si>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</si>
  <si>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</si>
  <si>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</si>
  <si>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</si>
  <si>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</si>
  <si>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</si>
  <si>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</si>
  <si>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</si>
  <si>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</si>
  <si>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</si>
  <si>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</si>
  <si>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</si>
  <si>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</si>
  <si>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</si>
  <si>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</si>
  <si>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</si>
  <si>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</si>
  <si>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</si>
  <si>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</si>
  <si>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</si>
  <si>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</si>
  <si>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</si>
  <si>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</si>
  <si>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</si>
  <si>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</si>
  <si>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</si>
  <si>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</si>
  <si>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</si>
  <si>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</si>
  <si>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</si>
  <si>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</si>
  <si>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</si>
  <si>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</si>
  <si>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</si>
  <si>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</si>
  <si>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</si>
  <si>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</si>
  <si>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</si>
  <si>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</si>
  <si>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</si>
  <si>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</si>
  <si>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</si>
  <si>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</si>
  <si>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</si>
  <si>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</si>
  <si>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</si>
  <si>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</si>
  <si>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</si>
  <si>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</si>
  <si>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</si>
  <si>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</si>
  <si>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</si>
  <si>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</si>
  <si>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</si>
  <si>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</si>
  <si>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</si>
  <si>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</si>
  <si>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</si>
  <si>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</si>
  <si>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</si>
  <si>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</si>
  <si>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</si>
  <si>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</si>
  <si>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</si>
  <si>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</si>
  <si>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</si>
  <si>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</si>
  <si>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</si>
  <si>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</si>
  <si>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</si>
  <si>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</si>
  <si>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</si>
  <si>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</si>
  <si>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</si>
  <si>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</si>
  <si>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</si>
  <si>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</si>
  <si>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</si>
  <si>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</si>
  <si>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</si>
  <si>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</si>
  <si>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</si>
  <si>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</si>
  <si>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</si>
  <si>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</si>
  <si>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</si>
  <si>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</si>
  <si>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</si>
  <si>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</si>
  <si>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</si>
  <si>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</si>
  <si>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</si>
  <si>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</si>
  <si>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</si>
  <si>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</si>
  <si>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</si>
  <si>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</si>
  <si>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</si>
  <si>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</si>
  <si>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</si>
  <si>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</si>
  <si>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</si>
  <si>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</si>
  <si>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</si>
  <si>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</si>
  <si>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</si>
  <si>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</si>
  <si>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</si>
  <si>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</si>
  <si>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</si>
  <si>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</si>
  <si>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</si>
  <si>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</si>
  <si>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</si>
  <si>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</si>
  <si>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</si>
  <si>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</si>
  <si>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</si>
  <si>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</si>
  <si>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</si>
  <si>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</si>
  <si>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</si>
  <si>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</si>
  <si>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</si>
  <si>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</si>
  <si>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</si>
  <si>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</si>
  <si>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</si>
  <si>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</si>
  <si>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</si>
  <si>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</si>
  <si>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</si>
  <si>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</si>
  <si>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</si>
  <si>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</si>
  <si>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</si>
  <si>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</si>
  <si>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</si>
  <si>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</si>
  <si>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</si>
  <si>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</si>
  <si>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</si>
  <si>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</si>
  <si>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</si>
  <si>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</si>
  <si>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</si>
  <si>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</si>
  <si>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</si>
  <si>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</si>
  <si>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</si>
  <si>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</si>
  <si>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</si>
  <si>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</si>
  <si>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</si>
  <si>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</si>
  <si>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</si>
  <si>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</si>
  <si>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</si>
  <si>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</si>
  <si>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</si>
  <si>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</si>
  <si>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</si>
  <si>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</si>
  <si>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</si>
  <si>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</si>
  <si>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</si>
  <si>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</si>
  <si>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</si>
  <si>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</si>
  <si>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</si>
  <si>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</si>
  <si>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</si>
  <si>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</si>
  <si>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</si>
  <si>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</si>
  <si>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</si>
  <si>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</si>
  <si>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</si>
  <si>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</si>
  <si>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</si>
  <si>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</si>
  <si>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</si>
  <si>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</si>
  <si>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</si>
  <si>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</si>
  <si>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</si>
  <si>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</si>
  <si>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</si>
  <si>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</si>
  <si>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</si>
  <si>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</si>
  <si>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</si>
  <si>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</si>
  <si>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</si>
  <si>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</si>
  <si>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</si>
  <si>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</si>
  <si>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</si>
  <si>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</si>
  <si>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</si>
  <si>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</si>
  <si>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</si>
  <si>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</si>
  <si>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</si>
  <si>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</si>
  <si>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</si>
  <si>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</si>
  <si>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</si>
  <si>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</si>
  <si>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</si>
  <si>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</si>
  <si>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</si>
  <si>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</si>
  <si>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</si>
  <si>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</si>
  <si>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</si>
  <si>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</si>
  <si>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</si>
  <si>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</si>
  <si>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</si>
  <si>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</si>
  <si>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</si>
  <si>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</si>
  <si>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</si>
  <si>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</si>
  <si>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</si>
  <si>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</si>
  <si>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</si>
  <si>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</si>
  <si>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</si>
  <si>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</si>
  <si>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</si>
  <si>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</si>
  <si>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</si>
  <si>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</si>
  <si>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</si>
  <si>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</si>
  <si>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</si>
  <si>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</si>
  <si>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</si>
  <si>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</si>
  <si>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</si>
  <si>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</si>
  <si>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</si>
  <si>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</si>
  <si>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</si>
  <si>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</si>
  <si>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</si>
  <si>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</si>
  <si>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</si>
  <si>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</si>
  <si>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</si>
  <si>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</si>
  <si>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</si>
  <si>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</si>
  <si>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</si>
  <si>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</si>
  <si>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</si>
  <si>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</si>
  <si>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</si>
  <si>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</si>
  <si>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</si>
  <si>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</si>
  <si>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</si>
  <si>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</si>
  <si>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</si>
  <si>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</si>
  <si>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</si>
  <si>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</si>
  <si>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</si>
  <si>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</si>
  <si>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</si>
  <si>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</si>
  <si>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</si>
  <si>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</si>
  <si>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</si>
  <si>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</si>
  <si>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</si>
  <si>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</si>
  <si>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</si>
  <si>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</si>
  <si>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</si>
  <si>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</si>
  <si>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</si>
  <si>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</si>
  <si>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</si>
  <si>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</si>
  <si>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</si>
  <si>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</si>
  <si>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</si>
  <si>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</si>
  <si>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</si>
  <si>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</si>
  <si>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</si>
  <si>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</si>
  <si>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</si>
  <si>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</si>
  <si>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</si>
  <si>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</si>
  <si>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</si>
  <si>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</si>
  <si>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</si>
  <si>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</si>
  <si>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</si>
  <si>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</si>
  <si>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</si>
  <si>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</si>
  <si>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</si>
  <si>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</si>
  <si>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</si>
  <si>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</si>
  <si>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</si>
  <si>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</si>
  <si>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</si>
  <si>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</si>
  <si>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</si>
  <si>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</si>
  <si>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</si>
  <si>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</si>
  <si>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</si>
  <si>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</si>
  <si>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</si>
  <si>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</si>
  <si>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</si>
  <si>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</si>
  <si>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</si>
  <si>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</si>
  <si>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</si>
  <si>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</si>
  <si>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</si>
  <si>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</si>
  <si>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</si>
  <si>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</si>
  <si>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</si>
  <si>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</si>
  <si>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</si>
  <si>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</si>
  <si>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</si>
  <si>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</si>
  <si>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</si>
  <si>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</si>
  <si>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</si>
  <si>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</si>
  <si>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</si>
  <si>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</si>
  <si>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</si>
  <si>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</si>
  <si>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</si>
  <si>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</si>
  <si>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</si>
  <si>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</si>
  <si>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</si>
  <si>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</si>
  <si>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</si>
  <si>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</si>
  <si>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</si>
  <si>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</si>
  <si>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</si>
  <si>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</si>
  <si>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</si>
  <si>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</si>
  <si>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</si>
  <si>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</si>
  <si>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</si>
  <si>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</si>
  <si>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</si>
  <si>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</si>
  <si>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</si>
  <si>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</si>
  <si>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</si>
  <si>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</si>
  <si>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</si>
  <si>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</si>
  <si>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</si>
  <si>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</si>
  <si>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</si>
  <si>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</si>
  <si>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</si>
  <si>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</si>
  <si>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</si>
  <si>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</si>
  <si>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</si>
  <si>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</si>
  <si>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</si>
  <si>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</si>
  <si>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</si>
  <si>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</si>
  <si>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</si>
  <si>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</si>
  <si>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</si>
  <si>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</si>
  <si>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</si>
  <si>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</si>
  <si>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</si>
  <si>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</si>
  <si>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</si>
  <si>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</si>
  <si>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</si>
  <si>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</si>
  <si>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</si>
  <si>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</si>
  <si>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</si>
  <si>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</si>
  <si>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</si>
  <si>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</si>
  <si>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</si>
  <si>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</si>
  <si>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</si>
  <si>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</si>
  <si>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</si>
  <si>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</si>
  <si>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</si>
  <si>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</si>
  <si>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</si>
  <si>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</si>
  <si>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</si>
  <si>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</si>
  <si>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</si>
  <si>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</si>
  <si>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</si>
  <si>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</si>
  <si>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</si>
  <si>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</si>
  <si>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</si>
  <si>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</si>
  <si>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</si>
  <si>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</si>
  <si>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</si>
  <si>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</si>
  <si>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</si>
  <si>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</si>
  <si>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</si>
  <si>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</si>
  <si>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</si>
  <si>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</si>
  <si>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</si>
  <si>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</si>
  <si>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</si>
  <si>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</si>
  <si>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</si>
  <si>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</si>
  <si>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</si>
  <si>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</si>
  <si>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</si>
  <si>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</si>
  <si>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</si>
  <si>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</si>
  <si>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</si>
  <si>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</si>
  <si>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</si>
  <si>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</si>
  <si>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</si>
  <si>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</si>
  <si>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</si>
  <si>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</si>
  <si>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</si>
  <si>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</si>
  <si>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</si>
  <si>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</si>
  <si>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</si>
  <si>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</si>
  <si>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</si>
  <si>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</si>
  <si>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</si>
  <si>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</si>
  <si>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</si>
  <si>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</si>
  <si>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</si>
  <si>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</si>
  <si>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</si>
  <si>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</si>
  <si>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</si>
  <si>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</si>
  <si>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</si>
  <si>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</si>
  <si>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</si>
  <si>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</si>
  <si>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</si>
  <si>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</si>
  <si>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</si>
  <si>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</si>
  <si>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</si>
  <si>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</si>
  <si>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</si>
  <si>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</si>
  <si>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</si>
  <si>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</si>
  <si>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</si>
  <si>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</si>
  <si>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</si>
  <si>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</si>
  <si>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</si>
  <si>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</si>
  <si>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</si>
  <si>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</si>
  <si>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</si>
  <si>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</si>
  <si>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</si>
  <si>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</si>
  <si>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</si>
  <si>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</si>
  <si>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</si>
  <si>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</si>
  <si>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</si>
  <si>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</si>
  <si>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</si>
  <si>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</si>
  <si>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</si>
  <si>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</si>
  <si>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</si>
  <si>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</si>
  <si>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</si>
  <si>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</si>
  <si>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</si>
  <si>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</si>
  <si>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</si>
  <si>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</si>
  <si>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</si>
  <si>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</si>
  <si>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</si>
  <si>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</si>
  <si>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</si>
  <si>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</si>
  <si>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</si>
  <si>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</si>
  <si>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</si>
  <si>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</si>
  <si>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</si>
  <si>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</si>
  <si>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</si>
  <si>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</si>
  <si>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</si>
  <si>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</si>
  <si>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</si>
  <si>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</si>
  <si>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</si>
  <si>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</si>
  <si>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</si>
  <si>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</si>
  <si>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</si>
  <si>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</si>
  <si>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</si>
  <si>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</si>
  <si>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</si>
  <si>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</si>
  <si>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</si>
  <si>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</si>
  <si>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</si>
  <si>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</si>
  <si>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</si>
  <si>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</si>
  <si>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</si>
  <si>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</si>
  <si>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</si>
  <si>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</si>
  <si>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</si>
  <si>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</si>
  <si>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</si>
  <si>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</si>
  <si>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</si>
  <si>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</si>
  <si>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</si>
  <si>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</si>
  <si>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</si>
  <si>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</si>
  <si>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</si>
  <si>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</si>
  <si>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</si>
  <si>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</si>
  <si>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</si>
  <si>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</si>
  <si>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</si>
  <si>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</si>
  <si>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</si>
  <si>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</si>
  <si>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</si>
  <si>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</si>
  <si>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</si>
  <si>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</si>
  <si>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</si>
  <si>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</si>
  <si>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</si>
  <si>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</si>
  <si>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</si>
  <si>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</si>
  <si>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</si>
  <si>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</si>
  <si>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</si>
  <si>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</si>
  <si>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</si>
  <si>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</si>
  <si>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</si>
  <si>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</si>
  <si>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</si>
  <si>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</si>
  <si>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</si>
  <si>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</si>
  <si>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</si>
  <si>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</si>
  <si>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</si>
  <si>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</si>
  <si>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</si>
  <si>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</si>
  <si>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</si>
  <si>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</si>
  <si>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</si>
  <si>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</si>
  <si>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</si>
  <si>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</si>
  <si>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</si>
  <si>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</si>
  <si>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</si>
  <si>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</si>
  <si>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</si>
  <si>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</si>
  <si>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</si>
  <si>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</si>
  <si>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</si>
  <si>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</si>
  <si>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</si>
  <si>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</si>
  <si>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</si>
  <si>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</si>
  <si>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</si>
  <si>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</si>
  <si>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</si>
  <si>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</si>
  <si>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</si>
  <si>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</si>
  <si>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</si>
  <si>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</si>
  <si>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</si>
  <si>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</si>
  <si>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</si>
  <si>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</si>
  <si>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</si>
  <si>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</si>
  <si>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</si>
  <si>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</si>
  <si>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</si>
  <si>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</si>
  <si>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</si>
  <si>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</si>
  <si>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</si>
  <si>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</si>
  <si>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</si>
  <si>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</si>
  <si>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</si>
  <si>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</si>
  <si>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</si>
  <si>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</si>
  <si>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</si>
  <si>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</si>
  <si>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</si>
  <si>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</si>
  <si>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</si>
  <si>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</si>
  <si>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</si>
  <si>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</si>
  <si>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</si>
  <si>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</si>
  <si>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</si>
  <si>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</si>
  <si>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</si>
  <si>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</si>
  <si>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</si>
  <si>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</si>
  <si>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</si>
  <si>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</si>
  <si>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</si>
  <si>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</si>
  <si>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</si>
  <si>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</si>
  <si>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</si>
  <si>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</si>
  <si>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</si>
  <si>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</si>
  <si>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</si>
  <si>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</si>
  <si>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</si>
  <si>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</si>
  <si>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</si>
  <si>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</si>
  <si>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</si>
  <si>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</si>
  <si>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</si>
  <si>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</si>
  <si>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</si>
  <si>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</si>
  <si>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</si>
  <si>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</si>
  <si>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</si>
  <si>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</si>
  <si>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</si>
  <si>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</si>
  <si>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</si>
  <si>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</si>
  <si>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</si>
  <si>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</si>
  <si>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</si>
  <si>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</si>
  <si>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</si>
  <si>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</si>
  <si>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</si>
  <si>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</si>
  <si>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</si>
  <si>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</si>
  <si>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</si>
  <si>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</si>
  <si>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</si>
  <si>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</si>
  <si>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</si>
  <si>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</si>
  <si>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</si>
  <si>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</si>
  <si>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</si>
  <si>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</si>
  <si>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</si>
  <si>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</si>
  <si>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</si>
  <si>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</si>
  <si>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</si>
  <si>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</si>
  <si>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</si>
  <si>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</si>
  <si>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</si>
  <si>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</si>
  <si>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</si>
  <si>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</si>
  <si>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</si>
  <si>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</si>
  <si>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</si>
  <si>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</si>
  <si>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</si>
  <si>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</si>
  <si>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</si>
  <si>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</si>
  <si>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</si>
  <si>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</si>
  <si>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</si>
  <si>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</si>
  <si>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</si>
  <si>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</si>
  <si>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</si>
  <si>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</si>
  <si>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</si>
  <si>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</si>
  <si>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</si>
  <si>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</si>
  <si>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</si>
  <si>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</si>
  <si>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</si>
  <si>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</si>
  <si>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</si>
  <si>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</si>
  <si>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</si>
  <si>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</si>
  <si>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</si>
  <si>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</si>
  <si>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</si>
  <si>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</si>
  <si>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</si>
  <si>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</si>
  <si>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</si>
  <si>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</si>
  <si>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</si>
  <si>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</si>
  <si>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</si>
  <si>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</si>
  <si>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</si>
  <si>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</si>
  <si>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</si>
  <si>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</si>
  <si>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</si>
  <si>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</si>
  <si>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</si>
  <si>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</si>
  <si>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</si>
  <si>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</si>
  <si>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</si>
  <si>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</si>
  <si>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</si>
  <si>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</si>
  <si>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</si>
  <si>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</si>
  <si>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</si>
  <si>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</si>
  <si>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</si>
  <si>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</si>
  <si>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</si>
  <si>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</si>
  <si>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</si>
  <si>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</si>
  <si>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</si>
  <si>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</si>
  <si>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</si>
  <si>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</si>
  <si>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</si>
  <si>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</si>
  <si>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</si>
  <si>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</si>
  <si>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</si>
  <si>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</si>
  <si>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</si>
  <si>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</si>
  <si>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</si>
  <si>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</si>
  <si>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</si>
  <si>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</si>
  <si>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</si>
  <si>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</si>
  <si>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</si>
  <si>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</si>
  <si>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</si>
  <si>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</si>
  <si>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</si>
  <si>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</si>
  <si>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</si>
  <si>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</si>
  <si>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</si>
  <si>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</si>
  <si>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</si>
  <si>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</si>
  <si>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</si>
  <si>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</si>
  <si>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</si>
  <si>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</si>
  <si>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</si>
  <si>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</si>
  <si>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</si>
  <si>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</si>
  <si>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</si>
  <si>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</si>
  <si>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</si>
  <si>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</si>
  <si>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</si>
  <si>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</si>
  <si>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</si>
  <si>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</si>
  <si>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</si>
  <si>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</si>
  <si>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</si>
  <si>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</si>
  <si>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</si>
  <si>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</si>
  <si>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</si>
  <si>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</si>
  <si>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</si>
  <si>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</si>
  <si>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</si>
  <si>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</si>
  <si>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</si>
  <si>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</si>
  <si>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</si>
  <si>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</si>
  <si>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</si>
  <si>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</si>
  <si>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</si>
  <si>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</si>
  <si>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</si>
  <si>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</si>
  <si>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</si>
  <si>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</si>
  <si>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</si>
  <si>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</si>
  <si>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</si>
  <si>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</si>
  <si>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</si>
  <si>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</si>
  <si>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</si>
  <si>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</si>
  <si>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</si>
  <si>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</si>
  <si>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</si>
  <si>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</si>
  <si>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</si>
  <si>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</si>
  <si>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</si>
  <si>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</si>
  <si>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</si>
  <si>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</si>
  <si>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</si>
  <si>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</si>
  <si>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</si>
  <si>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</si>
  <si>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</si>
  <si>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</si>
  <si>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</si>
  <si>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</si>
  <si>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</si>
  <si>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</si>
  <si>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</si>
  <si>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</si>
  <si>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</si>
  <si>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</si>
  <si>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</si>
  <si>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</si>
  <si>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</si>
  <si>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</si>
  <si>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</si>
  <si>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</si>
  <si>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</si>
  <si>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</si>
  <si>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</si>
  <si>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</si>
  <si>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</si>
  <si>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</si>
  <si>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</si>
  <si>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</si>
  <si>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</si>
  <si>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</si>
  <si>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</si>
  <si>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</si>
  <si>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</si>
  <si>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</si>
  <si>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</si>
  <si>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</si>
  <si>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</si>
  <si>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</si>
  <si>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</si>
  <si>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</si>
  <si>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</si>
  <si>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</si>
  <si>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</si>
  <si>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</si>
  <si>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</si>
  <si>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</si>
  <si>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</si>
  <si>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</si>
  <si>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</si>
  <si>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</si>
  <si>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</si>
  <si>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</si>
  <si>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</si>
  <si>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</si>
  <si>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</si>
  <si>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</si>
  <si>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</si>
  <si>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</si>
  <si>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</si>
  <si>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</si>
  <si>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</si>
  <si>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</si>
  <si>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</si>
  <si>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</si>
  <si>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</si>
  <si>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</si>
  <si>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</si>
  <si>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</si>
  <si>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</si>
  <si>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</si>
  <si>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</si>
  <si>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</si>
  <si>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</si>
  <si>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</si>
  <si>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</si>
  <si>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</si>
  <si>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</si>
  <si>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</si>
  <si>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</si>
  <si>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</si>
  <si>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</si>
  <si>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</si>
  <si>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</si>
  <si>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</si>
  <si>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</si>
  <si>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</si>
  <si>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</si>
  <si>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</si>
  <si>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</si>
  <si>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</si>
  <si>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</si>
  <si>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</si>
  <si>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</si>
  <si>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</si>
  <si>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</si>
  <si>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</si>
  <si>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</si>
  <si>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</si>
  <si>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</si>
  <si>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</si>
  <si>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</si>
  <si>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</si>
  <si>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</si>
  <si>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</si>
  <si>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</si>
  <si>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</si>
  <si>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</si>
  <si>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</si>
  <si>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</si>
  <si>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</si>
  <si>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</si>
  <si>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</si>
  <si>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</si>
  <si>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</si>
  <si>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</si>
  <si>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</si>
  <si>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</si>
  <si>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</si>
  <si>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</si>
  <si>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</si>
  <si>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</si>
  <si>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</si>
  <si>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</si>
  <si>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</si>
  <si>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</si>
  <si>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</si>
  <si>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</si>
  <si>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</si>
  <si>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</si>
  <si>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</si>
  <si>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</si>
  <si>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</si>
  <si>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</si>
  <si>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</si>
  <si>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</si>
  <si>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</si>
  <si>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</si>
  <si>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</si>
  <si>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</si>
  <si>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</si>
  <si>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</si>
  <si>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</si>
  <si>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</si>
  <si>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</si>
  <si>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</si>
  <si>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</si>
  <si>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</si>
  <si>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</si>
  <si>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</si>
  <si>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</si>
  <si>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</si>
  <si>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</si>
  <si>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</si>
  <si>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</si>
  <si>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</si>
  <si>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</si>
  <si>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</si>
  <si>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</si>
  <si>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</si>
  <si>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</si>
  <si>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</si>
  <si>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</si>
  <si>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</si>
  <si>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</si>
  <si>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</si>
  <si>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</si>
  <si>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</si>
  <si>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</si>
  <si>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</si>
  <si>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</si>
  <si>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</si>
  <si>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</si>
  <si>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</si>
  <si>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</si>
  <si>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</si>
  <si>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</si>
  <si>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</si>
  <si>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</si>
  <si>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</si>
  <si>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</si>
  <si>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</si>
  <si>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</si>
  <si>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</si>
  <si>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</si>
  <si>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</si>
  <si>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</si>
  <si>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</si>
  <si>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</si>
  <si>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</si>
  <si>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</si>
  <si>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</si>
  <si>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</si>
  <si>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</si>
  <si>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</si>
  <si>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</si>
  <si>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</si>
  <si>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</si>
  <si>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</si>
  <si>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</si>
  <si>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</si>
  <si>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</si>
  <si>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</si>
  <si>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</si>
  <si>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</si>
  <si>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</si>
  <si>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</si>
  <si>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</si>
  <si>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</si>
  <si>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</si>
  <si>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</si>
  <si>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</si>
  <si>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</si>
  <si>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</si>
  <si>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</si>
  <si>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</si>
  <si>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</si>
  <si>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</si>
  <si>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</si>
  <si>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</si>
  <si>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</si>
  <si>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</si>
  <si>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</si>
  <si>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</si>
  <si>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</si>
  <si>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</si>
  <si>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</si>
  <si>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</si>
  <si>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</si>
  <si>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</si>
  <si>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</si>
  <si>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</si>
  <si>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</si>
  <si>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</si>
  <si>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</si>
  <si>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</si>
  <si>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</si>
  <si>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</si>
  <si>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</si>
  <si>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</si>
  <si>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</si>
  <si>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</si>
  <si>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</si>
  <si>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</si>
  <si>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</si>
  <si>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</si>
  <si>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</si>
  <si>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</si>
  <si>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</si>
  <si>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</si>
  <si>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</si>
  <si>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</si>
  <si>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</si>
  <si>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</si>
  <si>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</si>
  <si>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</si>
  <si>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</si>
  <si>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</si>
  <si>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</si>
  <si>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</si>
  <si>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</si>
  <si>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</si>
  <si>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</si>
  <si>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</si>
  <si>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</si>
  <si>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</si>
  <si>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</si>
  <si>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</si>
  <si>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</si>
  <si>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</si>
  <si>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</si>
  <si>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</si>
  <si>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</si>
  <si>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</si>
  <si>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</si>
  <si>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</si>
  <si>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</si>
  <si>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</si>
  <si>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</si>
  <si>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</si>
  <si>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</si>
  <si>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</si>
  <si>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</si>
  <si>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</si>
  <si>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</si>
  <si>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</si>
  <si>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</si>
  <si>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</si>
  <si>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</si>
  <si>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</si>
  <si>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</si>
  <si>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</si>
  <si>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</si>
  <si>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</si>
  <si>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</si>
  <si>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</si>
  <si>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</si>
  <si>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</si>
  <si>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</si>
  <si>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</si>
  <si>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</si>
  <si>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</si>
  <si>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</si>
  <si>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</si>
  <si>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</si>
  <si>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</si>
  <si>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</si>
  <si>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</si>
  <si>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</si>
  <si>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</si>
  <si>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</si>
  <si>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</si>
  <si>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</si>
  <si>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</si>
  <si>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</si>
  <si>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</si>
  <si>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</si>
  <si>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</si>
  <si>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</si>
  <si>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</si>
  <si>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</si>
  <si>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</si>
  <si>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</si>
  <si>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</si>
  <si>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</si>
  <si>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</si>
  <si>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</si>
  <si>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</si>
  <si>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</si>
  <si>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</si>
  <si>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</si>
  <si>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</si>
  <si>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</si>
  <si>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</si>
  <si>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</si>
  <si>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</si>
  <si>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</si>
  <si>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</si>
  <si>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</si>
  <si>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</si>
  <si>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</si>
  <si>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</si>
  <si>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</si>
  <si>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</si>
  <si>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</si>
  <si>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</si>
  <si>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</si>
  <si>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</si>
  <si>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</si>
  <si>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</si>
  <si>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</si>
  <si>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</si>
  <si>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</si>
  <si>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</si>
  <si>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</si>
  <si>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</si>
  <si>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</si>
  <si>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</si>
  <si>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</si>
  <si>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</si>
  <si>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</si>
  <si>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</si>
  <si>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</si>
  <si>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</si>
  <si>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</si>
  <si>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</si>
  <si>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</si>
  <si>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</si>
  <si>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</si>
  <si>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</si>
  <si>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</si>
  <si>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</si>
  <si>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</si>
  <si>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</si>
  <si>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</si>
  <si>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</si>
  <si>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</si>
  <si>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</si>
  <si>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</si>
  <si>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</si>
  <si>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</si>
  <si>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</si>
  <si>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</si>
  <si>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</si>
  <si>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</si>
  <si>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</si>
  <si>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</si>
  <si>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</si>
  <si>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</si>
  <si>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</si>
  <si>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</si>
  <si>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</si>
  <si>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</si>
  <si>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</si>
  <si>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</si>
  <si>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</si>
  <si>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</si>
  <si>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</si>
  <si>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</si>
  <si>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</si>
  <si>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</si>
  <si>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</si>
  <si>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</si>
  <si>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</si>
  <si>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</si>
  <si>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</si>
  <si>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</si>
  <si>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</si>
  <si>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</si>
  <si>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</si>
  <si>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</si>
  <si>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</si>
  <si>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</si>
  <si>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</si>
  <si>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</si>
  <si>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</si>
  <si>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</si>
  <si>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</si>
  <si>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</si>
  <si>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</si>
  <si>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</si>
  <si>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</si>
  <si>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</si>
  <si>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</si>
  <si>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</si>
  <si>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</si>
  <si>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</si>
  <si>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</si>
  <si>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</si>
  <si>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</si>
  <si>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</si>
  <si>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</si>
  <si>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</si>
  <si>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</si>
  <si>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</si>
  <si>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</si>
  <si>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</si>
  <si>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</si>
  <si>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</si>
  <si>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</si>
  <si>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</si>
  <si>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</si>
  <si>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</si>
  <si>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</si>
  <si>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</si>
  <si>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</si>
  <si>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</si>
  <si>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</si>
  <si>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</si>
  <si>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</si>
  <si>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</si>
  <si>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</si>
  <si>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</si>
  <si>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</si>
  <si>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</si>
  <si>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</si>
  <si>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</si>
  <si>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</si>
  <si>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</si>
  <si>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</si>
  <si>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</si>
  <si>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</si>
  <si>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</si>
  <si>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</si>
  <si>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</si>
  <si>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</si>
  <si>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</si>
  <si>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</si>
  <si>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</si>
  <si>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</si>
  <si>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</si>
  <si>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</si>
  <si>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</si>
  <si>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</si>
  <si>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</si>
  <si>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</si>
  <si>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</si>
  <si>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</si>
  <si>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</si>
  <si>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</si>
  <si>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</si>
  <si>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</si>
  <si>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</si>
  <si>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</si>
  <si>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</si>
  <si>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</si>
  <si>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</si>
  <si>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</si>
  <si>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</si>
  <si>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</si>
  <si>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</si>
  <si>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</si>
  <si>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</si>
  <si>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</si>
  <si>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</si>
  <si>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</si>
  <si>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</si>
  <si>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</si>
  <si>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</si>
  <si>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</si>
  <si>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</si>
  <si>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</si>
  <si>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</si>
  <si>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</si>
  <si>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</si>
  <si>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</si>
  <si>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</si>
  <si>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</si>
  <si>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</si>
  <si>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</si>
  <si>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</si>
  <si>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</si>
  <si>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</si>
  <si>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</si>
  <si>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</si>
  <si>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</si>
  <si>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</si>
  <si>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</si>
  <si>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</si>
  <si>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</si>
  <si>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</si>
  <si>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</si>
  <si>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</si>
  <si>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</si>
  <si>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</si>
  <si>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</si>
  <si>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</si>
  <si>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</si>
  <si>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</si>
  <si>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</si>
  <si>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</si>
  <si>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</si>
  <si>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</si>
  <si>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</si>
  <si>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</si>
  <si>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</si>
  <si>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</si>
  <si>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</si>
  <si>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</si>
  <si>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</si>
  <si>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</si>
  <si>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</si>
  <si>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</si>
  <si>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</si>
  <si>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</si>
  <si>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</si>
  <si>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</si>
  <si>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</si>
  <si>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</si>
  <si>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</si>
  <si>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</si>
  <si>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</si>
  <si>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</si>
  <si>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</si>
  <si>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</si>
  <si>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</si>
  <si>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</si>
  <si>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</si>
  <si>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</si>
  <si>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</si>
  <si>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</si>
  <si>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</si>
  <si>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</si>
  <si>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</si>
  <si>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</si>
  <si>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</si>
  <si>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</si>
  <si>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</si>
  <si>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</si>
  <si>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</si>
  <si>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</si>
  <si>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</si>
  <si>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</si>
  <si>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</si>
  <si>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</si>
  <si>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</si>
  <si>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</si>
  <si>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</si>
  <si>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</si>
  <si>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</si>
  <si>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</si>
  <si>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</si>
  <si>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</si>
  <si>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</si>
  <si>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</si>
  <si>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</si>
  <si>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</si>
  <si>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</si>
  <si>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</si>
  <si>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</si>
  <si>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</si>
  <si>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</si>
  <si>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</si>
  <si>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</si>
  <si>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</si>
  <si>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</si>
  <si>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</si>
  <si>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</si>
  <si>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</si>
  <si>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</si>
  <si>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</si>
  <si>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</si>
  <si>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</si>
  <si>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</si>
  <si>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</si>
  <si>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</si>
  <si>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</si>
  <si>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</si>
  <si>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</si>
  <si>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</si>
  <si>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</si>
  <si>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</si>
  <si>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</si>
  <si>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</si>
  <si>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</si>
  <si>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</si>
  <si>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</si>
  <si>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</si>
  <si>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</si>
  <si>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</si>
  <si>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</si>
  <si>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</si>
  <si>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</si>
  <si>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</si>
  <si>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</si>
  <si>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</si>
  <si>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</si>
  <si>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</si>
  <si>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</si>
  <si>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</si>
  <si>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</si>
  <si>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</si>
  <si>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</si>
  <si>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</si>
  <si>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</si>
  <si>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</si>
  <si>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</si>
  <si>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</si>
  <si>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</si>
  <si>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</si>
  <si>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</si>
  <si>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</si>
  <si>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</si>
  <si>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</si>
  <si>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</si>
  <si>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</si>
  <si>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</si>
  <si>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</si>
  <si>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</si>
  <si>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</si>
  <si>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</si>
  <si>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</si>
  <si>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</si>
  <si>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</si>
  <si>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</si>
  <si>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</si>
  <si>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</si>
  <si>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</si>
  <si>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</si>
  <si>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</si>
  <si>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</si>
  <si>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</si>
  <si>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</si>
  <si>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</si>
  <si>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</si>
  <si>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</si>
  <si>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</si>
  <si>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</si>
  <si>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</si>
  <si>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</si>
  <si>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</si>
  <si>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</si>
  <si>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</si>
  <si>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</si>
  <si>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</si>
  <si>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</si>
  <si>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</si>
  <si>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</si>
  <si>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</si>
  <si>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</si>
  <si>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</si>
  <si>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</si>
  <si>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</si>
  <si>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</si>
  <si>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</si>
  <si>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</si>
  <si>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</si>
  <si>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</si>
  <si>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</si>
  <si>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</si>
  <si>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</si>
  <si>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</si>
  <si>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</si>
  <si>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</si>
  <si>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</si>
  <si>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</si>
  <si>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</si>
  <si>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</si>
  <si>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</si>
  <si>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</si>
  <si>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</si>
  <si>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</si>
  <si>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</si>
  <si>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</si>
  <si>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</si>
  <si>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</si>
  <si>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</si>
  <si>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</si>
  <si>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</si>
  <si>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</si>
  <si>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</si>
  <si>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</si>
  <si>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</si>
  <si>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</si>
  <si>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</si>
  <si>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</si>
  <si>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</si>
  <si>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</si>
  <si>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</si>
  <si>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</si>
  <si>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</si>
  <si>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</si>
  <si>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</si>
  <si>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</si>
  <si>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</si>
  <si>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</si>
  <si>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</si>
  <si>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</si>
  <si>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</si>
  <si>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</si>
  <si>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</si>
  <si>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</si>
  <si>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</si>
  <si>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</si>
  <si>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</si>
  <si>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</si>
  <si>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</si>
  <si>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</si>
  <si>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</si>
  <si>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</si>
  <si>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</si>
  <si>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</si>
  <si>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</si>
  <si>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</si>
  <si>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</si>
  <si>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</si>
  <si>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</si>
  <si>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</si>
  <si>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</si>
  <si>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</si>
  <si>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</si>
  <si>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</si>
  <si>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</si>
  <si>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</si>
  <si>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</si>
  <si>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</si>
  <si>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</si>
  <si>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</si>
  <si>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</si>
  <si>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</si>
  <si>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</si>
  <si>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</si>
  <si>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</si>
  <si>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</si>
  <si>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</si>
  <si>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</si>
  <si>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</si>
  <si>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</si>
  <si>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</si>
  <si>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</si>
  <si>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</si>
  <si>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</si>
  <si>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</si>
  <si>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</si>
  <si>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</si>
  <si>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</si>
  <si>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</si>
  <si>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</si>
  <si>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</si>
  <si>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</si>
  <si>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</si>
  <si>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</si>
  <si>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</si>
  <si>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</si>
  <si>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</si>
  <si>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</si>
  <si>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</si>
  <si>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</si>
  <si>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</si>
  <si>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</si>
  <si>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</si>
  <si>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</si>
  <si>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</si>
  <si>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</si>
  <si>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</si>
  <si>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</si>
  <si>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</si>
  <si>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</si>
  <si>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</si>
  <si>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</si>
  <si>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</si>
  <si>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</si>
  <si>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</si>
  <si>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</si>
  <si>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</si>
  <si>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</si>
  <si>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</si>
  <si>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</si>
  <si>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</si>
  <si>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</si>
  <si>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</si>
  <si>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</si>
  <si>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</si>
  <si>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</si>
  <si>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</si>
  <si>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</si>
  <si>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</si>
  <si>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</si>
  <si>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</si>
  <si>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</si>
  <si>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</si>
  <si>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</si>
  <si>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</si>
  <si>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</si>
  <si>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</si>
  <si>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</si>
  <si>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</si>
  <si>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</si>
  <si>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</si>
  <si>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</si>
  <si>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</si>
  <si>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</si>
  <si>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</si>
  <si>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</si>
  <si>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</si>
  <si>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</si>
  <si>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</si>
  <si>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</si>
  <si>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</si>
  <si>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</si>
  <si>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</si>
  <si>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</si>
  <si>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</si>
  <si>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</si>
  <si>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</si>
  <si>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</si>
  <si>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</si>
  <si>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</si>
  <si>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</si>
  <si>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</si>
  <si>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</si>
  <si>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</si>
  <si>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</si>
  <si>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</si>
  <si>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</si>
  <si>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</si>
  <si>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</si>
  <si>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</si>
  <si>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</si>
  <si>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</si>
  <si>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</si>
  <si>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</si>
  <si>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</si>
  <si>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</si>
  <si>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</si>
  <si>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</si>
  <si>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</si>
  <si>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</si>
  <si>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</si>
  <si>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</si>
  <si>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</si>
  <si>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</si>
  <si>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</si>
  <si>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</si>
  <si>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</si>
  <si>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</si>
  <si>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</si>
  <si>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</si>
  <si>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</si>
  <si>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</si>
  <si>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</si>
  <si>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</si>
  <si>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</si>
  <si>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</si>
  <si>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</si>
  <si>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</si>
  <si>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</si>
  <si>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</si>
  <si>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</si>
  <si>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</si>
  <si>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</si>
  <si>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</si>
  <si>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</si>
  <si>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</si>
  <si>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</si>
  <si>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</si>
  <si>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</si>
  <si>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</si>
  <si>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</si>
  <si>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</si>
  <si>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</si>
  <si>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</si>
  <si>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</si>
  <si>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</si>
  <si>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</si>
  <si>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</si>
  <si>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</si>
  <si>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</si>
  <si>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</si>
  <si>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</si>
  <si>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</si>
  <si>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</si>
  <si>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</si>
  <si>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</si>
  <si>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</si>
  <si>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</si>
  <si>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</si>
  <si>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</si>
  <si>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</si>
  <si>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</si>
  <si>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</si>
  <si>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</si>
  <si>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</si>
  <si>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</si>
  <si>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</si>
  <si>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</si>
  <si>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</si>
  <si>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</si>
  <si>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</si>
  <si>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</si>
  <si>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</si>
  <si>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</si>
  <si>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</si>
  <si>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</si>
  <si>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</si>
  <si>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</si>
  <si>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</si>
  <si>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</si>
  <si>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</si>
  <si>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</si>
  <si>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</si>
  <si>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</si>
  <si>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</si>
  <si>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</si>
  <si>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</si>
  <si>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</si>
  <si>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</si>
  <si>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</si>
  <si>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</si>
  <si>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</si>
  <si>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</si>
  <si>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</si>
  <si>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</si>
  <si>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</si>
  <si>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</si>
  <si>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</si>
  <si>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</si>
  <si>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</si>
  <si>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</si>
  <si>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</si>
  <si>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</si>
  <si>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</si>
  <si>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</si>
  <si>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</si>
  <si>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</si>
  <si>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</si>
  <si>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</si>
  <si>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</si>
  <si>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</si>
  <si>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</si>
  <si>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</si>
  <si>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</si>
  <si>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</si>
  <si>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</si>
  <si>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</si>
  <si>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</si>
  <si>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</si>
  <si>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</si>
  <si>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</si>
  <si>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</si>
  <si>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</si>
  <si>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</si>
  <si>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</si>
  <si>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</si>
  <si>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</si>
  <si>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</si>
  <si>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</si>
  <si>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</si>
  <si>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</si>
  <si>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</si>
  <si>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</si>
  <si>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</si>
  <si>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</si>
  <si>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</si>
  <si>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</si>
  <si>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</si>
  <si>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</si>
  <si>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</si>
  <si>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</si>
  <si>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</si>
  <si>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</si>
  <si>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</si>
  <si>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</si>
  <si>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</si>
  <si>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</si>
  <si>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</si>
  <si>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</si>
  <si>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</si>
  <si>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</si>
  <si>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</si>
  <si>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</si>
  <si>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</si>
  <si>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</si>
  <si>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</si>
  <si>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</si>
  <si>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</si>
  <si>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</si>
  <si>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</si>
  <si>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</si>
  <si>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</si>
  <si>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</si>
  <si>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</si>
  <si>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</si>
  <si>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</si>
  <si>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</si>
  <si>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</si>
  <si>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</si>
  <si>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</si>
  <si>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</si>
  <si>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</si>
  <si>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</si>
  <si>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</si>
  <si>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</si>
  <si>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</si>
  <si>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</si>
  <si>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</si>
  <si>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</si>
  <si>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</si>
  <si>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</si>
  <si>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</si>
  <si>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</si>
  <si>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</si>
  <si>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</si>
  <si>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</si>
  <si>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</si>
  <si>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</si>
  <si>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</si>
  <si>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</si>
  <si>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</si>
  <si>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</si>
  <si>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</si>
  <si>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</si>
  <si>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</si>
  <si>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</si>
  <si>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</si>
  <si>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</si>
  <si>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</si>
  <si>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</si>
  <si>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</si>
  <si>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</si>
  <si>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</si>
  <si>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</si>
  <si>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</si>
  <si>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</si>
  <si>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</si>
  <si>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</si>
  <si>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</si>
  <si>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</si>
  <si>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</si>
  <si>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</si>
  <si>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</si>
  <si>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</si>
  <si>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</si>
  <si>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</si>
  <si>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</si>
  <si>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</si>
  <si>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</si>
  <si>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</si>
  <si>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</si>
  <si>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</si>
  <si>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</si>
  <si>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</si>
  <si>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</si>
  <si>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</si>
  <si>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</si>
  <si>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</si>
  <si>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</si>
  <si>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</si>
  <si>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</si>
  <si>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</si>
  <si>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</si>
  <si>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</si>
  <si>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</si>
  <si>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</si>
  <si>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</si>
  <si>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</si>
  <si>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</si>
  <si>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</si>
  <si>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</si>
  <si>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</si>
  <si>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</si>
  <si>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</si>
  <si>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</si>
  <si>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</si>
  <si>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</si>
  <si>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</si>
  <si>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</si>
  <si>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</si>
  <si>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</si>
  <si>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</si>
  <si>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</si>
  <si>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</si>
  <si>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</si>
  <si>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</si>
  <si>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</si>
  <si>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</si>
  <si>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</si>
  <si>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</si>
  <si>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</si>
  <si>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</si>
  <si>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</si>
  <si>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</si>
  <si>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</si>
  <si>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</si>
  <si>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</si>
  <si>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</si>
  <si>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</si>
  <si>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</si>
  <si>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</si>
  <si>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</si>
  <si>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</si>
  <si>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</si>
  <si>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</si>
  <si>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</si>
  <si>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</si>
  <si>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</si>
  <si>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</si>
  <si>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</si>
  <si>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</si>
  <si>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</si>
  <si>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</si>
  <si>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</si>
  <si>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</si>
  <si>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</si>
  <si>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</si>
  <si>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</si>
  <si>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</si>
  <si>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</si>
  <si>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</si>
  <si>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</si>
  <si>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</si>
  <si>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</si>
  <si>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</si>
  <si>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</si>
  <si>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</si>
  <si>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</si>
  <si>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</si>
  <si>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</si>
  <si>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</si>
  <si>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</si>
  <si>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</si>
  <si>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</si>
  <si>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</si>
  <si>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</si>
  <si>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</si>
  <si>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</si>
  <si>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</si>
  <si>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</si>
  <si>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</si>
  <si>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</si>
  <si>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</si>
  <si>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</si>
  <si>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</si>
  <si>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</si>
  <si>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</si>
  <si>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</si>
  <si>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</si>
  <si>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</si>
  <si>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</si>
  <si>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</si>
  <si>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</si>
  <si>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</si>
  <si>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</si>
  <si>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</si>
  <si>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</si>
  <si>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</si>
  <si>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</si>
  <si>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</si>
  <si>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</si>
  <si>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</si>
  <si>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</si>
  <si>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</si>
  <si>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</si>
  <si>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</si>
  <si>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</si>
  <si>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</si>
  <si>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</si>
  <si>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</si>
  <si>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</si>
  <si>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</si>
  <si>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</si>
  <si>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</si>
  <si>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</si>
  <si>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</si>
  <si>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</si>
  <si>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</si>
  <si>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</si>
  <si>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</si>
  <si>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</si>
  <si>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</si>
  <si>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</si>
  <si>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</si>
  <si>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</si>
  <si>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</si>
  <si>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</si>
  <si>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</si>
  <si>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</si>
  <si>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</si>
  <si>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</si>
  <si>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</si>
  <si>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</si>
  <si>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</si>
  <si>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</si>
  <si>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</si>
  <si>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</si>
  <si>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</si>
  <si>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</si>
  <si>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</si>
  <si>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</si>
  <si>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</si>
  <si>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</si>
  <si>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</si>
  <si>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</si>
  <si>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</si>
  <si>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</si>
  <si>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</si>
  <si>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</si>
  <si>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</si>
  <si>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</si>
  <si>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</si>
  <si>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</si>
  <si>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</si>
  <si>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</si>
  <si>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</si>
  <si>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</si>
  <si>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</si>
  <si>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</si>
  <si>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</si>
  <si>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</si>
  <si>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</si>
  <si>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</si>
  <si>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</si>
  <si>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</si>
  <si>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</si>
  <si>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</si>
  <si>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</si>
  <si>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</si>
  <si>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</si>
  <si>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</si>
  <si>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</si>
  <si>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</si>
  <si>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</si>
  <si>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</si>
  <si>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</si>
  <si>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</si>
  <si>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</si>
  <si>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</si>
  <si>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</si>
  <si>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</si>
  <si>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</si>
  <si>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</si>
  <si>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</si>
  <si>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</si>
  <si>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</si>
  <si>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</si>
  <si>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</si>
  <si>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</si>
  <si>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</si>
  <si>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</si>
  <si>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</si>
  <si>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</si>
  <si>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</si>
  <si>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</si>
  <si>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</si>
  <si>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</si>
  <si>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</si>
  <si>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</si>
  <si>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</si>
  <si>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</si>
  <si>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</si>
  <si>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</si>
  <si>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</si>
  <si>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</si>
  <si>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</si>
  <si>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</si>
  <si>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</si>
  <si>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</si>
  <si>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</si>
  <si>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</si>
  <si>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</si>
  <si>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</si>
  <si>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</si>
  <si>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</si>
  <si>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</si>
  <si>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</si>
  <si>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</si>
  <si>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</si>
  <si>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</si>
  <si>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</si>
  <si>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</si>
  <si>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</si>
  <si>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</si>
  <si>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</si>
  <si>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</si>
  <si>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</si>
  <si>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</si>
  <si>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</si>
  <si>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</si>
  <si>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</si>
  <si>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</si>
  <si>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</si>
  <si>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</si>
  <si>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</si>
  <si>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</si>
  <si>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</si>
  <si>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</si>
  <si>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</si>
  <si>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</si>
  <si>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</si>
  <si>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</si>
  <si>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</si>
  <si>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</si>
  <si>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</si>
  <si>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</si>
  <si>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</si>
  <si>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</si>
  <si>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</si>
  <si>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</si>
  <si>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</si>
  <si>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</si>
  <si>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</si>
  <si>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</si>
  <si>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</si>
  <si>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</si>
  <si>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</si>
  <si>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</si>
  <si>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</si>
  <si>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</si>
  <si>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</si>
  <si>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</si>
  <si>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</si>
  <si>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</si>
  <si>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</si>
  <si>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</si>
  <si>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</si>
  <si>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</si>
  <si>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</si>
  <si>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</si>
  <si>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</si>
  <si>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</si>
  <si>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</si>
  <si>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</si>
  <si>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</si>
  <si>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</si>
  <si>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</si>
  <si>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</si>
  <si>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</si>
  <si>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</si>
  <si>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</si>
  <si>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</si>
  <si>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</si>
  <si>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</si>
  <si>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</si>
  <si>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</si>
  <si>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</si>
  <si>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</si>
  <si>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</si>
  <si>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</si>
  <si>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</si>
  <si>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</si>
  <si>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</si>
  <si>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</si>
  <si>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</si>
  <si>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</si>
  <si>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</si>
  <si>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</si>
  <si>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</si>
  <si>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</si>
  <si>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</si>
  <si>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</si>
  <si>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</si>
  <si>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</si>
  <si>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</si>
  <si>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</si>
  <si>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</si>
  <si>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</si>
  <si>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</si>
  <si>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</si>
  <si>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</si>
  <si>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</si>
  <si>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</si>
  <si>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</si>
  <si>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</si>
  <si>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</si>
  <si>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</si>
  <si>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</si>
  <si>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</si>
  <si>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</si>
  <si>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</si>
  <si>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</si>
  <si>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</si>
  <si>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</si>
  <si>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</si>
  <si>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</si>
  <si>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</si>
  <si>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</si>
  <si>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</si>
  <si>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</si>
  <si>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</si>
  <si>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</si>
  <si>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</si>
  <si>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</si>
  <si>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</si>
  <si>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</si>
  <si>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</si>
  <si>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</si>
  <si>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</si>
  <si>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</si>
  <si>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</si>
  <si>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</si>
  <si>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</si>
  <si>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</si>
  <si>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</si>
  <si>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</si>
  <si>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</si>
  <si>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</si>
  <si>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</si>
  <si>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</si>
  <si>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</si>
  <si>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</si>
  <si>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</si>
  <si>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</si>
  <si>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</si>
  <si>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</si>
  <si>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</si>
  <si>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</si>
  <si>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</si>
  <si>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</si>
  <si>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</si>
  <si>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</si>
  <si>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</si>
  <si>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</si>
  <si>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</si>
  <si>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</si>
  <si>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</si>
  <si>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</si>
  <si>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</si>
  <si>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</si>
  <si>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</si>
  <si>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</si>
  <si>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</si>
  <si>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</si>
  <si>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</si>
  <si>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</si>
  <si>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</si>
  <si>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</si>
  <si>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</si>
  <si>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</si>
  <si>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</si>
  <si>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</si>
  <si>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</si>
  <si>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</si>
  <si>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</si>
  <si>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</si>
  <si>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</si>
  <si>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</si>
  <si>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</si>
  <si>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</si>
  <si>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</si>
  <si>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</si>
  <si>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</si>
  <si>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</si>
  <si>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</si>
  <si>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</si>
  <si>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</si>
  <si>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</si>
  <si>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</si>
  <si>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</si>
  <si>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</si>
  <si>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</si>
  <si>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</si>
  <si>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</si>
  <si>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</si>
  <si>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</si>
  <si>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</si>
  <si>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</si>
  <si>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</si>
  <si>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</si>
  <si>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</si>
  <si>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</si>
  <si>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</si>
  <si>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</si>
  <si>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</si>
  <si>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</si>
  <si>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</si>
  <si>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</si>
  <si>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</si>
  <si>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</si>
  <si>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</si>
  <si>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</si>
  <si>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</si>
  <si>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</si>
  <si>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</si>
  <si>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</si>
  <si>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</si>
  <si>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</si>
  <si>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</si>
  <si>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</si>
  <si>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</si>
  <si>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</si>
  <si>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</si>
  <si>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</si>
  <si>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</si>
  <si>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</si>
  <si>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</si>
  <si>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</si>
  <si>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</si>
  <si>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</si>
  <si>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</si>
  <si>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</si>
  <si>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</si>
  <si>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</si>
  <si>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</si>
  <si>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</si>
  <si>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</si>
  <si>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</si>
  <si>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</si>
  <si>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</si>
  <si>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</si>
  <si>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</si>
  <si>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</si>
  <si>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</si>
  <si>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</si>
  <si>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</si>
  <si>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</si>
  <si>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</si>
  <si>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</si>
  <si>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</si>
  <si>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</si>
  <si>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</si>
  <si>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</si>
  <si>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</si>
  <si>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</si>
  <si>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</si>
  <si>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</si>
  <si>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</si>
  <si>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</si>
  <si>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</si>
  <si>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</si>
  <si>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</si>
  <si>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</si>
  <si>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</si>
  <si>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</si>
  <si>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</si>
  <si>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</si>
  <si>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</si>
  <si>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</si>
  <si>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</si>
  <si>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</si>
  <si>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</si>
  <si>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</si>
  <si>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</si>
  <si>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</si>
  <si>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</si>
  <si>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</si>
  <si>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</si>
  <si>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</si>
  <si>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</si>
  <si>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</si>
  <si>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</si>
  <si>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</si>
  <si>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</si>
  <si>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</si>
  <si>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</si>
  <si>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</si>
  <si>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</si>
  <si>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</si>
  <si>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</si>
  <si>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</si>
  <si>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</si>
  <si>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</si>
  <si>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</si>
  <si>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</si>
  <si>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</si>
  <si>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</si>
  <si>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</si>
  <si>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</si>
  <si>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</si>
  <si>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</si>
  <si>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</si>
  <si>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</si>
  <si>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</si>
  <si>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</si>
  <si>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</si>
  <si>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</si>
  <si>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</si>
  <si>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</si>
  <si>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</si>
  <si>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</si>
  <si>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</si>
  <si>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</si>
  <si>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</si>
  <si>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</si>
  <si>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</si>
  <si>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</si>
  <si>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</si>
  <si>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</si>
  <si>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</si>
  <si>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</si>
  <si>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</si>
  <si>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</si>
  <si>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</si>
  <si>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</si>
  <si>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</si>
  <si>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</si>
  <si>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</si>
  <si>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</si>
  <si>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</si>
  <si>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</si>
  <si>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</si>
  <si>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</si>
  <si>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</si>
  <si>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</si>
  <si>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</si>
  <si>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</si>
  <si>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</si>
  <si>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</si>
  <si>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</si>
  <si>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</si>
  <si>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</si>
  <si>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</si>
  <si>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</si>
  <si>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</si>
  <si>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</si>
  <si>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</si>
  <si>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</si>
  <si>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</si>
  <si>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</si>
  <si>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</si>
  <si>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</si>
  <si>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</si>
  <si>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</si>
  <si>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</si>
  <si>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</si>
  <si>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</si>
  <si>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</si>
  <si>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</si>
  <si>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</si>
  <si>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</si>
  <si>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</si>
  <si>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</si>
  <si>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</si>
  <si>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</si>
  <si>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</si>
  <si>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</si>
  <si>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</si>
  <si>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</si>
  <si>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</si>
  <si>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</si>
  <si>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</si>
  <si>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</si>
  <si>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</si>
  <si>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</si>
  <si>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</si>
  <si>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</si>
  <si>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</si>
  <si>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</si>
  <si>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</si>
  <si>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</si>
  <si>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</si>
  <si>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</si>
  <si>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</si>
  <si>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</si>
  <si>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</si>
  <si>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</si>
  <si>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</si>
  <si>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</si>
  <si>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</si>
  <si>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</si>
  <si>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</si>
  <si>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</si>
  <si>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</si>
  <si>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</si>
  <si>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</si>
  <si>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</si>
  <si>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</si>
  <si>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</si>
  <si>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</si>
  <si>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</si>
  <si>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</si>
  <si>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</si>
  <si>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</si>
  <si>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</si>
  <si>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</si>
  <si>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</si>
  <si>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</si>
  <si>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</si>
  <si>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</si>
  <si>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</si>
  <si>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</si>
  <si>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</si>
  <si>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</si>
  <si>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</si>
  <si>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</si>
  <si>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</si>
  <si>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</si>
  <si>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</si>
  <si>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</si>
  <si>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</si>
  <si>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</si>
  <si>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</si>
  <si>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</si>
  <si>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</si>
  <si>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</si>
  <si>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</si>
  <si>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</si>
  <si>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</si>
  <si>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</si>
  <si>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</si>
  <si>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</si>
  <si>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</si>
  <si>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</si>
  <si>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</si>
  <si>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</si>
  <si>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</si>
  <si>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</si>
  <si>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</si>
  <si>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</si>
  <si>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</si>
  <si>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</si>
  <si>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</si>
  <si>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</si>
  <si>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</si>
  <si>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</si>
  <si>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</si>
  <si>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</si>
  <si>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</si>
  <si>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</si>
  <si>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</si>
  <si>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</si>
  <si>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</si>
  <si>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</si>
  <si>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</si>
  <si>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</si>
  <si>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</si>
  <si>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</si>
  <si>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</si>
  <si>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</si>
  <si>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</si>
  <si>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</si>
  <si>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</si>
  <si>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</si>
  <si>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</si>
  <si>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</si>
  <si>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</si>
  <si>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</si>
  <si>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</si>
  <si>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</si>
  <si>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</si>
  <si>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</si>
  <si>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</si>
  <si>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</si>
  <si>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</si>
  <si>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</si>
  <si>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</si>
  <si>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</si>
  <si>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</si>
  <si>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</si>
  <si>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</si>
  <si>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</si>
  <si>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</si>
  <si>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</si>
  <si>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</si>
  <si>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</si>
  <si>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</si>
  <si>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</si>
  <si>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</si>
  <si>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</si>
  <si>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</si>
  <si>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</si>
  <si>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</si>
  <si>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</si>
  <si>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</si>
  <si>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</si>
  <si>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</si>
  <si>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</si>
  <si>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</si>
  <si>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</si>
  <si>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</si>
  <si>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</si>
  <si>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</si>
  <si>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</si>
  <si>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</si>
  <si>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</si>
  <si>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</si>
  <si>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</si>
  <si>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</si>
  <si>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</si>
  <si>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</si>
  <si>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</si>
  <si>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</si>
  <si>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</si>
  <si>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</si>
  <si>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</si>
  <si>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</si>
  <si>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</si>
  <si>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</si>
  <si>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</si>
  <si>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</si>
  <si>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</si>
  <si>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</si>
  <si>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</si>
  <si>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</si>
  <si>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</si>
  <si>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</si>
  <si>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</si>
  <si>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</si>
  <si>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</si>
  <si>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</si>
  <si>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</si>
  <si>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</si>
  <si>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</si>
  <si>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</si>
  <si>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</si>
  <si>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</si>
  <si>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</si>
  <si>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</si>
  <si>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</si>
  <si>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</si>
  <si>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</si>
  <si>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</si>
  <si>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</si>
  <si>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</si>
  <si>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</si>
  <si>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</si>
  <si>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</si>
  <si>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</si>
  <si>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</si>
  <si>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</si>
  <si>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</si>
  <si>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</si>
  <si>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</si>
  <si>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</si>
  <si>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</si>
  <si>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</si>
  <si>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</si>
  <si>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</si>
  <si>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</si>
  <si>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</si>
  <si>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</si>
  <si>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</si>
  <si>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</si>
  <si>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</si>
  <si>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</si>
  <si>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</si>
  <si>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</si>
  <si>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</si>
  <si>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</si>
  <si>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</si>
  <si>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</si>
  <si>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</si>
  <si>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</si>
  <si>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</si>
  <si>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</si>
  <si>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</si>
  <si>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</si>
  <si>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</si>
  <si>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</si>
  <si>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</si>
  <si>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</si>
  <si>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</si>
  <si>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</si>
  <si>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</si>
  <si>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</si>
  <si>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</si>
  <si>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</si>
  <si>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</si>
  <si>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</si>
  <si>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</si>
  <si>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</si>
  <si>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</si>
  <si>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</si>
  <si>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</si>
  <si>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</si>
  <si>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</si>
  <si>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</si>
  <si>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</si>
  <si>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</si>
  <si>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</si>
  <si>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</si>
  <si>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</si>
  <si>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</si>
  <si>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</si>
  <si>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</si>
  <si>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</si>
  <si>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</si>
  <si>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</si>
  <si>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</si>
  <si>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</si>
  <si>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</si>
  <si>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</si>
  <si>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</si>
  <si>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</si>
  <si>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</si>
  <si>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</si>
  <si>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</si>
  <si>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</si>
  <si>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</si>
  <si>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</si>
  <si>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</si>
  <si>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</si>
  <si>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</si>
  <si>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</si>
  <si>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</si>
  <si>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</si>
  <si>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</si>
  <si>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</si>
  <si>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</si>
  <si>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</si>
  <si>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</si>
  <si>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</si>
  <si>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</si>
  <si>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</si>
  <si>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</si>
  <si>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</si>
  <si>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</si>
  <si>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</si>
  <si>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</si>
  <si>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</si>
  <si>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</si>
  <si>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</si>
  <si>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</si>
  <si>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</si>
  <si>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</si>
  <si>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</si>
  <si>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</si>
  <si>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</si>
  <si>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</si>
  <si>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</si>
  <si>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</si>
  <si>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</si>
  <si>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</si>
  <si>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</si>
  <si>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</si>
  <si>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</si>
  <si>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</si>
  <si>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</si>
  <si>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</si>
  <si>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</si>
  <si>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</si>
  <si>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</si>
  <si>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</si>
  <si>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</si>
  <si>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</si>
  <si>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</si>
  <si>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</si>
  <si>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</si>
  <si>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</si>
  <si>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</si>
  <si>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</si>
  <si>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</si>
  <si>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</si>
  <si>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</si>
  <si>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</si>
  <si>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</si>
  <si>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</si>
  <si>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</si>
  <si>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</si>
  <si>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</si>
  <si>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</si>
  <si>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</si>
  <si>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</si>
  <si>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</si>
  <si>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</si>
  <si>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</si>
  <si>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</si>
  <si>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</si>
  <si>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</si>
  <si>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</si>
  <si>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</si>
  <si>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</si>
  <si>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</si>
  <si>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</si>
  <si>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</si>
  <si>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</si>
  <si>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</si>
  <si>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</si>
  <si>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</si>
  <si>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</si>
  <si>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</si>
  <si>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</si>
  <si>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</si>
  <si>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</si>
  <si>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</si>
  <si>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</si>
  <si>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</si>
  <si>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</si>
  <si>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</si>
  <si>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</si>
  <si>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</si>
  <si>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</si>
  <si>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</si>
  <si>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</si>
  <si>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</si>
  <si>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</si>
  <si>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</si>
  <si>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</si>
  <si>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</si>
  <si>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</si>
  <si>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</si>
  <si>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</si>
  <si>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</si>
  <si>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</si>
  <si>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</si>
  <si>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</si>
  <si>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</si>
  <si>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</si>
  <si>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</si>
  <si>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</si>
  <si>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</si>
  <si>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</si>
  <si>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</si>
  <si>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</si>
  <si>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</si>
  <si>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</si>
  <si>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</si>
  <si>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</si>
  <si>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</si>
  <si>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</si>
  <si>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</si>
  <si>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</si>
  <si>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</si>
  <si>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</si>
  <si>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</si>
  <si>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</si>
  <si>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</si>
  <si>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</si>
  <si>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</si>
  <si>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</si>
  <si>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</si>
  <si>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</si>
  <si>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</si>
  <si>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</si>
  <si>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</si>
  <si>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</si>
  <si>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</si>
  <si>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</si>
  <si>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</si>
  <si>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</si>
  <si>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</si>
  <si>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</si>
  <si>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</si>
  <si>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</si>
  <si>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</si>
  <si>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</si>
  <si>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</si>
  <si>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</si>
  <si>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</si>
  <si>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</si>
  <si>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</si>
  <si>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</si>
  <si>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</si>
  <si>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</si>
  <si>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</si>
  <si>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</si>
  <si>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</si>
  <si>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</si>
  <si>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</si>
  <si>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</si>
  <si>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</si>
  <si>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</si>
  <si>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</si>
  <si>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</si>
  <si>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</si>
  <si>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</si>
  <si>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</si>
  <si>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</si>
  <si>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</si>
  <si>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</si>
  <si>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</si>
  <si>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</si>
  <si>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</si>
  <si>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</si>
  <si>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</si>
  <si>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</si>
  <si>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</si>
  <si>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</si>
  <si>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</si>
  <si>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</si>
  <si>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</si>
  <si>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</si>
  <si>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</si>
  <si>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</si>
  <si>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</si>
  <si>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</si>
  <si>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</si>
  <si>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</si>
  <si>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</si>
  <si>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</si>
  <si>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</si>
  <si>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</si>
  <si>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</si>
  <si>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</si>
  <si>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</si>
  <si>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</si>
  <si>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</si>
  <si>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</si>
  <si>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</si>
  <si>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</si>
  <si>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</si>
  <si>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</si>
  <si>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</si>
  <si>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</si>
  <si>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</si>
  <si>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</si>
  <si>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</si>
  <si>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</si>
  <si>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</si>
  <si>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</si>
  <si>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</si>
  <si>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</si>
  <si>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</si>
  <si>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</si>
  <si>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</si>
  <si>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</si>
  <si>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</si>
  <si>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</si>
  <si>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</si>
  <si>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</si>
  <si>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</si>
  <si>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</si>
  <si>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</si>
  <si>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</si>
  <si>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</si>
  <si>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</si>
  <si>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</si>
  <si>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</si>
  <si>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</si>
  <si>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</si>
  <si>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</si>
  <si>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</si>
  <si>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</si>
  <si>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</si>
  <si>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</si>
  <si>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</si>
  <si>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</si>
  <si>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</si>
  <si>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</si>
  <si>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</si>
  <si>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</si>
  <si>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</si>
  <si>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</si>
  <si>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</si>
  <si>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</si>
  <si>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</si>
  <si>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</si>
  <si>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</si>
  <si>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</si>
  <si>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</si>
  <si>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</si>
  <si>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</si>
  <si>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</si>
  <si>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</si>
  <si>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</si>
  <si>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</si>
  <si>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</si>
  <si>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</si>
  <si>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</si>
  <si>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</si>
  <si>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</si>
  <si>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</si>
  <si>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</si>
  <si>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</si>
  <si>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</si>
  <si>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</si>
  <si>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</si>
  <si>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</si>
  <si>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</si>
  <si>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</si>
  <si>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</si>
  <si>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</si>
  <si>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</si>
  <si>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</si>
  <si>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</si>
  <si>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</si>
  <si>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</si>
  <si>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</si>
  <si>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</si>
  <si>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</si>
  <si>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</si>
  <si>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</si>
  <si>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</si>
  <si>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</si>
  <si>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</si>
  <si>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</si>
  <si>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</si>
  <si>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</si>
  <si>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</si>
  <si>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</si>
  <si>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</si>
  <si>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</si>
  <si>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</si>
  <si>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</si>
  <si>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</si>
  <si>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</si>
  <si>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</si>
  <si>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</si>
  <si>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</si>
  <si>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</si>
  <si>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</si>
  <si>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</si>
  <si>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</si>
  <si>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</si>
  <si>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</si>
  <si>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</si>
  <si>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</si>
  <si>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</si>
  <si>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</si>
  <si>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</si>
  <si>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</si>
  <si>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</si>
  <si>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</si>
  <si>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</si>
  <si>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</si>
  <si>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</si>
  <si>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</si>
  <si>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</si>
  <si>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</si>
  <si>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</si>
  <si>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</si>
  <si>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</si>
  <si>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</si>
  <si>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</si>
  <si>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</si>
  <si>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</si>
  <si>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</si>
  <si>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</si>
  <si>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</si>
  <si>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</si>
  <si>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</si>
  <si>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</si>
  <si>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</si>
  <si>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</si>
  <si>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</si>
  <si>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</si>
  <si>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</si>
  <si>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</si>
  <si>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</si>
  <si>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</si>
  <si>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</si>
  <si>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</si>
  <si>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</si>
  <si>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</si>
  <si>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</si>
  <si>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</si>
  <si>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</si>
  <si>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</si>
  <si>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</si>
  <si>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</si>
  <si>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</si>
  <si>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</si>
  <si>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</si>
  <si>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</si>
  <si>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</si>
  <si>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</si>
  <si>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</si>
  <si>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</si>
  <si>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</si>
  <si>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</si>
  <si>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</si>
  <si>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</si>
  <si>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</si>
  <si>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</si>
  <si>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</si>
  <si>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</si>
  <si>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</si>
  <si>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</si>
  <si>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</si>
  <si>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</si>
  <si>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</si>
  <si>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</si>
  <si>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</si>
  <si>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</si>
  <si>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</si>
  <si>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</si>
  <si>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</si>
  <si>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</si>
  <si>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</si>
  <si>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</si>
  <si>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</si>
  <si>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</si>
  <si>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</si>
  <si>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</si>
  <si>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</si>
  <si>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</si>
  <si>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</si>
  <si>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</si>
  <si>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</si>
  <si>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</si>
  <si>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</si>
  <si>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</si>
  <si>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</si>
  <si>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</si>
  <si>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</si>
  <si>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</si>
  <si>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</si>
  <si>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</si>
  <si>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</si>
  <si>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</si>
  <si>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</si>
  <si>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</si>
  <si>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</si>
  <si>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</si>
  <si>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</si>
  <si>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</si>
  <si>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</si>
  <si>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</si>
  <si>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</si>
  <si>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</si>
  <si>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</si>
  <si>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</si>
  <si>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</si>
  <si>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</si>
  <si>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</si>
  <si>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</si>
  <si>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</si>
  <si>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</si>
  <si>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</si>
  <si>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</si>
  <si>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</si>
  <si>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</si>
  <si>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</si>
  <si>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</si>
  <si>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</si>
  <si>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</si>
  <si>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</si>
  <si>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</si>
  <si>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</si>
  <si>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</si>
  <si>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</si>
  <si>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</si>
  <si>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</si>
  <si>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</si>
  <si>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</si>
  <si>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</si>
  <si>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</si>
  <si>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</si>
  <si>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</si>
  <si>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</si>
  <si>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</si>
  <si>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</si>
  <si>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</si>
  <si>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</si>
  <si>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</si>
  <si>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</si>
  <si>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</si>
  <si>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</si>
  <si>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</si>
  <si>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</si>
  <si>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</si>
  <si>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</si>
  <si>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</si>
  <si>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</si>
  <si>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</si>
  <si>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</si>
  <si>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</si>
  <si>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</si>
  <si>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</si>
  <si>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</si>
  <si>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</si>
  <si>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</si>
  <si>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</si>
  <si>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</si>
  <si>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</si>
  <si>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</si>
  <si>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</si>
  <si>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</si>
  <si>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</si>
  <si>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</si>
  <si>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</si>
  <si>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</si>
  <si>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</si>
  <si>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</si>
  <si>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</si>
  <si>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</si>
  <si>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</si>
  <si>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</si>
  <si>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</si>
  <si>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</si>
  <si>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</si>
  <si>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</si>
  <si>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</si>
  <si>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</si>
  <si>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</si>
  <si>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</si>
  <si>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</si>
  <si>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</si>
  <si>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</si>
  <si>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</si>
  <si>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</si>
  <si>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</si>
  <si>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</si>
  <si>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</si>
  <si>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</si>
  <si>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</si>
  <si>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</si>
  <si>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</si>
  <si>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</si>
  <si>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</si>
  <si>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</si>
  <si>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</si>
  <si>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</si>
  <si>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</si>
  <si>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</si>
  <si>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</si>
  <si>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</si>
  <si>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</si>
  <si>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</si>
  <si>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</si>
  <si>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</si>
  <si>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</si>
  <si>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</si>
  <si>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</si>
  <si>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</si>
  <si>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</si>
  <si>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</si>
  <si>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</si>
  <si>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</si>
  <si>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</si>
  <si>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</si>
  <si>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</si>
  <si>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</si>
  <si>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</si>
  <si>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</si>
  <si>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</si>
  <si>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</si>
  <si>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</si>
  <si>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</si>
  <si>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</si>
  <si>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</si>
  <si>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</si>
  <si>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</si>
  <si>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</si>
  <si>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</si>
  <si>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</si>
  <si>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</si>
  <si>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</si>
  <si>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</si>
  <si>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</si>
  <si>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</si>
  <si>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</si>
  <si>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</si>
  <si>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</si>
  <si>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</si>
  <si>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</si>
  <si>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</si>
  <si>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</si>
  <si>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</si>
  <si>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</si>
  <si>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</si>
  <si>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</si>
  <si>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</si>
  <si>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</si>
  <si>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</si>
  <si>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</si>
  <si>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</si>
  <si>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</si>
  <si>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</si>
  <si>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</si>
  <si>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</si>
  <si>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</si>
  <si>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</si>
  <si>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</si>
  <si>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</si>
  <si>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</si>
  <si>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</si>
  <si>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</si>
  <si>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</si>
  <si>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</si>
  <si>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</si>
  <si>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</si>
  <si>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</si>
  <si>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</si>
  <si>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</si>
  <si>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</si>
  <si>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</si>
  <si>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</si>
  <si>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</si>
  <si>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</si>
  <si>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</si>
  <si>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</si>
  <si>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</si>
  <si>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</si>
  <si>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</si>
  <si>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</si>
  <si>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</si>
  <si>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</si>
  <si>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</si>
  <si>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</si>
  <si>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</si>
  <si>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</si>
  <si>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</si>
  <si>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</si>
  <si>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</si>
  <si>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</si>
  <si>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</si>
  <si>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</si>
  <si>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</si>
  <si>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</si>
  <si>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</si>
  <si>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</si>
  <si>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</si>
  <si>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</si>
  <si>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</si>
  <si>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</si>
  <si>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</si>
  <si>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</si>
  <si>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</si>
  <si>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</si>
  <si>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</si>
  <si>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</si>
  <si>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</si>
  <si>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</si>
  <si>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</si>
  <si>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</si>
  <si>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</si>
  <si>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</si>
  <si>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</si>
  <si>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</si>
  <si>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</si>
  <si>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</si>
  <si>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</si>
  <si>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</si>
  <si>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</si>
  <si>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</si>
  <si>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</si>
  <si>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</si>
  <si>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</si>
  <si>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</si>
  <si>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</si>
  <si>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</si>
  <si>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</si>
  <si>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</si>
  <si>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</si>
  <si>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</si>
  <si>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</si>
  <si>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</si>
  <si>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</si>
  <si>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</si>
  <si>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</si>
  <si>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</si>
  <si>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</si>
  <si>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</si>
  <si>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</si>
  <si>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</si>
  <si>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</si>
  <si>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</si>
  <si>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</si>
  <si>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</si>
  <si>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</si>
  <si>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</si>
  <si>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</si>
  <si>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</si>
  <si>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</si>
  <si>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</si>
  <si>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</si>
  <si>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</si>
  <si>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</si>
  <si>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</si>
  <si>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</si>
  <si>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</si>
  <si>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</si>
  <si>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</si>
  <si>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</si>
  <si>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</si>
  <si>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</si>
  <si>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</si>
  <si>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</si>
  <si>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</si>
  <si>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</si>
  <si>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</si>
  <si>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</si>
  <si>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</si>
  <si>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</si>
  <si>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</si>
  <si>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</si>
  <si>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</si>
  <si>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</si>
  <si>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</si>
  <si>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</si>
  <si>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</si>
  <si>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</si>
  <si>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</si>
  <si>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</si>
  <si>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</si>
  <si>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</si>
  <si>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</si>
  <si>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</si>
  <si>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</si>
  <si>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</si>
  <si>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</si>
  <si>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</si>
  <si>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</si>
  <si>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</si>
  <si>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</si>
  <si>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</si>
  <si>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</si>
  <si>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</si>
  <si>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</si>
  <si>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</si>
  <si>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</si>
  <si>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</si>
  <si>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</si>
  <si>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</si>
  <si>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</si>
  <si>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</si>
  <si>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</si>
  <si>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</si>
  <si>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</si>
  <si>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</si>
  <si>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</si>
  <si>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</si>
  <si>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</si>
  <si>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</si>
  <si>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</si>
  <si>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</si>
  <si>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</si>
  <si>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</si>
  <si>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</si>
  <si>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</si>
  <si>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</si>
  <si>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</si>
  <si>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</si>
  <si>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</si>
  <si>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</si>
  <si>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</si>
  <si>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</si>
  <si>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</si>
  <si>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</si>
  <si>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</si>
  <si>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</si>
  <si>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</si>
  <si>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</si>
  <si>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</si>
  <si>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</si>
  <si>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</si>
  <si>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</si>
  <si>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</si>
  <si>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</si>
  <si>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</si>
  <si>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</si>
  <si>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</si>
  <si>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</si>
  <si>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</si>
  <si>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</si>
  <si>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</si>
  <si>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</si>
  <si>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</si>
  <si>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</si>
  <si>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</si>
  <si>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</si>
  <si>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</si>
  <si>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</si>
  <si>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</si>
  <si>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</si>
  <si>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</si>
  <si>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</si>
  <si>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</si>
  <si>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</si>
  <si>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</si>
  <si>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</si>
  <si>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</si>
  <si>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</si>
  <si>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</si>
  <si>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</si>
  <si>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</si>
  <si>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</si>
  <si>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</si>
  <si>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</si>
  <si>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</si>
  <si>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</si>
  <si>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</si>
  <si>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</si>
  <si>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</si>
  <si>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</si>
  <si>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</si>
  <si>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</si>
  <si>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</si>
  <si>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</si>
  <si>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</si>
  <si>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</si>
  <si>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</si>
  <si>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</si>
  <si>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</si>
  <si>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</si>
  <si>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</si>
  <si>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</si>
  <si>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</si>
  <si>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</si>
  <si>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</si>
  <si>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</si>
  <si>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</si>
  <si>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</si>
  <si>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</si>
  <si>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</si>
  <si>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</si>
  <si>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</si>
  <si>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</si>
  <si>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</si>
  <si>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</si>
  <si>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</si>
  <si>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</si>
  <si>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</si>
  <si>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</si>
  <si>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</si>
  <si>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</si>
  <si>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</si>
  <si>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</si>
  <si>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</si>
  <si>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</si>
  <si>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</si>
  <si>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</si>
  <si>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</si>
  <si>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</si>
  <si>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</si>
  <si>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</si>
  <si>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</si>
  <si>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</si>
  <si>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</si>
  <si>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</si>
  <si>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</si>
  <si>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</si>
  <si>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</si>
  <si>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</si>
  <si>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</si>
  <si>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</si>
  <si>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</si>
  <si>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</si>
  <si>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</si>
  <si>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</si>
  <si>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</si>
  <si>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</si>
  <si>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</si>
  <si>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</si>
  <si>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</si>
  <si>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</si>
  <si>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</si>
  <si>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</si>
  <si>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</si>
  <si>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</si>
  <si>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</si>
  <si>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</si>
  <si>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</si>
  <si>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</si>
  <si>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</si>
  <si>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</si>
  <si>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</si>
  <si>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</si>
  <si>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</si>
  <si>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</si>
  <si>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</si>
  <si>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</si>
  <si>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</si>
  <si>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</si>
  <si>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</si>
  <si>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</si>
  <si>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</si>
  <si>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</si>
  <si>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</si>
  <si>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</si>
  <si>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</si>
  <si>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</si>
  <si>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</si>
  <si>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</si>
  <si>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</si>
  <si>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</si>
  <si>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</si>
  <si>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</si>
  <si>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</si>
  <si>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</si>
  <si>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</si>
  <si>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</si>
  <si>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</si>
  <si>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</si>
  <si>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</si>
  <si>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</si>
  <si>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</si>
  <si>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</si>
  <si>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</si>
  <si>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</si>
  <si>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</si>
  <si>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</si>
  <si>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</si>
  <si>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</si>
  <si>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</si>
  <si>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</si>
  <si>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</si>
  <si>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</si>
  <si>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</si>
  <si>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</si>
  <si>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</si>
  <si>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</si>
  <si>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</si>
  <si>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</si>
  <si>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</si>
  <si>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</si>
  <si>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</si>
  <si>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</si>
  <si>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</si>
  <si>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</si>
  <si>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</si>
  <si>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</si>
  <si>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</si>
  <si>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</si>
  <si>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</si>
  <si>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</si>
  <si>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</si>
  <si>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</si>
  <si>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</si>
  <si>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</si>
  <si>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</si>
  <si>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</si>
  <si>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</si>
  <si>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</si>
  <si>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</si>
  <si>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</si>
  <si>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</si>
  <si>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</si>
  <si>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</si>
  <si>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</si>
  <si>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</si>
  <si>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</si>
  <si>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</si>
  <si>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</si>
  <si>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</si>
  <si>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</si>
  <si>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</si>
  <si>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</si>
  <si>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</si>
  <si>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</si>
  <si>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</si>
  <si>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</si>
  <si>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</si>
  <si>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</si>
  <si>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</si>
  <si>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</si>
  <si>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</si>
  <si>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</si>
  <si>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</si>
  <si>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</si>
  <si>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</si>
  <si>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</si>
  <si>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</si>
  <si>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</si>
  <si>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</si>
  <si>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</si>
  <si>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</si>
  <si>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</si>
  <si>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</si>
  <si>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</si>
  <si>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</si>
  <si>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</si>
  <si>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</si>
  <si>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</si>
  <si>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</si>
  <si>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</si>
  <si>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</si>
  <si>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</si>
  <si>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</si>
  <si>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</si>
  <si>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</si>
  <si>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</si>
  <si>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</si>
  <si>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</si>
  <si>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</si>
  <si>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</si>
  <si>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</si>
  <si>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</si>
  <si>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</si>
  <si>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</si>
  <si>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</si>
  <si>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</si>
  <si>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</si>
  <si>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</si>
  <si>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</si>
  <si>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</si>
  <si>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</si>
  <si>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</si>
  <si>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</si>
  <si>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</si>
  <si>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</si>
  <si>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</si>
  <si>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</si>
  <si>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</si>
  <si>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</si>
  <si>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</si>
  <si>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</si>
  <si>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</si>
  <si>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</si>
  <si>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</si>
  <si>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</si>
  <si>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</si>
  <si>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</si>
  <si>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</si>
  <si>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</si>
  <si>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</si>
  <si>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</si>
  <si>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</si>
  <si>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</si>
  <si>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</si>
  <si>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</si>
  <si>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</si>
  <si>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</si>
  <si>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</si>
  <si>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</si>
  <si>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</si>
  <si>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</si>
  <si>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</si>
  <si>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</si>
  <si>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</si>
  <si>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</si>
  <si>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</si>
  <si>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</si>
  <si>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</si>
  <si>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</si>
  <si>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</si>
  <si>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</si>
  <si>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</si>
  <si>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</si>
  <si>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</si>
  <si>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</si>
  <si>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</si>
  <si>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</si>
  <si>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</si>
  <si>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</si>
  <si>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</si>
  <si>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</si>
  <si>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</si>
  <si>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</si>
  <si>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</si>
  <si>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</si>
  <si>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</si>
  <si>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</si>
  <si>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</si>
  <si>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</si>
  <si>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</si>
  <si>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</si>
  <si>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</si>
  <si>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</si>
  <si>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</si>
  <si>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</si>
  <si>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</si>
  <si>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</si>
  <si>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</si>
  <si>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</si>
  <si>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</si>
  <si>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</si>
  <si>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</si>
  <si>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</si>
  <si>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</si>
  <si>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</si>
  <si>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</si>
  <si>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</si>
  <si>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</si>
  <si>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</si>
  <si>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</si>
  <si>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</si>
  <si>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</si>
  <si>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</si>
  <si>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</si>
  <si>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</si>
  <si>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</si>
  <si>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</si>
  <si>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</si>
  <si>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</si>
  <si>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</si>
  <si>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</si>
  <si>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</si>
  <si>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</si>
  <si>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</si>
  <si>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</si>
  <si>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</si>
  <si>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</si>
  <si>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</si>
  <si>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</si>
  <si>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</si>
  <si>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</si>
  <si>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</si>
  <si>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</si>
  <si>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</si>
  <si>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</si>
  <si>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</si>
  <si>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</si>
  <si>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</si>
  <si>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</si>
  <si>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</si>
  <si>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</si>
  <si>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</si>
  <si>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</si>
  <si>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</si>
  <si>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</si>
  <si>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</si>
  <si>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</si>
  <si>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</si>
  <si>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</si>
  <si>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</si>
  <si>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</si>
  <si>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</si>
  <si>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</si>
  <si>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</si>
  <si>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</si>
  <si>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</si>
  <si>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</si>
  <si>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</si>
  <si>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</si>
  <si>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</si>
  <si>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</si>
  <si>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</si>
  <si>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</si>
  <si>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</si>
  <si>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</si>
  <si>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</si>
  <si>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</si>
  <si>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</si>
  <si>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</si>
  <si>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</si>
  <si>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</si>
  <si>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</si>
  <si>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</si>
  <si>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</si>
  <si>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</si>
  <si>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</si>
  <si>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</si>
  <si>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</si>
  <si>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</si>
  <si>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</si>
  <si>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</si>
  <si>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</si>
  <si>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</si>
  <si>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</si>
  <si>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</si>
  <si>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</si>
  <si>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</si>
  <si>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</si>
  <si>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</si>
  <si>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</si>
  <si>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</si>
  <si>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</si>
  <si>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</si>
  <si>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</si>
  <si>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</si>
  <si>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</si>
  <si>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</si>
  <si>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</si>
  <si>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</si>
  <si>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</si>
  <si>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</si>
  <si>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</si>
  <si>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</si>
  <si>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</si>
  <si>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</si>
  <si>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</si>
  <si>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</si>
  <si>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</si>
  <si>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</si>
  <si>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</si>
  <si>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</si>
  <si>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</si>
  <si>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</si>
  <si>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</si>
  <si>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</si>
  <si>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</si>
  <si>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</si>
  <si>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</si>
  <si>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</si>
  <si>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</si>
  <si>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</si>
  <si>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</si>
  <si>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</si>
  <si>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</si>
  <si>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</si>
  <si>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</si>
  <si>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</si>
  <si>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</si>
  <si>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</si>
  <si>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</si>
  <si>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</si>
  <si>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</si>
  <si>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</si>
  <si>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</si>
  <si>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</si>
  <si>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</si>
  <si>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</si>
  <si>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</si>
  <si>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</si>
  <si>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</si>
  <si>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</si>
  <si>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</si>
  <si>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</si>
  <si>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</si>
  <si>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</si>
  <si>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</si>
  <si>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</si>
  <si>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</si>
  <si>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</si>
  <si>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</si>
  <si>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</si>
  <si>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</si>
  <si>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</si>
  <si>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</si>
  <si>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</si>
  <si>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</si>
  <si>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</si>
  <si>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</si>
  <si>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</si>
  <si>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</si>
  <si>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</si>
  <si>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</si>
  <si>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</si>
  <si>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</si>
  <si>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</si>
  <si>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</si>
  <si>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</si>
  <si>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</si>
  <si>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</si>
  <si>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</si>
  <si>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</si>
  <si>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</si>
  <si>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</si>
  <si>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</si>
  <si>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</si>
  <si>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</si>
  <si>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</si>
  <si>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</si>
  <si>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</si>
  <si>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</si>
  <si>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</si>
  <si>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</si>
  <si>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</si>
  <si>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</si>
  <si>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</si>
  <si>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</si>
  <si>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</si>
  <si>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</si>
  <si>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</si>
  <si>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</si>
  <si>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</si>
  <si>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</si>
  <si>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</si>
  <si>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</si>
  <si>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</si>
  <si>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</si>
  <si>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</si>
  <si>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</si>
  <si>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</si>
  <si>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</si>
  <si>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</si>
  <si>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</si>
  <si>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</si>
  <si>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</si>
  <si>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</si>
  <si>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</si>
  <si>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</si>
  <si>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</si>
  <si>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</si>
  <si>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</si>
  <si>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</si>
  <si>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</si>
  <si>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</si>
  <si>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</si>
  <si>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</si>
  <si>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</si>
  <si>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</si>
  <si>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</si>
  <si>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</si>
  <si>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</si>
  <si>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</si>
  <si>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</si>
  <si>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</si>
  <si>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</si>
  <si>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</si>
  <si>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</si>
  <si>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</si>
  <si>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</si>
  <si>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</si>
  <si>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</si>
  <si>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</si>
  <si>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</si>
  <si>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</si>
  <si>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</si>
  <si>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</si>
  <si>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</si>
  <si>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</si>
  <si>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</si>
  <si>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</si>
  <si>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</si>
  <si>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</si>
  <si>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</si>
  <si>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</si>
  <si>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</si>
  <si>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</si>
  <si>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</si>
  <si>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</si>
  <si>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</si>
  <si>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</si>
  <si>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</si>
  <si>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</si>
  <si>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</si>
  <si>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</si>
  <si>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</si>
  <si>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</si>
  <si>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</si>
  <si>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</si>
  <si>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</si>
  <si>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</si>
  <si>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</si>
  <si>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</si>
  <si>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</si>
  <si>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</si>
  <si>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</si>
  <si>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</si>
  <si>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</si>
  <si>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</si>
  <si>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</si>
  <si>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</si>
  <si>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</si>
  <si>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</si>
  <si>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</si>
  <si>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</si>
  <si>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</si>
  <si>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</si>
  <si>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</si>
  <si>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</si>
  <si>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</si>
  <si>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</si>
  <si>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</si>
  <si>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</si>
  <si>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</si>
  <si>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</si>
  <si>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</si>
  <si>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</si>
  <si>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</si>
  <si>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</si>
  <si>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</si>
  <si>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</si>
  <si>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</si>
  <si>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</si>
  <si>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</si>
  <si>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</si>
  <si>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</si>
  <si>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</si>
  <si>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</si>
  <si>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</si>
  <si>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</si>
  <si>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</si>
  <si>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</si>
  <si>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</si>
  <si>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</si>
  <si>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</si>
  <si>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</si>
  <si>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</si>
  <si>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</si>
  <si>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</si>
  <si>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</si>
  <si>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</si>
  <si>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</si>
  <si>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</si>
  <si>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</si>
  <si>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</si>
  <si>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</si>
  <si>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</si>
  <si>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</si>
  <si>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</si>
  <si>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</si>
  <si>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</si>
  <si>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</si>
  <si>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</si>
  <si>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</si>
  <si>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</si>
  <si>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</si>
  <si>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</si>
  <si>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</si>
  <si>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</si>
  <si>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</si>
  <si>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</si>
  <si>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</si>
  <si>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</si>
  <si>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</si>
  <si>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</si>
  <si>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</si>
  <si>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</si>
  <si>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</si>
  <si>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</si>
  <si>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</si>
  <si>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</si>
  <si>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</si>
  <si>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</si>
  <si>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</si>
  <si>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</si>
  <si>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</si>
  <si>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</si>
  <si>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</si>
  <si>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</si>
  <si>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</si>
  <si>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</si>
  <si>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</si>
  <si>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</si>
  <si>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</si>
  <si>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</si>
  <si>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</si>
  <si>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</si>
  <si>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</si>
  <si>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</si>
  <si>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</si>
  <si>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</si>
  <si>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</si>
  <si>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</si>
  <si>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</si>
  <si>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</si>
  <si>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</si>
  <si>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</si>
  <si>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</si>
  <si>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</si>
  <si>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</si>
  <si>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</si>
  <si>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</si>
  <si>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</si>
  <si>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</si>
  <si>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</si>
  <si>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</si>
  <si>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</si>
  <si>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</si>
  <si>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</si>
  <si>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</si>
  <si>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</si>
  <si>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</si>
  <si>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</si>
  <si>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</si>
  <si>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</si>
  <si>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</si>
  <si>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</si>
  <si>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</si>
  <si>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</si>
  <si>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</si>
  <si>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</si>
  <si>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</si>
  <si>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</si>
  <si>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</si>
  <si>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</si>
  <si>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</si>
  <si>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</si>
  <si>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</si>
  <si>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</si>
  <si>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</si>
  <si>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</si>
  <si>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</si>
  <si>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</si>
  <si>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</si>
  <si>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</si>
  <si>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</si>
  <si>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</si>
  <si>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</si>
  <si>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</si>
  <si>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</si>
  <si>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</si>
  <si>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</si>
  <si>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</si>
  <si>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</si>
  <si>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</si>
  <si>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</si>
  <si>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</si>
  <si>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</si>
  <si>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</si>
  <si>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</si>
  <si>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</si>
  <si>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</si>
  <si>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</si>
  <si>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</si>
  <si>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</si>
  <si>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</si>
  <si>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</si>
  <si>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</si>
  <si>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</si>
  <si>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</si>
  <si>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</si>
  <si>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</si>
  <si>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</si>
  <si>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</si>
  <si>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</si>
  <si>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</si>
  <si>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</si>
  <si>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</si>
  <si>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</si>
  <si>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</si>
  <si>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</si>
  <si>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</si>
  <si>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</si>
  <si>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</si>
  <si>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</si>
  <si>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</si>
  <si>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</si>
  <si>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</si>
  <si>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</si>
  <si>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</si>
  <si>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</si>
  <si>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</si>
  <si>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</si>
  <si>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</si>
  <si>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</si>
  <si>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</si>
  <si>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</si>
  <si>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</si>
  <si>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</si>
  <si>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</si>
  <si>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</si>
  <si>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</si>
  <si>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</si>
  <si>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</si>
  <si>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</si>
  <si>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</si>
  <si>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</si>
  <si>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</si>
  <si>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</si>
  <si>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</si>
  <si>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</si>
  <si>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</si>
  <si>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</si>
  <si>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</si>
  <si>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</si>
  <si>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</si>
  <si>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</si>
  <si>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</si>
  <si>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</si>
  <si>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</si>
  <si>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</si>
  <si>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</si>
  <si>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</si>
  <si>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</si>
  <si>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</si>
  <si>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</si>
  <si>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</si>
  <si>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</si>
  <si>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</si>
  <si>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</si>
  <si>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</si>
  <si>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</si>
  <si>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</si>
  <si>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</si>
  <si>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</si>
  <si>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</si>
  <si>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</si>
  <si>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</si>
  <si>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</si>
  <si>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</si>
  <si>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</si>
  <si>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</si>
  <si>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</si>
  <si>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</si>
  <si>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</si>
  <si>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</si>
  <si>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</si>
  <si>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</si>
  <si>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</si>
  <si>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</si>
  <si>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</si>
  <si>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</si>
  <si>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</si>
  <si>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</si>
  <si>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</si>
  <si>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</si>
  <si>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</si>
  <si>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</si>
  <si>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</si>
  <si>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</si>
  <si>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</si>
  <si>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</si>
  <si>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</si>
  <si>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</si>
  <si>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</si>
  <si>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</si>
  <si>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</si>
  <si>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</si>
  <si>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</si>
  <si>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</si>
  <si>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</si>
  <si>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</si>
  <si>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</si>
  <si>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</si>
  <si>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</si>
  <si>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</si>
  <si>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</si>
  <si>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</si>
  <si>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</si>
  <si>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</si>
  <si>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</si>
  <si>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</si>
  <si>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</si>
  <si>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</si>
  <si>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</si>
  <si>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</si>
  <si>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</si>
  <si>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</si>
  <si>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</si>
  <si>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</si>
  <si>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</si>
  <si>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</si>
  <si>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</si>
  <si>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</si>
  <si>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</si>
  <si>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</si>
  <si>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</si>
  <si>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</si>
  <si>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</si>
  <si>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</si>
  <si>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</si>
  <si>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</si>
  <si>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</si>
  <si>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</si>
  <si>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</si>
  <si>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</si>
  <si>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</si>
  <si>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</si>
  <si>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</si>
  <si>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</si>
  <si>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</si>
  <si>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</si>
  <si>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</si>
  <si>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</si>
  <si>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</si>
  <si>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</si>
  <si>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</si>
  <si>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</si>
  <si>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</si>
  <si>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</si>
  <si>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</si>
  <si>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</si>
  <si>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</si>
  <si>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</si>
  <si>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</si>
  <si>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</si>
  <si>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</si>
  <si>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</si>
  <si>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</si>
  <si>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</si>
  <si>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</si>
  <si>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</si>
  <si>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</si>
  <si>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</si>
  <si>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</si>
  <si>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</si>
  <si>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</si>
  <si>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</si>
  <si>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</si>
  <si>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</si>
  <si>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</si>
  <si>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</si>
  <si>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</si>
  <si>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</si>
  <si>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</si>
  <si>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</si>
  <si>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</si>
  <si>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</si>
  <si>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</si>
  <si>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</si>
  <si>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</si>
  <si>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</si>
  <si>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</si>
  <si>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</si>
  <si>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</si>
  <si>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</si>
  <si>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</si>
  <si>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</si>
  <si>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</si>
  <si>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</si>
  <si>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</si>
  <si>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</si>
  <si>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</si>
  <si>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</si>
  <si>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</si>
  <si>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</si>
  <si>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</si>
  <si>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</si>
  <si>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</si>
  <si>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</si>
  <si>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</si>
  <si>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</si>
  <si>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</si>
  <si>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</si>
  <si>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</si>
  <si>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</si>
  <si>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</si>
  <si>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</si>
  <si>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</si>
  <si>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</si>
  <si>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</si>
  <si>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</si>
  <si>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</si>
  <si>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</si>
  <si>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</si>
  <si>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</si>
  <si>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</si>
  <si>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</si>
  <si>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</si>
  <si>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</si>
  <si>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</si>
  <si>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</si>
  <si>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</si>
  <si>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</si>
  <si>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</si>
  <si>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</si>
  <si>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</si>
  <si>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</si>
  <si>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</si>
  <si>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</si>
  <si>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</si>
  <si>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</si>
  <si>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</si>
  <si>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</si>
  <si>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</si>
  <si>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</si>
  <si>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</si>
  <si>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</si>
  <si>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</si>
  <si>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</si>
  <si>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</si>
  <si>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</si>
  <si>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</si>
  <si>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</si>
  <si>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</si>
  <si>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</si>
  <si>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</si>
  <si>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</si>
  <si>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</si>
  <si>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</si>
  <si>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</si>
  <si>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</si>
  <si>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</si>
  <si>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</si>
  <si>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</si>
  <si>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</si>
  <si>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</si>
  <si>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</si>
  <si>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</si>
  <si>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</si>
  <si>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</si>
  <si>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</si>
  <si>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</si>
  <si>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</si>
  <si>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</si>
  <si>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</si>
  <si>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</si>
  <si>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</si>
  <si>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</si>
  <si>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</si>
  <si>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</si>
  <si>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</si>
  <si>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</si>
  <si>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</si>
  <si>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</si>
  <si>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</si>
  <si>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</si>
  <si>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</si>
  <si>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</si>
  <si>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</si>
  <si>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</si>
  <si>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</si>
  <si>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</si>
  <si>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</si>
  <si>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</si>
  <si>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</si>
  <si>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</si>
  <si>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</si>
  <si>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</si>
  <si>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</si>
  <si>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</si>
  <si>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</si>
  <si>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</si>
  <si>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</si>
  <si>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</si>
  <si>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</si>
  <si>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</si>
  <si>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</si>
  <si>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</si>
  <si>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</si>
  <si>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</si>
  <si>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</si>
  <si>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</si>
  <si>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</si>
  <si>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</si>
  <si>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</si>
  <si>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</si>
  <si>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</si>
  <si>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</si>
  <si>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</si>
  <si>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</si>
  <si>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</si>
  <si>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</si>
  <si>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</si>
  <si>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</si>
  <si>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</si>
  <si>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</si>
  <si>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</si>
  <si>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</si>
  <si>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</si>
  <si>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</si>
  <si>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</si>
  <si>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</si>
  <si>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</si>
  <si>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</si>
  <si>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</si>
  <si>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</si>
  <si>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</si>
  <si>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</si>
  <si>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</si>
  <si>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</si>
  <si>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</si>
  <si>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</si>
  <si>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</si>
  <si>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</si>
  <si>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</si>
  <si>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</si>
  <si>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</si>
  <si>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</si>
  <si>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</si>
  <si>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</si>
  <si>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</si>
  <si>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</si>
  <si>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</si>
  <si>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</si>
  <si>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</si>
  <si>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</si>
  <si>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</si>
  <si>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</si>
  <si>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</si>
  <si>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</si>
  <si>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</si>
  <si>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</si>
  <si>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</si>
  <si>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</si>
  <si>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</si>
  <si>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</si>
  <si>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</si>
  <si>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</si>
  <si>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</si>
  <si>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</si>
  <si>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</si>
  <si>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</si>
  <si>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</si>
  <si>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</si>
  <si>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</si>
  <si>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</si>
  <si>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</si>
  <si>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</si>
  <si>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</si>
  <si>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</si>
  <si>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</si>
  <si>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</si>
  <si>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</si>
  <si>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</si>
  <si>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</si>
  <si>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</si>
  <si>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</si>
  <si>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</si>
  <si>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</si>
  <si>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</si>
  <si>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</si>
  <si>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</si>
  <si>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</si>
  <si>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</si>
  <si>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</si>
  <si>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</si>
  <si>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</si>
  <si>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</si>
  <si>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</si>
  <si>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</si>
  <si>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</si>
  <si>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</si>
  <si>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</si>
  <si>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</si>
  <si>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</si>
  <si>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</si>
  <si>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</si>
  <si>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</si>
  <si>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</si>
  <si>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</si>
  <si>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</si>
  <si>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</si>
  <si>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</si>
  <si>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</si>
  <si>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</si>
  <si>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</si>
  <si>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</si>
  <si>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</si>
  <si>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</si>
  <si>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</si>
  <si>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</si>
  <si>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</si>
  <si>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</si>
  <si>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</si>
  <si>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</si>
  <si>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</si>
  <si>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</si>
  <si>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</si>
  <si>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</si>
  <si>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</si>
  <si>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</si>
  <si>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</si>
  <si>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</si>
  <si>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</si>
  <si>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</si>
  <si>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</si>
  <si>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</si>
  <si>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</si>
  <si>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</si>
  <si>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</si>
  <si>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</si>
  <si>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</si>
  <si>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</si>
  <si>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</si>
  <si>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</si>
  <si>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</si>
  <si>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</si>
  <si>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</si>
  <si>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</si>
  <si>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</si>
  <si>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</si>
  <si>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</si>
  <si>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</si>
  <si>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</si>
  <si>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</si>
  <si>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</si>
  <si>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</si>
  <si>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</si>
  <si>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</si>
  <si>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</si>
  <si>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</si>
  <si>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</si>
  <si>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</si>
  <si>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</si>
  <si>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</si>
  <si>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</si>
  <si>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</si>
  <si>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</si>
  <si>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</si>
  <si>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</si>
  <si>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</si>
  <si>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</si>
  <si>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</si>
  <si>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</si>
  <si>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</si>
  <si>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</si>
  <si>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</si>
  <si>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</si>
  <si>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</si>
  <si>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</si>
  <si>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</si>
  <si>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</si>
  <si>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</si>
  <si>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</si>
  <si>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</si>
  <si>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</si>
  <si>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</si>
  <si>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</si>
  <si>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</si>
  <si>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</si>
  <si>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</si>
  <si>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</si>
  <si>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</si>
  <si>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</si>
  <si>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</si>
  <si>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</si>
  <si>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</si>
  <si>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</si>
  <si>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</si>
  <si>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</si>
  <si>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</si>
  <si>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</si>
  <si>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</si>
  <si>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</si>
  <si>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</si>
  <si>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</si>
  <si>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</si>
  <si>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</si>
  <si>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</si>
  <si>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</si>
  <si>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</si>
  <si>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</si>
  <si>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</si>
  <si>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</si>
  <si>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</si>
  <si>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</si>
  <si>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</si>
  <si>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</si>
  <si>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</si>
  <si>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</si>
  <si>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</si>
  <si>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</si>
  <si>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</si>
  <si>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</si>
  <si>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</si>
  <si>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</si>
  <si>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</si>
  <si>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</si>
  <si>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</si>
  <si>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</si>
  <si>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</si>
  <si>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</si>
  <si>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</si>
  <si>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</si>
  <si>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</si>
  <si>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</si>
  <si>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</si>
  <si>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</si>
  <si>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</si>
  <si>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</si>
  <si>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</si>
  <si>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</si>
  <si>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</si>
  <si>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</si>
  <si>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</si>
  <si>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</si>
  <si>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</si>
  <si>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</si>
  <si>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</si>
  <si>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</si>
  <si>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</si>
  <si>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</si>
  <si>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</si>
  <si>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</si>
  <si>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</si>
  <si>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</si>
  <si>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</si>
  <si>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</si>
  <si>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</si>
  <si>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</si>
  <si>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</si>
  <si>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</si>
  <si>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</si>
  <si>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</si>
  <si>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</si>
  <si>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</si>
  <si>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</si>
  <si>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</si>
  <si>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</si>
  <si>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</si>
  <si>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</si>
  <si>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</si>
  <si>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</si>
  <si>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</si>
  <si>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</si>
  <si>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</si>
  <si>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</si>
  <si>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</si>
  <si>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</si>
  <si>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</si>
  <si>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</si>
  <si>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</si>
  <si>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</si>
  <si>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</si>
  <si>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</si>
  <si>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</si>
  <si>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</si>
  <si>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</si>
  <si>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</si>
  <si>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</si>
  <si>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</si>
  <si>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</si>
  <si>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</si>
  <si>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</si>
  <si>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</si>
  <si>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</si>
  <si>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</si>
  <si>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</si>
  <si>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</si>
  <si>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</si>
  <si>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</si>
  <si>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</si>
  <si>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</si>
  <si>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</si>
  <si>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</si>
  <si>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</si>
  <si>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</si>
  <si>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</si>
  <si>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</si>
  <si>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</si>
  <si>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</si>
  <si>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</si>
  <si>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</si>
  <si>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</si>
  <si>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</si>
  <si>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</si>
  <si>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</si>
  <si>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</si>
  <si>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</si>
  <si>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</si>
  <si>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</si>
  <si>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</si>
  <si>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</si>
  <si>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</si>
  <si>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</si>
  <si>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</si>
  <si>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</si>
  <si>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</si>
  <si>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</si>
  <si>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</si>
  <si>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</si>
  <si>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</si>
  <si>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</si>
  <si>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</si>
  <si>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</si>
  <si>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</si>
  <si>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</si>
  <si>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</si>
  <si>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</si>
  <si>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</si>
  <si>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</si>
  <si>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</si>
  <si>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</si>
  <si>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</si>
  <si>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</si>
  <si>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</si>
  <si>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</si>
  <si>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</si>
  <si>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</si>
  <si>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</si>
  <si>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</si>
  <si>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</si>
  <si>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</si>
  <si>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</si>
  <si>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</si>
  <si>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</si>
  <si>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</si>
  <si>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</si>
  <si>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</si>
  <si>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</si>
  <si>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</si>
  <si>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</si>
  <si>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</si>
  <si>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</si>
  <si>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</si>
  <si>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</si>
  <si>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</si>
  <si>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</si>
  <si>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</si>
  <si>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</si>
  <si>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</si>
  <si>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</si>
  <si>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</si>
  <si>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</si>
  <si>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</si>
  <si>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</si>
  <si>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</si>
  <si>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</si>
  <si>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</si>
  <si>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</si>
  <si>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</si>
  <si>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</si>
  <si>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</si>
  <si>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</si>
  <si>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</si>
  <si>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</si>
  <si>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</si>
  <si>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</si>
  <si>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</si>
  <si>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</si>
  <si>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</si>
  <si>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</si>
  <si>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</si>
  <si>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</si>
  <si>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</si>
  <si>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</si>
  <si>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</si>
  <si>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</si>
  <si>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</si>
  <si>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</si>
  <si>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</si>
  <si>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</si>
  <si>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</si>
  <si>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</si>
  <si>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</si>
  <si>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</si>
  <si>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</si>
  <si>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</si>
  <si>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</si>
  <si>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</si>
  <si>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</si>
  <si>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</si>
  <si>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</si>
  <si>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</si>
  <si>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</si>
  <si>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</si>
  <si>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</si>
  <si>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</si>
  <si>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</si>
  <si>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</si>
  <si>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</si>
  <si>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</si>
  <si>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</si>
  <si>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</si>
  <si>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</si>
  <si>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</si>
  <si>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</si>
  <si>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</si>
  <si>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</si>
  <si>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</si>
  <si>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</si>
  <si>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</si>
  <si>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</si>
  <si>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</si>
  <si>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</si>
  <si>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</si>
  <si>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</si>
  <si>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</si>
  <si>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</si>
  <si>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</si>
  <si>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</si>
  <si>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</si>
  <si>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</si>
  <si>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</si>
  <si>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</si>
  <si>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</si>
  <si>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</si>
  <si>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</si>
  <si>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</si>
  <si>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</si>
  <si>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</si>
  <si>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</si>
  <si>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</si>
  <si>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</si>
  <si>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</si>
  <si>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</si>
  <si>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</si>
  <si>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</si>
  <si>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</si>
  <si>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</si>
  <si>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</si>
  <si>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</si>
  <si>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</si>
  <si>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</si>
  <si>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</si>
  <si>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</si>
  <si>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</si>
  <si>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</si>
  <si>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</si>
  <si>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</si>
  <si>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</si>
  <si>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</si>
  <si>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</si>
  <si>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</si>
  <si>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</si>
  <si>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</si>
  <si>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</si>
  <si>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</si>
  <si>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</si>
  <si>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</si>
  <si>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</si>
  <si>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</si>
  <si>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</si>
  <si>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</si>
  <si>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</si>
  <si>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</si>
  <si>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</si>
  <si>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</si>
  <si>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</si>
  <si>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</si>
  <si>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</si>
  <si>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</si>
  <si>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</si>
  <si>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</si>
  <si>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</si>
  <si>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</si>
  <si>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</si>
  <si>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</si>
  <si>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</si>
  <si>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</si>
  <si>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</si>
  <si>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</si>
  <si>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</si>
  <si>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</si>
  <si>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</si>
  <si>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</si>
  <si>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</si>
  <si>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</si>
  <si>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</si>
  <si>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</si>
  <si>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</si>
  <si>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</si>
  <si>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</si>
  <si>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</si>
  <si>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</si>
  <si>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</si>
  <si>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</si>
  <si>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</si>
  <si>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</si>
  <si>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</si>
  <si>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</si>
  <si>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</si>
  <si>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</si>
  <si>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</si>
  <si>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</si>
  <si>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</si>
  <si>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</si>
  <si>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</si>
  <si>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</si>
  <si>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</si>
  <si>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</si>
  <si>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</si>
  <si>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</si>
  <si>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</si>
  <si>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</si>
  <si>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</si>
  <si>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</si>
  <si>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</si>
  <si>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</si>
  <si>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</si>
  <si>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</si>
  <si>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</si>
  <si>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</si>
  <si>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</si>
  <si>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</si>
  <si>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</si>
  <si>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</si>
  <si>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</si>
  <si>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</si>
  <si>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</si>
  <si>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</si>
  <si>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</si>
  <si>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</si>
  <si>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</si>
  <si>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</si>
  <si>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</si>
  <si>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</si>
  <si>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</si>
  <si>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</si>
  <si>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</si>
  <si>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</si>
  <si>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</si>
  <si>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</si>
  <si>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</si>
  <si>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</si>
  <si>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</si>
  <si>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</si>
  <si>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</si>
  <si>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</si>
  <si>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</si>
  <si>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</si>
  <si>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</si>
  <si>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</si>
  <si>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</si>
  <si>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</si>
  <si>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</si>
  <si>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</si>
  <si>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</si>
  <si>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</si>
  <si>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</si>
  <si>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</si>
  <si>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</si>
  <si>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</si>
  <si>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</si>
  <si>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</si>
  <si>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</si>
  <si>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</si>
  <si>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</si>
  <si>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</si>
  <si>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</si>
  <si>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</si>
  <si>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</si>
  <si>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</si>
  <si>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</si>
  <si>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</si>
  <si>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</si>
  <si>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</si>
  <si>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</si>
  <si>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</si>
  <si>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</si>
  <si>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</si>
  <si>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</si>
  <si>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</si>
  <si>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</si>
  <si>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</si>
  <si>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</si>
  <si>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</si>
  <si>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</si>
  <si>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</si>
  <si>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</si>
  <si>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</si>
  <si>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</si>
  <si>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</si>
  <si>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</si>
  <si>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</si>
  <si>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</si>
  <si>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</si>
  <si>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</si>
  <si>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</si>
  <si>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</si>
  <si>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</si>
  <si>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</si>
  <si>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</si>
  <si>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</si>
  <si>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</si>
  <si>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</si>
  <si>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</si>
  <si>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</si>
  <si>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</si>
  <si>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</si>
  <si>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</si>
  <si>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</si>
  <si>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</si>
  <si>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</si>
  <si>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</si>
  <si>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</si>
  <si>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</si>
  <si>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</si>
  <si>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</si>
  <si>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</si>
  <si>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</si>
  <si>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</si>
  <si>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</si>
  <si>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</si>
  <si>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</si>
  <si>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</si>
  <si>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</si>
  <si>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</si>
  <si>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</si>
  <si>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</si>
  <si>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</si>
  <si>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</si>
  <si>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</si>
  <si>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</si>
  <si>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</si>
  <si>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</si>
  <si>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</si>
  <si>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</si>
  <si>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</si>
  <si>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</si>
  <si>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</si>
  <si>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</si>
  <si>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</si>
  <si>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</si>
  <si>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</si>
  <si>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</si>
  <si>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</si>
  <si>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</si>
  <si>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</si>
  <si>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</si>
  <si>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</si>
  <si>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</si>
  <si>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</si>
  <si>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</si>
  <si>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</si>
  <si>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</si>
  <si>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</si>
  <si>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</si>
  <si>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</si>
  <si>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</si>
  <si>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</si>
  <si>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</si>
  <si>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</si>
  <si>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</si>
  <si>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</si>
  <si>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</si>
  <si>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</si>
  <si>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</si>
  <si>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</si>
  <si>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</si>
  <si>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</si>
  <si>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</si>
  <si>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</si>
  <si>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</si>
  <si>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</si>
  <si>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</si>
  <si>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</si>
  <si>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</si>
  <si>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</si>
  <si>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</si>
  <si>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</si>
  <si>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</si>
  <si>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</si>
  <si>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</si>
  <si>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</si>
  <si>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</si>
  <si>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</si>
  <si>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</si>
  <si>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</si>
  <si>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</si>
  <si>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</si>
  <si>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</si>
  <si>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</si>
  <si>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</si>
  <si>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</si>
  <si>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</si>
  <si>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</si>
  <si>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</si>
  <si>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</si>
  <si>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</si>
  <si>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</si>
  <si>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</si>
  <si>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</si>
  <si>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</si>
  <si>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</si>
  <si>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</si>
  <si>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</si>
  <si>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</si>
  <si>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</si>
  <si>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</si>
  <si>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</si>
  <si>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</si>
  <si>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</si>
  <si>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</si>
  <si>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</si>
  <si>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</si>
  <si>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</si>
  <si>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</si>
  <si>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</si>
  <si>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</si>
  <si>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</si>
  <si>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</si>
  <si>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</si>
  <si>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</si>
  <si>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</si>
  <si>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</si>
  <si>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</si>
  <si>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</si>
  <si>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</si>
  <si>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</si>
  <si>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</si>
  <si>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</si>
  <si>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</si>
  <si>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</si>
  <si>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</si>
  <si>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</si>
  <si>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</si>
  <si>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</si>
  <si>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</si>
  <si>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</si>
  <si>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</si>
  <si>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</si>
  <si>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</si>
  <si>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</si>
  <si>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</si>
  <si>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</si>
  <si>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</si>
  <si>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</si>
  <si>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</si>
  <si>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</si>
  <si>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</si>
  <si>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</si>
  <si>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</si>
  <si>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</si>
  <si>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</si>
  <si>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</si>
  <si>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</si>
  <si>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</si>
  <si>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</si>
  <si>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</si>
  <si>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</si>
  <si>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</si>
  <si>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</si>
  <si>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</si>
  <si>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</si>
  <si>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</si>
  <si>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</si>
  <si>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</si>
  <si>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</si>
  <si>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</si>
  <si>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</si>
  <si>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</si>
  <si>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</si>
  <si>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</si>
  <si>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</si>
  <si>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</si>
  <si>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</si>
  <si>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</si>
  <si>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</si>
  <si>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</si>
  <si>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</si>
  <si>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</si>
  <si>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</si>
  <si>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</si>
  <si>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</si>
  <si>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</si>
  <si>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</si>
  <si>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</si>
  <si>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</si>
  <si>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</si>
  <si>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</si>
  <si>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</si>
  <si>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</si>
  <si>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</si>
  <si>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</si>
  <si>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</si>
  <si>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</si>
  <si>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</si>
  <si>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</si>
  <si>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</si>
  <si>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</si>
  <si>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</si>
  <si>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</si>
  <si>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</si>
  <si>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</si>
  <si>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</si>
  <si>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</si>
  <si>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</si>
  <si>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</si>
  <si>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</si>
  <si>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</si>
  <si>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</si>
  <si>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</si>
  <si>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</si>
  <si>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</si>
  <si>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</si>
  <si>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</si>
  <si>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</si>
  <si>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</si>
  <si>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</si>
  <si>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</si>
  <si>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</si>
  <si>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</si>
  <si>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</si>
  <si>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</si>
  <si>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</si>
  <si>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</si>
  <si>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</si>
  <si>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</si>
  <si>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</si>
  <si>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Sum of Quantity</t>
  </si>
  <si>
    <t>profit</t>
  </si>
  <si>
    <t>state</t>
  </si>
  <si>
    <t>sales</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</si>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</sst>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quot;$&quot;0.00,\ &quot;K&quot;"/>
    <numFmt numFmtId="166" formatCode="_([$$-409]* #,##0.00_);_([$$-409]* \(#,##0.00\);_([$$-409]* &quot;-&quot;??_);_(@_)"/>
    <numFmt numFmtId="167" formatCode="[$$-409]#,##0.00_);\([$$-409]#,##0.00\)"/>
    <numFmt numFmtId="168"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48">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1" fillId="0" borderId="0" xfId="0" applyFont="1"/>
    <xf numFmtId="0" fontId="0" fillId="0" borderId="1" xfId="0" applyBorder="1"/>
    <xf numFmtId="0" fontId="0" fillId="0" borderId="1" xfId="0" pivotButton="1" applyBorder="1"/>
    <xf numFmtId="0" fontId="0" fillId="0" borderId="4" xfId="0" applyBorder="1"/>
    <xf numFmtId="14" fontId="0" fillId="0" borderId="1" xfId="0" applyNumberFormat="1" applyBorder="1" applyAlignment="1">
      <alignment horizontal="left"/>
    </xf>
    <xf numFmtId="14" fontId="0" fillId="0" borderId="2" xfId="0" applyNumberFormat="1" applyBorder="1" applyAlignment="1">
      <alignment horizontal="left"/>
    </xf>
    <xf numFmtId="14" fontId="0" fillId="0" borderId="7" xfId="0" applyNumberFormat="1" applyBorder="1" applyAlignment="1">
      <alignment horizontal="left"/>
    </xf>
    <xf numFmtId="0" fontId="0" fillId="0" borderId="8" xfId="0" applyBorder="1"/>
    <xf numFmtId="0" fontId="0" fillId="0" borderId="0" xfId="0" pivotButton="1"/>
    <xf numFmtId="14" fontId="0" fillId="0" borderId="0" xfId="0" applyNumberFormat="1" applyAlignment="1">
      <alignment horizontal="left"/>
    </xf>
    <xf numFmtId="165" fontId="0" fillId="0" borderId="0" xfId="0" applyNumberFormat="1"/>
    <xf numFmtId="0" fontId="0" fillId="0" borderId="1"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0" xfId="0" applyAlignment="1">
      <alignment horizontal="left"/>
    </xf>
    <xf numFmtId="0" fontId="1" fillId="0" borderId="0" xfId="0" applyFont="1" applyAlignment="1">
      <alignment horizontal="left" vertical="center"/>
    </xf>
    <xf numFmtId="10" fontId="0" fillId="0" borderId="4" xfId="0" applyNumberFormat="1" applyBorder="1"/>
    <xf numFmtId="10" fontId="0" fillId="0" borderId="5" xfId="0" applyNumberFormat="1" applyBorder="1"/>
    <xf numFmtId="10" fontId="0" fillId="0" borderId="6" xfId="0" applyNumberFormat="1" applyBorder="1"/>
    <xf numFmtId="0" fontId="0" fillId="0" borderId="10" xfId="0" applyBorder="1"/>
    <xf numFmtId="0" fontId="0" fillId="0" borderId="3" xfId="0" applyBorder="1" applyAlignment="1">
      <alignment horizontal="left"/>
    </xf>
    <xf numFmtId="164" fontId="0" fillId="0" borderId="0" xfId="0" applyNumberFormat="1" applyAlignment="1">
      <alignment horizontal="center"/>
    </xf>
    <xf numFmtId="164" fontId="0" fillId="0" borderId="0" xfId="0" applyNumberFormat="1"/>
    <xf numFmtId="164" fontId="6" fillId="0" borderId="0" xfId="0" applyNumberFormat="1" applyFont="1" applyAlignment="1">
      <alignment horizontal="center"/>
    </xf>
    <xf numFmtId="0" fontId="0" fillId="2" borderId="0" xfId="0" applyFill="1"/>
    <xf numFmtId="167" fontId="0" fillId="2" borderId="0" xfId="0" applyNumberFormat="1" applyFill="1"/>
    <xf numFmtId="166" fontId="0" fillId="2" borderId="0" xfId="0" applyNumberFormat="1" applyFill="1"/>
    <xf numFmtId="168" fontId="0" fillId="2" borderId="0" xfId="0" applyNumberFormat="1" applyFill="1"/>
    <xf numFmtId="168" fontId="1" fillId="2" borderId="0" xfId="0" applyNumberFormat="1" applyFont="1" applyFill="1"/>
    <xf numFmtId="10" fontId="0" fillId="2" borderId="0" xfId="1" applyNumberFormat="1" applyFont="1" applyFill="1" applyAlignment="1"/>
    <xf numFmtId="0" fontId="0" fillId="0" borderId="0" xfId="0" applyNumberFormat="1"/>
    <xf numFmtId="0" fontId="0" fillId="0" borderId="4"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10" xfId="0" applyNumberFormat="1" applyBorder="1"/>
    <xf numFmtId="0" fontId="0" fillId="0" borderId="8" xfId="0" applyNumberFormat="1" applyBorder="1"/>
    <xf numFmtId="0" fontId="0" fillId="0" borderId="2" xfId="0" applyNumberFormat="1" applyBorder="1"/>
    <xf numFmtId="0" fontId="0" fillId="0" borderId="11" xfId="0" applyNumberFormat="1" applyBorder="1"/>
    <xf numFmtId="0" fontId="0" fillId="0" borderId="9" xfId="0" applyNumberFormat="1" applyBorder="1"/>
    <xf numFmtId="0" fontId="0" fillId="0" borderId="3" xfId="0" applyNumberFormat="1" applyBorder="1"/>
    <xf numFmtId="0" fontId="0" fillId="0" borderId="12" xfId="0" applyNumberFormat="1" applyBorder="1"/>
    <xf numFmtId="0" fontId="0" fillId="0" borderId="13" xfId="0" applyNumberFormat="1" applyBorder="1"/>
  </cellXfs>
  <cellStyles count="2">
    <cellStyle name="Normal" xfId="0" builtinId="0"/>
    <cellStyle name="Percent" xfId="1" builtinId="5"/>
  </cellStyles>
  <dxfs count="9">
    <dxf>
      <numFmt numFmtId="165" formatCode="&quot;$&quot;0.00,\ &quot;K&quot;"/>
    </dxf>
    <dxf>
      <numFmt numFmtId="165" formatCode="&quot;$&quot;0.00,\ &quot;K&quot;"/>
    </dxf>
    <dxf>
      <numFmt numFmtId="165" formatCode="&quot;$&quot;0.00,\ &quot;K&quot;"/>
    </dxf>
    <dxf>
      <font>
        <color theme="0"/>
      </font>
      <border>
        <bottom style="thin">
          <color theme="4"/>
        </bottom>
        <vertical/>
        <horizontal/>
      </border>
    </dxf>
    <dxf>
      <font>
        <color theme="1"/>
      </font>
      <fill>
        <patternFill>
          <bgColor theme="1" tint="0.14996795556505021"/>
        </patternFill>
      </fill>
      <border diagonalUp="0" diagonalDown="0">
        <left/>
        <right/>
        <top/>
        <bottom/>
        <vertical/>
        <horizontal/>
      </border>
    </dxf>
    <dxf>
      <numFmt numFmtId="165" formatCode="&quot;$&quot;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6AE20935-2BE2-4340-8F09-D83087B50BDF}">
      <tableStyleElement type="wholeTable" dxfId="4"/>
      <tableStyleElement type="headerRow" dxfId="3"/>
    </tableStyle>
    <tableStyle name="Data-style" pivot="0" count="3" xr9:uid="{00000000-0011-0000-FFFF-FFFF00000000}">
      <tableStyleElement type="headerRow" dxfId="8"/>
      <tableStyleElement type="firstRowStripe" dxfId="7"/>
      <tableStyleElement type="secondRowStripe" dxfId="6"/>
    </tableStyle>
  </tableStyle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3.xml"/><Relationship Id="rId5" Type="http://schemas.openxmlformats.org/officeDocument/2006/relationships/worksheet" Target="worksheets/sheet5.xml"/><Relationship Id="rId15" Type="http://customschemas.google.com/relationships/workbookmetadata" Target="metadata"/><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B67C-4E57-9D9C-8CFA81332F39}"/>
            </c:ext>
          </c:extLst>
        </c:ser>
        <c:dLbls>
          <c:showLegendKey val="0"/>
          <c:showVal val="0"/>
          <c:showCatName val="0"/>
          <c:showSerName val="0"/>
          <c:showPercent val="0"/>
          <c:showBubbleSize val="0"/>
        </c:dLbls>
        <c:axId val="536542560"/>
        <c:axId val="53654190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3-B67C-4E57-9D9C-8CFA81332F39}"/>
            </c:ext>
          </c:extLst>
        </c:ser>
        <c:dLbls>
          <c:showLegendKey val="0"/>
          <c:showVal val="0"/>
          <c:showCatName val="0"/>
          <c:showSerName val="0"/>
          <c:showPercent val="0"/>
          <c:showBubbleSize val="0"/>
        </c:dLbls>
        <c:gapWidth val="219"/>
        <c:overlap val="-27"/>
        <c:axId val="420659488"/>
        <c:axId val="420660472"/>
      </c:barChart>
      <c:catAx>
        <c:axId val="42065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60472"/>
        <c:crosses val="autoZero"/>
        <c:auto val="1"/>
        <c:lblAlgn val="ctr"/>
        <c:lblOffset val="100"/>
        <c:noMultiLvlLbl val="0"/>
      </c:catAx>
      <c:valAx>
        <c:axId val="420660472"/>
        <c:scaling>
          <c:orientation val="minMax"/>
        </c:scaling>
        <c:delete val="0"/>
        <c:axPos val="l"/>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59488"/>
        <c:crosses val="autoZero"/>
        <c:crossBetween val="between"/>
      </c:valAx>
      <c:valAx>
        <c:axId val="536541904"/>
        <c:scaling>
          <c:orientation val="minMax"/>
        </c:scaling>
        <c:delete val="0"/>
        <c:axPos val="r"/>
        <c:numFmt formatCode="&quot;$&quot;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542560"/>
        <c:crosses val="max"/>
        <c:crossBetween val="between"/>
      </c:valAx>
      <c:catAx>
        <c:axId val="536542560"/>
        <c:scaling>
          <c:orientation val="minMax"/>
        </c:scaling>
        <c:delete val="1"/>
        <c:axPos val="b"/>
        <c:numFmt formatCode="General" sourceLinked="1"/>
        <c:majorTickMark val="out"/>
        <c:minorTickMark val="none"/>
        <c:tickLblPos val="nextTo"/>
        <c:crossAx val="536541904"/>
        <c:crosses val="autoZero"/>
        <c:auto val="1"/>
        <c:lblAlgn val="ctr"/>
        <c:lblOffset val="100"/>
        <c:noMultiLvlLbl val="0"/>
      </c:cat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80B9-4228-ADC0-C024F3CD4CD2}"/>
            </c:ext>
          </c:extLst>
        </c:ser>
        <c:dLbls>
          <c:showLegendKey val="0"/>
          <c:showVal val="0"/>
          <c:showCatName val="0"/>
          <c:showSerName val="0"/>
          <c:showPercent val="0"/>
          <c:showBubbleSize val="0"/>
        </c:dLbls>
        <c:axId val="536542560"/>
        <c:axId val="53654190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80B9-4228-ADC0-C024F3CD4CD2}"/>
            </c:ext>
          </c:extLst>
        </c:ser>
        <c:dLbls>
          <c:showLegendKey val="0"/>
          <c:showVal val="0"/>
          <c:showCatName val="0"/>
          <c:showSerName val="0"/>
          <c:showPercent val="0"/>
          <c:showBubbleSize val="0"/>
        </c:dLbls>
        <c:gapWidth val="219"/>
        <c:overlap val="-27"/>
        <c:axId val="420659488"/>
        <c:axId val="420660472"/>
      </c:barChart>
      <c:catAx>
        <c:axId val="42065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60472"/>
        <c:crosses val="autoZero"/>
        <c:auto val="1"/>
        <c:lblAlgn val="ctr"/>
        <c:lblOffset val="100"/>
        <c:noMultiLvlLbl val="0"/>
      </c:catAx>
      <c:valAx>
        <c:axId val="420660472"/>
        <c:scaling>
          <c:orientation val="minMax"/>
        </c:scaling>
        <c:delete val="0"/>
        <c:axPos val="l"/>
        <c:numFmt formatCode="&quot;$&quot;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59488"/>
        <c:crosses val="autoZero"/>
        <c:crossBetween val="between"/>
      </c:valAx>
      <c:valAx>
        <c:axId val="536541904"/>
        <c:scaling>
          <c:orientation val="minMax"/>
        </c:scaling>
        <c:delete val="0"/>
        <c:axPos val="r"/>
        <c:numFmt formatCode="&quot;$&quot;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542560"/>
        <c:crosses val="max"/>
        <c:crossBetween val="between"/>
      </c:valAx>
      <c:catAx>
        <c:axId val="536542560"/>
        <c:scaling>
          <c:orientation val="minMax"/>
        </c:scaling>
        <c:delete val="1"/>
        <c:axPos val="b"/>
        <c:numFmt formatCode="General" sourceLinked="1"/>
        <c:majorTickMark val="out"/>
        <c:minorTickMark val="none"/>
        <c:tickLblPos val="nextTo"/>
        <c:crossAx val="536541904"/>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3569082502458091"/>
          <c:y val="0.10780150682603523"/>
          <c:w val="0.79231158024751547"/>
          <c:h val="0.85382918861760981"/>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7A-46BE-BF11-554AB5465E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7A-46BE-BF11-554AB5465E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7A-46BE-BF11-554AB5465E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5A50-4362-8602-07AEFAD507C6}"/>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3569082502458091"/>
          <c:y val="0.10780150682603523"/>
          <c:w val="0.79231158024751547"/>
          <c:h val="0.85382918861760981"/>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DF-43B0-BD7E-F4DB5357B3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DF-43B0-BD7E-F4DB5357B3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DF-43B0-BD7E-F4DB5357B3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AFDF-43B0-BD7E-F4DB5357B34D}"/>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'map chart'!$E$3</c:f>
              <c:strCache>
                <c:ptCount val="1"/>
                <c:pt idx="0">
                  <c:v>sales</c:v>
                </c:pt>
              </c:strCache>
            </c:strRef>
          </c:tx>
          <c:spPr>
            <a:solidFill>
              <a:schemeClr val="accent1"/>
            </a:solidFill>
            <a:ln>
              <a:noFill/>
            </a:ln>
            <a:effectLst/>
          </c:spPr>
          <c:invertIfNegative val="0"/>
          <c:cat>
            <c:strRef>
              <c:f>'map chart'!$D$4:$D$52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'map chart'!$E$4:$E$52</c:f>
              <c:numCache>
                <c:formatCode>"$"0.00,\ "K"</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c:ext xmlns:c16="http://schemas.microsoft.com/office/drawing/2014/chart" uri="{C3380CC4-5D6E-409C-BE32-E72D297353CC}">
              <c16:uniqueId val="{00000000-F926-4D0B-9A24-C9197678C0C5}"/>
            </c:ext>
          </c:extLst>
        </c:ser>
        <c:dLbls>
          <c:showLegendKey val="0"/>
          <c:showVal val="0"/>
          <c:showCatName val="0"/>
          <c:showSerName val="0"/>
          <c:showPercent val="0"/>
          <c:showBubbleSize val="0"/>
        </c:dLbls>
        <c:gapWidth val="219"/>
        <c:overlap val="-27"/>
        <c:axId val="341411848"/>
        <c:axId val="341412504"/>
      </c:barChart>
      <c:catAx>
        <c:axId val="341411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12504"/>
        <c:crosses val="autoZero"/>
        <c:auto val="1"/>
        <c:lblAlgn val="ctr"/>
        <c:lblOffset val="100"/>
        <c:noMultiLvlLbl val="0"/>
      </c:catAx>
      <c:valAx>
        <c:axId val="341412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411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5!PivotTable20</c:name>
    <c:fmtId val="0"/>
  </c:pivotSource>
  <c:chart>
    <c:autoTitleDeleted val="1"/>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6">
                <a:lumMod val="60000"/>
                <a:lumOff val="40000"/>
              </a:schemeClr>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AD1-4EEC-BC99-74DE1D18F0B9}"/>
            </c:ext>
          </c:extLst>
        </c:ser>
        <c:dLbls>
          <c:showLegendKey val="0"/>
          <c:showVal val="0"/>
          <c:showCatName val="0"/>
          <c:showSerName val="0"/>
          <c:showPercent val="0"/>
          <c:showBubbleSize val="0"/>
        </c:dLbls>
        <c:gapWidth val="182"/>
        <c:axId val="971904576"/>
        <c:axId val="971908840"/>
      </c:barChart>
      <c:catAx>
        <c:axId val="971904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08840"/>
        <c:crosses val="autoZero"/>
        <c:auto val="1"/>
        <c:lblAlgn val="ctr"/>
        <c:lblOffset val="100"/>
        <c:noMultiLvlLbl val="0"/>
      </c:catAx>
      <c:valAx>
        <c:axId val="971908840"/>
        <c:scaling>
          <c:orientation val="minMax"/>
        </c:scaling>
        <c:delete val="0"/>
        <c:axPos val="b"/>
        <c:numFmt formatCode="&quot;$&quot;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0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5!PivotTable20</c:name>
    <c:fmtId val="3"/>
  </c:pivotSource>
  <c:chart>
    <c:autoTitleDeleted val="1"/>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6">
                <a:lumMod val="60000"/>
                <a:lumOff val="40000"/>
              </a:schemeClr>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84B1-47E7-9F86-78D04593AF1F}"/>
            </c:ext>
          </c:extLst>
        </c:ser>
        <c:dLbls>
          <c:showLegendKey val="0"/>
          <c:showVal val="0"/>
          <c:showCatName val="0"/>
          <c:showSerName val="0"/>
          <c:showPercent val="0"/>
          <c:showBubbleSize val="0"/>
        </c:dLbls>
        <c:gapWidth val="182"/>
        <c:axId val="971904576"/>
        <c:axId val="971908840"/>
      </c:barChart>
      <c:catAx>
        <c:axId val="971904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08840"/>
        <c:crosses val="autoZero"/>
        <c:auto val="1"/>
        <c:lblAlgn val="ctr"/>
        <c:lblOffset val="100"/>
        <c:noMultiLvlLbl val="0"/>
      </c:catAx>
      <c:valAx>
        <c:axId val="971908840"/>
        <c:scaling>
          <c:orientation val="minMax"/>
        </c:scaling>
        <c:delete val="0"/>
        <c:axPos val="b"/>
        <c:numFmt formatCode="&quot;$&quot;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0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688-4D4F-AECC-BCC1F9959DF8}"/>
            </c:ext>
          </c:extLst>
        </c:ser>
        <c:dLbls>
          <c:showLegendKey val="0"/>
          <c:showVal val="0"/>
          <c:showCatName val="0"/>
          <c:showSerName val="0"/>
          <c:showPercent val="0"/>
          <c:showBubbleSize val="0"/>
        </c:dLbls>
        <c:smooth val="0"/>
        <c:axId val="546803848"/>
        <c:axId val="546805816"/>
      </c:lineChart>
      <c:catAx>
        <c:axId val="546803848"/>
        <c:scaling>
          <c:orientation val="minMax"/>
        </c:scaling>
        <c:delete val="1"/>
        <c:axPos val="b"/>
        <c:numFmt formatCode="General" sourceLinked="1"/>
        <c:majorTickMark val="none"/>
        <c:minorTickMark val="none"/>
        <c:tickLblPos val="nextTo"/>
        <c:crossAx val="546805816"/>
        <c:crosses val="autoZero"/>
        <c:auto val="1"/>
        <c:lblAlgn val="ctr"/>
        <c:lblOffset val="100"/>
        <c:noMultiLvlLbl val="0"/>
      </c:catAx>
      <c:valAx>
        <c:axId val="546805816"/>
        <c:scaling>
          <c:orientation val="minMax"/>
        </c:scaling>
        <c:delete val="1"/>
        <c:axPos val="l"/>
        <c:numFmt formatCode="General" sourceLinked="1"/>
        <c:majorTickMark val="none"/>
        <c:minorTickMark val="none"/>
        <c:tickLblPos val="nextTo"/>
        <c:crossAx val="546803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Analysis.xlsx]KPI!PivotTable22</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C9C1-4CD5-96B5-ADA5B5A8A333}"/>
            </c:ext>
          </c:extLst>
        </c:ser>
        <c:dLbls>
          <c:showLegendKey val="0"/>
          <c:showVal val="0"/>
          <c:showCatName val="0"/>
          <c:showSerName val="0"/>
          <c:showPercent val="0"/>
          <c:showBubbleSize val="0"/>
        </c:dLbls>
        <c:smooth val="0"/>
        <c:axId val="536725984"/>
        <c:axId val="536726968"/>
      </c:lineChart>
      <c:catAx>
        <c:axId val="536725984"/>
        <c:scaling>
          <c:orientation val="minMax"/>
        </c:scaling>
        <c:delete val="1"/>
        <c:axPos val="b"/>
        <c:numFmt formatCode="General" sourceLinked="1"/>
        <c:majorTickMark val="none"/>
        <c:minorTickMark val="none"/>
        <c:tickLblPos val="nextTo"/>
        <c:crossAx val="536726968"/>
        <c:crosses val="autoZero"/>
        <c:auto val="1"/>
        <c:lblAlgn val="ctr"/>
        <c:lblOffset val="100"/>
        <c:noMultiLvlLbl val="0"/>
      </c:catAx>
      <c:valAx>
        <c:axId val="536726968"/>
        <c:scaling>
          <c:orientation val="minMax"/>
        </c:scaling>
        <c:delete val="1"/>
        <c:axPos val="l"/>
        <c:numFmt formatCode="General" sourceLinked="1"/>
        <c:majorTickMark val="none"/>
        <c:minorTickMark val="none"/>
        <c:tickLblPos val="nextTo"/>
        <c:crossAx val="53672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Analysis.xlsx]KPI!PivotTable23</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9957-4154-AFFE-72931FD231B5}"/>
            </c:ext>
          </c:extLst>
        </c:ser>
        <c:dLbls>
          <c:showLegendKey val="0"/>
          <c:showVal val="0"/>
          <c:showCatName val="0"/>
          <c:showSerName val="0"/>
          <c:showPercent val="0"/>
          <c:showBubbleSize val="0"/>
        </c:dLbls>
        <c:smooth val="0"/>
        <c:axId val="509146088"/>
        <c:axId val="509147728"/>
      </c:lineChart>
      <c:catAx>
        <c:axId val="509146088"/>
        <c:scaling>
          <c:orientation val="minMax"/>
        </c:scaling>
        <c:delete val="1"/>
        <c:axPos val="b"/>
        <c:numFmt formatCode="General" sourceLinked="1"/>
        <c:majorTickMark val="none"/>
        <c:minorTickMark val="none"/>
        <c:tickLblPos val="nextTo"/>
        <c:crossAx val="509147728"/>
        <c:crosses val="autoZero"/>
        <c:auto val="1"/>
        <c:lblAlgn val="ctr"/>
        <c:lblOffset val="100"/>
        <c:noMultiLvlLbl val="0"/>
      </c:catAx>
      <c:valAx>
        <c:axId val="509147728"/>
        <c:scaling>
          <c:orientation val="minMax"/>
        </c:scaling>
        <c:delete val="1"/>
        <c:axPos val="l"/>
        <c:numFmt formatCode="General" sourceLinked="1"/>
        <c:majorTickMark val="none"/>
        <c:minorTickMark val="none"/>
        <c:tickLblPos val="nextTo"/>
        <c:crossAx val="509146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Analysis.xlsx]KPI!PivotTable24</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BF3-4533-8201-66536F1DEC2E}"/>
            </c:ext>
          </c:extLst>
        </c:ser>
        <c:dLbls>
          <c:showLegendKey val="0"/>
          <c:showVal val="0"/>
          <c:showCatName val="0"/>
          <c:showSerName val="0"/>
          <c:showPercent val="0"/>
          <c:showBubbleSize val="0"/>
        </c:dLbls>
        <c:smooth val="0"/>
        <c:axId val="665754920"/>
        <c:axId val="665757872"/>
      </c:lineChart>
      <c:catAx>
        <c:axId val="665754920"/>
        <c:scaling>
          <c:orientation val="minMax"/>
        </c:scaling>
        <c:delete val="1"/>
        <c:axPos val="b"/>
        <c:numFmt formatCode="General" sourceLinked="1"/>
        <c:majorTickMark val="none"/>
        <c:minorTickMark val="none"/>
        <c:tickLblPos val="nextTo"/>
        <c:crossAx val="665757872"/>
        <c:crosses val="autoZero"/>
        <c:auto val="1"/>
        <c:lblAlgn val="ctr"/>
        <c:lblOffset val="100"/>
        <c:noMultiLvlLbl val="0"/>
      </c:catAx>
      <c:valAx>
        <c:axId val="665757872"/>
        <c:scaling>
          <c:orientation val="minMax"/>
        </c:scaling>
        <c:delete val="1"/>
        <c:axPos val="l"/>
        <c:numFmt formatCode="General" sourceLinked="1"/>
        <c:majorTickMark val="none"/>
        <c:minorTickMark val="none"/>
        <c:tickLblPos val="nextTo"/>
        <c:crossAx val="665754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Analysis.xlsx]KPI!PivotTable25</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3B1-410D-AF52-80462EF62EA0}"/>
            </c:ext>
          </c:extLst>
        </c:ser>
        <c:dLbls>
          <c:showLegendKey val="0"/>
          <c:showVal val="0"/>
          <c:showCatName val="0"/>
          <c:showSerName val="0"/>
          <c:showPercent val="0"/>
          <c:showBubbleSize val="0"/>
        </c:dLbls>
        <c:smooth val="0"/>
        <c:axId val="410368128"/>
        <c:axId val="410368784"/>
      </c:lineChart>
      <c:catAx>
        <c:axId val="410368128"/>
        <c:scaling>
          <c:orientation val="minMax"/>
        </c:scaling>
        <c:delete val="1"/>
        <c:axPos val="b"/>
        <c:numFmt formatCode="General" sourceLinked="1"/>
        <c:majorTickMark val="none"/>
        <c:minorTickMark val="none"/>
        <c:tickLblPos val="nextTo"/>
        <c:crossAx val="410368784"/>
        <c:crosses val="autoZero"/>
        <c:auto val="1"/>
        <c:lblAlgn val="ctr"/>
        <c:lblOffset val="100"/>
        <c:noMultiLvlLbl val="0"/>
      </c:catAx>
      <c:valAx>
        <c:axId val="410368784"/>
        <c:scaling>
          <c:orientation val="minMax"/>
        </c:scaling>
        <c:delete val="1"/>
        <c:axPos val="l"/>
        <c:numFmt formatCode="General" sourceLinked="1"/>
        <c:majorTickMark val="none"/>
        <c:minorTickMark val="none"/>
        <c:tickLblPos val="nextTo"/>
        <c:crossAx val="41036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1EE-45F9-8401-5E77726563C7}"/>
            </c:ext>
          </c:extLst>
        </c:ser>
        <c:dLbls>
          <c:showLegendKey val="0"/>
          <c:showVal val="0"/>
          <c:showCatName val="0"/>
          <c:showSerName val="0"/>
          <c:showPercent val="0"/>
          <c:showBubbleSize val="0"/>
        </c:dLbls>
        <c:smooth val="0"/>
        <c:axId val="546803848"/>
        <c:axId val="546805816"/>
      </c:lineChart>
      <c:catAx>
        <c:axId val="546803848"/>
        <c:scaling>
          <c:orientation val="minMax"/>
        </c:scaling>
        <c:delete val="1"/>
        <c:axPos val="b"/>
        <c:numFmt formatCode="General" sourceLinked="1"/>
        <c:majorTickMark val="none"/>
        <c:minorTickMark val="none"/>
        <c:tickLblPos val="nextTo"/>
        <c:crossAx val="546805816"/>
        <c:crosses val="autoZero"/>
        <c:auto val="1"/>
        <c:lblAlgn val="ctr"/>
        <c:lblOffset val="100"/>
        <c:noMultiLvlLbl val="0"/>
      </c:catAx>
      <c:valAx>
        <c:axId val="546805816"/>
        <c:scaling>
          <c:orientation val="minMax"/>
        </c:scaling>
        <c:delete val="1"/>
        <c:axPos val="l"/>
        <c:numFmt formatCode="General" sourceLinked="1"/>
        <c:majorTickMark val="none"/>
        <c:minorTickMark val="none"/>
        <c:tickLblPos val="nextTo"/>
        <c:crossAx val="546803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3492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1654226591419383E-3"/>
          <c:y val="8.9454048558756757E-2"/>
          <c:w val="0.99383457734085823"/>
          <c:h val="0.91054595144124328"/>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B-9F3F-4656-A338-436D613FC350}"/>
            </c:ext>
          </c:extLst>
        </c:ser>
        <c:dLbls>
          <c:showLegendKey val="0"/>
          <c:showVal val="0"/>
          <c:showCatName val="0"/>
          <c:showSerName val="0"/>
          <c:showPercent val="0"/>
          <c:showBubbleSize val="0"/>
        </c:dLbls>
        <c:smooth val="0"/>
        <c:axId val="536725984"/>
        <c:axId val="536726968"/>
      </c:lineChart>
      <c:catAx>
        <c:axId val="536725984"/>
        <c:scaling>
          <c:orientation val="minMax"/>
        </c:scaling>
        <c:delete val="1"/>
        <c:axPos val="b"/>
        <c:numFmt formatCode="General" sourceLinked="1"/>
        <c:majorTickMark val="none"/>
        <c:minorTickMark val="none"/>
        <c:tickLblPos val="nextTo"/>
        <c:crossAx val="536726968"/>
        <c:crosses val="autoZero"/>
        <c:auto val="1"/>
        <c:lblAlgn val="ctr"/>
        <c:lblOffset val="100"/>
        <c:noMultiLvlLbl val="0"/>
      </c:catAx>
      <c:valAx>
        <c:axId val="536726968"/>
        <c:scaling>
          <c:orientation val="minMax"/>
        </c:scaling>
        <c:delete val="1"/>
        <c:axPos val="l"/>
        <c:numFmt formatCode="General" sourceLinked="1"/>
        <c:majorTickMark val="none"/>
        <c:minorTickMark val="none"/>
        <c:tickLblPos val="nextTo"/>
        <c:crossAx val="536725984"/>
        <c:crosses val="autoZero"/>
        <c:crossBetween val="between"/>
      </c:valAx>
      <c:spPr>
        <a:noFill/>
        <a:ln w="25400">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3492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2-FCBF-48A1-8D07-542AFA3AC72F}"/>
            </c:ext>
          </c:extLst>
        </c:ser>
        <c:dLbls>
          <c:showLegendKey val="0"/>
          <c:showVal val="0"/>
          <c:showCatName val="0"/>
          <c:showSerName val="0"/>
          <c:showPercent val="0"/>
          <c:showBubbleSize val="0"/>
        </c:dLbls>
        <c:smooth val="0"/>
        <c:axId val="509146088"/>
        <c:axId val="509147728"/>
      </c:lineChart>
      <c:catAx>
        <c:axId val="509146088"/>
        <c:scaling>
          <c:orientation val="minMax"/>
        </c:scaling>
        <c:delete val="1"/>
        <c:axPos val="b"/>
        <c:numFmt formatCode="General" sourceLinked="1"/>
        <c:majorTickMark val="none"/>
        <c:minorTickMark val="none"/>
        <c:tickLblPos val="nextTo"/>
        <c:crossAx val="509147728"/>
        <c:crosses val="autoZero"/>
        <c:auto val="1"/>
        <c:lblAlgn val="ctr"/>
        <c:lblOffset val="100"/>
        <c:noMultiLvlLbl val="0"/>
      </c:catAx>
      <c:valAx>
        <c:axId val="509147728"/>
        <c:scaling>
          <c:orientation val="minMax"/>
        </c:scaling>
        <c:delete val="1"/>
        <c:axPos val="l"/>
        <c:numFmt formatCode="General" sourceLinked="1"/>
        <c:majorTickMark val="none"/>
        <c:minorTickMark val="none"/>
        <c:tickLblPos val="nextTo"/>
        <c:crossAx val="509146088"/>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Analysis.xlsx]KPI!PivotTable21</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3492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2-7D1E-481B-9600-C8E9941E93E1}"/>
            </c:ext>
          </c:extLst>
        </c:ser>
        <c:dLbls>
          <c:showLegendKey val="0"/>
          <c:showVal val="0"/>
          <c:showCatName val="0"/>
          <c:showSerName val="0"/>
          <c:showPercent val="0"/>
          <c:showBubbleSize val="0"/>
        </c:dLbls>
        <c:smooth val="0"/>
        <c:axId val="665754920"/>
        <c:axId val="665757872"/>
      </c:lineChart>
      <c:catAx>
        <c:axId val="665754920"/>
        <c:scaling>
          <c:orientation val="minMax"/>
        </c:scaling>
        <c:delete val="1"/>
        <c:axPos val="b"/>
        <c:numFmt formatCode="General" sourceLinked="1"/>
        <c:majorTickMark val="none"/>
        <c:minorTickMark val="none"/>
        <c:tickLblPos val="nextTo"/>
        <c:crossAx val="665757872"/>
        <c:crosses val="autoZero"/>
        <c:auto val="1"/>
        <c:lblAlgn val="ctr"/>
        <c:lblOffset val="100"/>
        <c:noMultiLvlLbl val="0"/>
      </c:catAx>
      <c:valAx>
        <c:axId val="665757872"/>
        <c:scaling>
          <c:orientation val="minMax"/>
        </c:scaling>
        <c:delete val="1"/>
        <c:axPos val="l"/>
        <c:numFmt formatCode="General" sourceLinked="1"/>
        <c:majorTickMark val="none"/>
        <c:minorTickMark val="none"/>
        <c:tickLblPos val="nextTo"/>
        <c:crossAx val="665754920"/>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Analysis.xlsx]KPI!PivotTable21</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3492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2-FD77-4FDC-9C61-DB33EB9283B6}"/>
            </c:ext>
          </c:extLst>
        </c:ser>
        <c:dLbls>
          <c:showLegendKey val="0"/>
          <c:showVal val="0"/>
          <c:showCatName val="0"/>
          <c:showSerName val="0"/>
          <c:showPercent val="0"/>
          <c:showBubbleSize val="0"/>
        </c:dLbls>
        <c:smooth val="0"/>
        <c:axId val="410368128"/>
        <c:axId val="410368784"/>
      </c:lineChart>
      <c:catAx>
        <c:axId val="410368128"/>
        <c:scaling>
          <c:orientation val="minMax"/>
        </c:scaling>
        <c:delete val="1"/>
        <c:axPos val="b"/>
        <c:numFmt formatCode="General" sourceLinked="1"/>
        <c:majorTickMark val="none"/>
        <c:minorTickMark val="none"/>
        <c:tickLblPos val="nextTo"/>
        <c:crossAx val="410368784"/>
        <c:crosses val="autoZero"/>
        <c:auto val="1"/>
        <c:lblAlgn val="ctr"/>
        <c:lblOffset val="100"/>
        <c:noMultiLvlLbl val="0"/>
      </c:catAx>
      <c:valAx>
        <c:axId val="410368784"/>
        <c:scaling>
          <c:orientation val="minMax"/>
        </c:scaling>
        <c:delete val="1"/>
        <c:axPos val="l"/>
        <c:numFmt formatCode="General" sourceLinked="1"/>
        <c:majorTickMark val="none"/>
        <c:minorTickMark val="none"/>
        <c:tickLblPos val="nextTo"/>
        <c:crossAx val="410368128"/>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6"/>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002060"/>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bg1"/>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rgbClr val="002060"/>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5997-4061-A3A7-031686875A91}"/>
            </c:ext>
          </c:extLst>
        </c:ser>
        <c:dLbls>
          <c:showLegendKey val="0"/>
          <c:showVal val="0"/>
          <c:showCatName val="0"/>
          <c:showSerName val="0"/>
          <c:showPercent val="0"/>
          <c:showBubbleSize val="0"/>
        </c:dLbls>
        <c:axId val="536542560"/>
        <c:axId val="536541904"/>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5997-4061-A3A7-031686875A91}"/>
            </c:ext>
          </c:extLst>
        </c:ser>
        <c:dLbls>
          <c:showLegendKey val="0"/>
          <c:showVal val="0"/>
          <c:showCatName val="0"/>
          <c:showSerName val="0"/>
          <c:showPercent val="0"/>
          <c:showBubbleSize val="0"/>
        </c:dLbls>
        <c:gapWidth val="59"/>
        <c:overlap val="-27"/>
        <c:axId val="420659488"/>
        <c:axId val="420660472"/>
      </c:barChart>
      <c:catAx>
        <c:axId val="42065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0660472"/>
        <c:crosses val="autoZero"/>
        <c:auto val="1"/>
        <c:lblAlgn val="ctr"/>
        <c:lblOffset val="100"/>
        <c:noMultiLvlLbl val="0"/>
      </c:catAx>
      <c:valAx>
        <c:axId val="420660472"/>
        <c:scaling>
          <c:orientation val="minMax"/>
        </c:scaling>
        <c:delete val="0"/>
        <c:axPos val="l"/>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0659488"/>
        <c:crosses val="autoZero"/>
        <c:crossBetween val="between"/>
      </c:valAx>
      <c:valAx>
        <c:axId val="536541904"/>
        <c:scaling>
          <c:orientation val="minMax"/>
        </c:scaling>
        <c:delete val="0"/>
        <c:axPos val="r"/>
        <c:numFmt formatCode="&quot;$&quot;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6542560"/>
        <c:crosses val="max"/>
        <c:crossBetween val="between"/>
      </c:valAx>
      <c:catAx>
        <c:axId val="536542560"/>
        <c:scaling>
          <c:orientation val="minMax"/>
        </c:scaling>
        <c:delete val="1"/>
        <c:axPos val="b"/>
        <c:numFmt formatCode="General" sourceLinked="1"/>
        <c:majorTickMark val="out"/>
        <c:minorTickMark val="none"/>
        <c:tickLblPos val="nextTo"/>
        <c:crossAx val="536541904"/>
        <c:crosses val="autoZero"/>
        <c:auto val="1"/>
        <c:lblAlgn val="ctr"/>
        <c:lblOffset val="100"/>
        <c:noMultiLvlLbl val="0"/>
      </c:catAx>
      <c:spPr>
        <a:noFill/>
        <a:ln>
          <a:noFill/>
        </a:ln>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20000"/>
              <a:lumOff val="80000"/>
            </a:schemeClr>
          </a:solidFill>
          <a:ln w="19050">
            <a:solidFill>
              <a:schemeClr val="lt1"/>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a:softEdge rad="12700"/>
          </a:effectLst>
        </c:spPr>
      </c:pivotFmt>
      <c:pivotFmt>
        <c:idx val="10"/>
        <c:spPr>
          <a:solidFill>
            <a:schemeClr val="accent6">
              <a:lumMod val="60000"/>
              <a:lumOff val="40000"/>
            </a:schemeClr>
          </a:solidFill>
          <a:ln w="19050">
            <a:solidFill>
              <a:schemeClr val="lt1"/>
            </a:solidFill>
          </a:ln>
          <a:effectLst>
            <a:softEdge rad="12700"/>
          </a:effectLst>
        </c:spPr>
      </c:pivotFmt>
      <c:pivotFmt>
        <c:idx val="11"/>
        <c:spPr>
          <a:solidFill>
            <a:schemeClr val="accent6">
              <a:lumMod val="20000"/>
              <a:lumOff val="80000"/>
            </a:schemeClr>
          </a:solidFill>
          <a:ln w="19050">
            <a:solidFill>
              <a:schemeClr val="lt1"/>
            </a:solidFill>
          </a:ln>
          <a:effectLst>
            <a:softEdge rad="12700"/>
          </a:effectLst>
        </c:spPr>
      </c:pivotFmt>
    </c:pivotFmts>
    <c:plotArea>
      <c:layout>
        <c:manualLayout>
          <c:layoutTarget val="inner"/>
          <c:xMode val="edge"/>
          <c:yMode val="edge"/>
          <c:x val="0.13569082502458091"/>
          <c:y val="0.10780150682603523"/>
          <c:w val="0.79231158024751547"/>
          <c:h val="0.85382918861760981"/>
        </c:manualLayout>
      </c:layout>
      <c:doughnutChart>
        <c:varyColors val="1"/>
        <c:ser>
          <c:idx val="0"/>
          <c:order val="0"/>
          <c:tx>
            <c:strRef>
              <c:f>'pie chart'!$B$3</c:f>
              <c:strCache>
                <c:ptCount val="1"/>
                <c:pt idx="0">
                  <c:v>Total</c:v>
                </c:pt>
              </c:strCache>
            </c:strRef>
          </c:tx>
          <c:spPr>
            <a:solidFill>
              <a:schemeClr val="accent6">
                <a:lumMod val="20000"/>
                <a:lumOff val="80000"/>
              </a:schemeClr>
            </a:solidFill>
            <a:effectLst>
              <a:softEdge rad="12700"/>
            </a:effectLst>
          </c:spPr>
          <c:explosion val="2"/>
          <c:dPt>
            <c:idx val="0"/>
            <c:bubble3D val="0"/>
            <c:spPr>
              <a:solidFill>
                <a:schemeClr val="accent6">
                  <a:lumMod val="40000"/>
                  <a:lumOff val="60000"/>
                </a:schemeClr>
              </a:solidFill>
              <a:ln w="19050">
                <a:solidFill>
                  <a:schemeClr val="lt1"/>
                </a:solidFill>
              </a:ln>
              <a:effectLst>
                <a:softEdge rad="12700"/>
              </a:effectLst>
            </c:spPr>
            <c:extLst>
              <c:ext xmlns:c16="http://schemas.microsoft.com/office/drawing/2014/chart" uri="{C3380CC4-5D6E-409C-BE32-E72D297353CC}">
                <c16:uniqueId val="{00000001-54E6-4206-AB1D-31990AEDCF1D}"/>
              </c:ext>
            </c:extLst>
          </c:dPt>
          <c:dPt>
            <c:idx val="1"/>
            <c:bubble3D val="0"/>
            <c:spPr>
              <a:solidFill>
                <a:schemeClr val="accent6">
                  <a:lumMod val="60000"/>
                  <a:lumOff val="40000"/>
                </a:schemeClr>
              </a:solidFill>
              <a:ln w="19050">
                <a:solidFill>
                  <a:schemeClr val="lt1"/>
                </a:solidFill>
              </a:ln>
              <a:effectLst>
                <a:softEdge rad="12700"/>
              </a:effectLst>
            </c:spPr>
            <c:extLst>
              <c:ext xmlns:c16="http://schemas.microsoft.com/office/drawing/2014/chart" uri="{C3380CC4-5D6E-409C-BE32-E72D297353CC}">
                <c16:uniqueId val="{00000003-54E6-4206-AB1D-31990AEDCF1D}"/>
              </c:ext>
            </c:extLst>
          </c:dPt>
          <c:dPt>
            <c:idx val="2"/>
            <c:bubble3D val="0"/>
            <c:spPr>
              <a:solidFill>
                <a:schemeClr val="accent6">
                  <a:lumMod val="20000"/>
                  <a:lumOff val="80000"/>
                </a:schemeClr>
              </a:solidFill>
              <a:ln w="19050">
                <a:solidFill>
                  <a:schemeClr val="lt1"/>
                </a:solidFill>
              </a:ln>
              <a:effectLst>
                <a:softEdge rad="12700"/>
              </a:effectLst>
            </c:spPr>
            <c:extLst>
              <c:ext xmlns:c16="http://schemas.microsoft.com/office/drawing/2014/chart" uri="{C3380CC4-5D6E-409C-BE32-E72D297353CC}">
                <c16:uniqueId val="{00000005-54E6-4206-AB1D-31990AEDCF1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54E6-4206-AB1D-31990AEDCF1D}"/>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5!PivotTable20</c:name>
    <c:fmtId val="5"/>
  </c:pivotSource>
  <c:chart>
    <c:autoTitleDeleted val="1"/>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noFill/>
          </a:ln>
          <a:effectLst/>
        </c:spPr>
        <c:marker>
          <c:symbol val="none"/>
        </c:marker>
        <c:dLbl>
          <c:idx val="0"/>
          <c:numFmt formatCode="&quot;$&quot;0.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5958739553536"/>
          <c:y val="5.8815158733566908E-2"/>
          <c:w val="0.87764041260446468"/>
          <c:h val="0.88236968253286618"/>
        </c:manualLayout>
      </c:layout>
      <c:barChart>
        <c:barDir val="bar"/>
        <c:grouping val="clustered"/>
        <c:varyColors val="0"/>
        <c:ser>
          <c:idx val="0"/>
          <c:order val="0"/>
          <c:tx>
            <c:strRef>
              <c:f>'top 5'!$B$3</c:f>
              <c:strCache>
                <c:ptCount val="1"/>
                <c:pt idx="0">
                  <c:v>Total</c:v>
                </c:pt>
              </c:strCache>
            </c:strRef>
          </c:tx>
          <c:spPr>
            <a:solidFill>
              <a:schemeClr val="accent6">
                <a:lumMod val="20000"/>
                <a:lumOff val="80000"/>
              </a:schemeClr>
            </a:solidFill>
            <a:ln>
              <a:noFill/>
            </a:ln>
            <a:effectLst/>
          </c:spPr>
          <c:invertIfNegative val="0"/>
          <c:dLbls>
            <c:numFmt formatCode="&quot;$&quot;0.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CCA-44D1-97D4-C5D2579E804F}"/>
            </c:ext>
          </c:extLst>
        </c:ser>
        <c:dLbls>
          <c:dLblPos val="outEnd"/>
          <c:showLegendKey val="0"/>
          <c:showVal val="1"/>
          <c:showCatName val="0"/>
          <c:showSerName val="0"/>
          <c:showPercent val="0"/>
          <c:showBubbleSize val="0"/>
        </c:dLbls>
        <c:gapWidth val="70"/>
        <c:axId val="971904576"/>
        <c:axId val="971908840"/>
      </c:barChart>
      <c:catAx>
        <c:axId val="971904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971908840"/>
        <c:crosses val="autoZero"/>
        <c:auto val="1"/>
        <c:lblAlgn val="ctr"/>
        <c:lblOffset val="100"/>
        <c:noMultiLvlLbl val="0"/>
      </c:catAx>
      <c:valAx>
        <c:axId val="971908840"/>
        <c:scaling>
          <c:orientation val="minMax"/>
        </c:scaling>
        <c:delete val="1"/>
        <c:axPos val="b"/>
        <c:numFmt formatCode="&quot;$&quot;0,\ &quot;K&quot;" sourceLinked="0"/>
        <c:majorTickMark val="out"/>
        <c:minorTickMark val="none"/>
        <c:tickLblPos val="nextTo"/>
        <c:crossAx val="97190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08AF16A0-1BC3-4A13-B6C0-125979FEE81A}">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tickLabels/>
        <cx:numFmt formatCode="$0, &quot;K&quot;" sourceLinked="0"/>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plotArea>
      <cx:plotAreaRegion>
        <cx:series layoutId="boxWhisker" uniqueId="{A6782783-9221-4295-BFFC-305917321532}">
          <cx:tx>
            <cx:txData>
              <cx:f>_xlchart.v1.4</cx:f>
              <cx:v>sales</cx:v>
            </cx:txData>
          </cx:tx>
          <cx:dataLabels>
            <cx:numFmt formatCode="$0, &quot;K&quot;" sourceLinked="0"/>
            <cx:txPr>
              <a:bodyPr spcFirstLastPara="1" vertOverflow="ellipsis" horzOverflow="overflow" wrap="square" lIns="0" tIns="0" rIns="0" bIns="0" anchor="ctr" anchorCtr="1"/>
              <a:lstStyle/>
              <a:p>
                <a:pPr algn="ctr" rtl="0">
                  <a:defRPr>
                    <a:solidFill>
                      <a:schemeClr val="bg2"/>
                    </a:solidFill>
                  </a:defRPr>
                </a:pPr>
                <a:endParaRPr lang="en-US" sz="900" b="0" i="0" u="none" strike="noStrike" kern="1200" baseline="0">
                  <a:solidFill>
                    <a:schemeClr val="bg2"/>
                  </a:solidFill>
                  <a:latin typeface="Calibri"/>
                  <a:ea typeface="Calibri"/>
                  <a:cs typeface="Calibri"/>
                </a:endParaRPr>
              </a:p>
            </cx:txPr>
            <cx:visibility seriesName="0" categoryName="0" value="1"/>
            <cx:separator>, </cx:separator>
          </cx:dataLabels>
          <cx:dataId val="0"/>
          <cx:layoutPr>
            <cx:statistics quartileMethod="exclusive"/>
          </cx:layoutPr>
        </cx:series>
      </cx:plotAreaRegion>
      <cx:axis id="0">
        <cx:valScaling/>
        <cx:tickLabels/>
      </cx:axis>
      <cx:axis id="1">
        <cx:cat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plotArea>
      <cx:plotAreaRegion>
        <cx:series layoutId="waterfall" uniqueId="{08AF16A0-1BC3-4A13-B6C0-125979FEE81A}">
          <cx:tx>
            <cx:txData>
              <cx:f>_xlchart.v1.10</cx:f>
              <cx:v>profit</cx:v>
            </cx:txData>
          </cx:tx>
          <cx:spPr>
            <a:gradFill>
              <a:gsLst>
                <a:gs pos="0">
                  <a:schemeClr val="bg1"/>
                </a:gs>
                <a:gs pos="100000">
                  <a:srgbClr val="002060"/>
                </a:gs>
              </a:gsLst>
              <a:lin ang="5400000" scaled="1"/>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0">
                <a:solidFill>
                  <a:schemeClr val="bg1"/>
                </a:solidFill>
              </a:defRPr>
            </a:pPr>
            <a:endParaRPr lang="en-US" sz="900" b="0" i="0" u="none" strike="noStrike" baseline="0">
              <a:solidFill>
                <a:schemeClr val="bg1"/>
              </a:solidFill>
              <a:latin typeface="Calibri"/>
              <a:ea typeface="Calibri"/>
              <a:cs typeface="Calibri"/>
            </a:endParaRPr>
          </a:p>
        </cx:txPr>
      </cx:axis>
      <cx:axis id="1" hidden="1">
        <cx:valScaling/>
        <cx:tickLabels/>
        <cx:numFmt formatCode="$0, &quot;K&quot;"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plotArea>
      <cx:plotAreaRegion>
        <cx:plotSurface>
          <cx:spPr>
            <a:noFill/>
            <a:ln>
              <a:noFill/>
            </a:ln>
            <a:effectLst>
              <a:softEdge rad="0"/>
            </a:effectLst>
          </cx:spPr>
        </cx:plotSurface>
        <cx:series layoutId="treemap" uniqueId="{A6782783-9221-4295-BFFC-305917321532}">
          <cx:tx>
            <cx:txData>
              <cx:f>_xlchart.v1.13</cx:f>
              <cx:v>sales</cx:v>
            </cx:txData>
          </cx:tx>
          <cx:spPr>
            <a:gradFill>
              <a:gsLst>
                <a:gs pos="0">
                  <a:schemeClr val="accent6">
                    <a:lumMod val="20000"/>
                    <a:lumOff val="80000"/>
                  </a:schemeClr>
                </a:gs>
                <a:gs pos="100000">
                  <a:schemeClr val="accent6">
                    <a:lumMod val="50000"/>
                  </a:schemeClr>
                </a:gs>
              </a:gsLst>
              <a:lin ang="5400000" scaled="1"/>
            </a:gradFill>
            <a:ln>
              <a:noFill/>
            </a:ln>
            <a:effectLst>
              <a:softEdge rad="12700"/>
            </a:effectLst>
          </cx:spPr>
          <cx:dataLabels>
            <cx:numFmt formatCode="$0, &quot;K&quot;" sourceLinked="0"/>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kern="1200" baseline="0">
                  <a:solidFill>
                    <a:schemeClr val="bg2"/>
                  </a:solidFill>
                  <a:latin typeface="Calibri"/>
                  <a:ea typeface="Calibri"/>
                  <a:cs typeface="Calibri"/>
                </a:endParaRPr>
              </a:p>
            </cx:txPr>
            <cx:visibility seriesName="0" categoryName="0" value="1"/>
            <cx:separator>, </cx:separator>
          </cx:dataLabels>
          <cx:dataId val="0"/>
          <cx:layoutPr>
            <cx:parentLabelLayout val="none"/>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13.xml"/><Relationship Id="rId6" Type="http://schemas.openxmlformats.org/officeDocument/2006/relationships/chart" Target="../charts/chart17.xml"/><Relationship Id="rId11" Type="http://schemas.openxmlformats.org/officeDocument/2006/relationships/chart" Target="../charts/chart18.xml"/><Relationship Id="rId5" Type="http://schemas.openxmlformats.org/officeDocument/2006/relationships/chart" Target="../charts/chart16.xml"/><Relationship Id="rId15" Type="http://schemas.openxmlformats.org/officeDocument/2006/relationships/chart" Target="../charts/chart20.xml"/><Relationship Id="rId10" Type="http://schemas.openxmlformats.org/officeDocument/2006/relationships/image" Target="../media/image6.emf"/><Relationship Id="rId4" Type="http://schemas.openxmlformats.org/officeDocument/2006/relationships/chart" Target="../charts/chart15.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5</xdr:col>
      <xdr:colOff>9525</xdr:colOff>
      <xdr:row>2</xdr:row>
      <xdr:rowOff>4762</xdr:rowOff>
    </xdr:from>
    <xdr:to>
      <xdr:col>13</xdr:col>
      <xdr:colOff>0</xdr:colOff>
      <xdr:row>16</xdr:row>
      <xdr:rowOff>0</xdr:rowOff>
    </xdr:to>
    <xdr:graphicFrame macro="">
      <xdr:nvGraphicFramePr>
        <xdr:cNvPr id="2" name="Chart 1">
          <a:extLst>
            <a:ext uri="{FF2B5EF4-FFF2-40B4-BE49-F238E27FC236}">
              <a16:creationId xmlns:a16="http://schemas.microsoft.com/office/drawing/2014/main" id="{4F5C5FEE-D793-46A5-867F-EC8CFE594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158750</xdr:rowOff>
    </xdr:from>
    <xdr:to>
      <xdr:col>6</xdr:col>
      <xdr:colOff>396170</xdr:colOff>
      <xdr:row>31</xdr:row>
      <xdr:rowOff>153988</xdr:rowOff>
    </xdr:to>
    <xdr:graphicFrame macro="">
      <xdr:nvGraphicFramePr>
        <xdr:cNvPr id="3" name="Chart 2">
          <a:extLst>
            <a:ext uri="{FF2B5EF4-FFF2-40B4-BE49-F238E27FC236}">
              <a16:creationId xmlns:a16="http://schemas.microsoft.com/office/drawing/2014/main" id="{4B0BAFCC-1776-4959-BD43-C7D60CF69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600075</xdr:colOff>
      <xdr:row>1</xdr:row>
      <xdr:rowOff>185737</xdr:rowOff>
    </xdr:from>
    <xdr:to>
      <xdr:col>13</xdr:col>
      <xdr:colOff>295275</xdr:colOff>
      <xdr:row>16</xdr:row>
      <xdr:rowOff>71437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9156A6B-DD03-4072-92DA-45F2239D52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94325" y="369887"/>
              <a:ext cx="4572000" cy="2647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876300</xdr:colOff>
      <xdr:row>8</xdr:row>
      <xdr:rowOff>50800</xdr:rowOff>
    </xdr:from>
    <xdr:to>
      <xdr:col>3</xdr:col>
      <xdr:colOff>349250</xdr:colOff>
      <xdr:row>21</xdr:row>
      <xdr:rowOff>180975</xdr:rowOff>
    </xdr:to>
    <mc:AlternateContent xmlns:mc="http://schemas.openxmlformats.org/markup-compatibility/2006">
      <mc:Choice xmlns:a14="http://schemas.microsoft.com/office/drawing/2010/main" Requires="a14">
        <xdr:graphicFrame macro="">
          <xdr:nvGraphicFramePr>
            <xdr:cNvPr id="4" name="Year 1">
              <a:extLst>
                <a:ext uri="{FF2B5EF4-FFF2-40B4-BE49-F238E27FC236}">
                  <a16:creationId xmlns:a16="http://schemas.microsoft.com/office/drawing/2014/main" id="{6CC19BC4-F91E-9D20-F551-FA4833ED80E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76300" y="1524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177800</xdr:colOff>
      <xdr:row>4</xdr:row>
      <xdr:rowOff>171450</xdr:rowOff>
    </xdr:from>
    <xdr:to>
      <xdr:col>6</xdr:col>
      <xdr:colOff>292100</xdr:colOff>
      <xdr:row>18</xdr:row>
      <xdr:rowOff>117475</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8BEB8F97-4656-FFC0-EED7-977A5D26F48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721100" y="908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654050</xdr:colOff>
      <xdr:row>7</xdr:row>
      <xdr:rowOff>95250</xdr:rowOff>
    </xdr:from>
    <xdr:to>
      <xdr:col>7</xdr:col>
      <xdr:colOff>158750</xdr:colOff>
      <xdr:row>21</xdr:row>
      <xdr:rowOff>41275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E04A5E5-E4CD-FC64-3D1F-F22FA072C4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97350" y="138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34925</xdr:colOff>
      <xdr:row>2</xdr:row>
      <xdr:rowOff>1587</xdr:rowOff>
    </xdr:from>
    <xdr:to>
      <xdr:col>10</xdr:col>
      <xdr:colOff>63500</xdr:colOff>
      <xdr:row>16</xdr:row>
      <xdr:rowOff>71437</xdr:rowOff>
    </xdr:to>
    <xdr:graphicFrame macro="">
      <xdr:nvGraphicFramePr>
        <xdr:cNvPr id="2" name="Chart 1">
          <a:extLst>
            <a:ext uri="{FF2B5EF4-FFF2-40B4-BE49-F238E27FC236}">
              <a16:creationId xmlns:a16="http://schemas.microsoft.com/office/drawing/2014/main" id="{95529FD7-A52E-465D-BCDB-4955FF3CB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12700</xdr:rowOff>
    </xdr:from>
    <xdr:to>
      <xdr:col>3</xdr:col>
      <xdr:colOff>600075</xdr:colOff>
      <xdr:row>23</xdr:row>
      <xdr:rowOff>82550</xdr:rowOff>
    </xdr:to>
    <xdr:graphicFrame macro="">
      <xdr:nvGraphicFramePr>
        <xdr:cNvPr id="3" name="Chart 2">
          <a:extLst>
            <a:ext uri="{FF2B5EF4-FFF2-40B4-BE49-F238E27FC236}">
              <a16:creationId xmlns:a16="http://schemas.microsoft.com/office/drawing/2014/main" id="{95124CEA-D2BF-48B2-A251-109C61750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186764</xdr:colOff>
      <xdr:row>1</xdr:row>
      <xdr:rowOff>34738</xdr:rowOff>
    </xdr:from>
    <xdr:to>
      <xdr:col>14</xdr:col>
      <xdr:colOff>328705</xdr:colOff>
      <xdr:row>9</xdr:row>
      <xdr:rowOff>119531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4801BF0-11A6-4BA0-9C48-4F04410850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14882" y="221503"/>
              <a:ext cx="3817470" cy="15789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10085</xdr:colOff>
      <xdr:row>2</xdr:row>
      <xdr:rowOff>6724</xdr:rowOff>
    </xdr:from>
    <xdr:to>
      <xdr:col>18</xdr:col>
      <xdr:colOff>23532</xdr:colOff>
      <xdr:row>15</xdr:row>
      <xdr:rowOff>54349</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732FABA9-31B9-42EF-9918-8DC918BE344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025467" y="38772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22</xdr:row>
      <xdr:rowOff>0</xdr:rowOff>
    </xdr:from>
    <xdr:to>
      <xdr:col>14</xdr:col>
      <xdr:colOff>336176</xdr:colOff>
      <xdr:row>36</xdr:row>
      <xdr:rowOff>76201</xdr:rowOff>
    </xdr:to>
    <xdr:graphicFrame macro="">
      <xdr:nvGraphicFramePr>
        <xdr:cNvPr id="3" name="Chart 2">
          <a:extLst>
            <a:ext uri="{FF2B5EF4-FFF2-40B4-BE49-F238E27FC236}">
              <a16:creationId xmlns:a16="http://schemas.microsoft.com/office/drawing/2014/main" id="{A957F3C3-321B-4BCD-8519-E3DCE2941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9525</xdr:colOff>
      <xdr:row>1</xdr:row>
      <xdr:rowOff>185737</xdr:rowOff>
    </xdr:from>
    <xdr:to>
      <xdr:col>11</xdr:col>
      <xdr:colOff>314325</xdr:colOff>
      <xdr:row>16</xdr:row>
      <xdr:rowOff>71437</xdr:rowOff>
    </xdr:to>
    <xdr:graphicFrame macro="">
      <xdr:nvGraphicFramePr>
        <xdr:cNvPr id="2" name="Chart 1">
          <a:extLst>
            <a:ext uri="{FF2B5EF4-FFF2-40B4-BE49-F238E27FC236}">
              <a16:creationId xmlns:a16="http://schemas.microsoft.com/office/drawing/2014/main" id="{8219FF9B-BA7B-494C-9C91-220AC1EF2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11</xdr:row>
      <xdr:rowOff>12700</xdr:rowOff>
    </xdr:from>
    <xdr:to>
      <xdr:col>6</xdr:col>
      <xdr:colOff>374650</xdr:colOff>
      <xdr:row>25</xdr:row>
      <xdr:rowOff>82550</xdr:rowOff>
    </xdr:to>
    <xdr:graphicFrame macro="">
      <xdr:nvGraphicFramePr>
        <xdr:cNvPr id="3" name="Chart 2">
          <a:extLst>
            <a:ext uri="{FF2B5EF4-FFF2-40B4-BE49-F238E27FC236}">
              <a16:creationId xmlns:a16="http://schemas.microsoft.com/office/drawing/2014/main" id="{32CE53E0-D0F0-400F-A6B2-033A58209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350184</xdr:colOff>
      <xdr:row>19</xdr:row>
      <xdr:rowOff>4763</xdr:rowOff>
    </xdr:from>
    <xdr:to>
      <xdr:col>1</xdr:col>
      <xdr:colOff>607360</xdr:colOff>
      <xdr:row>21</xdr:row>
      <xdr:rowOff>57150</xdr:rowOff>
    </xdr:to>
    <xdr:graphicFrame macro="">
      <xdr:nvGraphicFramePr>
        <xdr:cNvPr id="2" name="Chart 1">
          <a:extLst>
            <a:ext uri="{FF2B5EF4-FFF2-40B4-BE49-F238E27FC236}">
              <a16:creationId xmlns:a16="http://schemas.microsoft.com/office/drawing/2014/main" id="{D855DEE2-94E3-4D61-90D4-F8D0BCD88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228599</xdr:colOff>
      <xdr:row>19</xdr:row>
      <xdr:rowOff>3079</xdr:rowOff>
    </xdr:from>
    <xdr:to>
      <xdr:col>4</xdr:col>
      <xdr:colOff>485774</xdr:colOff>
      <xdr:row>21</xdr:row>
      <xdr:rowOff>45942</xdr:rowOff>
    </xdr:to>
    <xdr:graphicFrame macro="">
      <xdr:nvGraphicFramePr>
        <xdr:cNvPr id="3" name="Chart 2">
          <a:extLst>
            <a:ext uri="{FF2B5EF4-FFF2-40B4-BE49-F238E27FC236}">
              <a16:creationId xmlns:a16="http://schemas.microsoft.com/office/drawing/2014/main" id="{050CB16F-CE34-4DC1-A605-D1BC039FB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369794</xdr:colOff>
      <xdr:row>19</xdr:row>
      <xdr:rowOff>1960</xdr:rowOff>
    </xdr:from>
    <xdr:to>
      <xdr:col>7</xdr:col>
      <xdr:colOff>627530</xdr:colOff>
      <xdr:row>21</xdr:row>
      <xdr:rowOff>22412</xdr:rowOff>
    </xdr:to>
    <xdr:graphicFrame macro="">
      <xdr:nvGraphicFramePr>
        <xdr:cNvPr id="4" name="Chart 3">
          <a:extLst>
            <a:ext uri="{FF2B5EF4-FFF2-40B4-BE49-F238E27FC236}">
              <a16:creationId xmlns:a16="http://schemas.microsoft.com/office/drawing/2014/main" id="{5A5BCCCA-D425-4FB7-92F0-BCE553BEC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381001</xdr:colOff>
      <xdr:row>19</xdr:row>
      <xdr:rowOff>13448</xdr:rowOff>
    </xdr:from>
    <xdr:to>
      <xdr:col>10</xdr:col>
      <xdr:colOff>649942</xdr:colOff>
      <xdr:row>21</xdr:row>
      <xdr:rowOff>33618</xdr:rowOff>
    </xdr:to>
    <xdr:graphicFrame macro="">
      <xdr:nvGraphicFramePr>
        <xdr:cNvPr id="5" name="Chart 4">
          <a:extLst>
            <a:ext uri="{FF2B5EF4-FFF2-40B4-BE49-F238E27FC236}">
              <a16:creationId xmlns:a16="http://schemas.microsoft.com/office/drawing/2014/main" id="{CE96AEAA-A63D-4CC3-8235-19F066844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465045</xdr:colOff>
      <xdr:row>19</xdr:row>
      <xdr:rowOff>1121</xdr:rowOff>
    </xdr:from>
    <xdr:to>
      <xdr:col>13</xdr:col>
      <xdr:colOff>728383</xdr:colOff>
      <xdr:row>21</xdr:row>
      <xdr:rowOff>67235</xdr:rowOff>
    </xdr:to>
    <xdr:graphicFrame macro="">
      <xdr:nvGraphicFramePr>
        <xdr:cNvPr id="6" name="Chart 5">
          <a:extLst>
            <a:ext uri="{FF2B5EF4-FFF2-40B4-BE49-F238E27FC236}">
              <a16:creationId xmlns:a16="http://schemas.microsoft.com/office/drawing/2014/main" id="{550B089F-2098-4CA7-B206-80167ECCA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240060</xdr:colOff>
      <xdr:row>0</xdr:row>
      <xdr:rowOff>89674</xdr:rowOff>
    </xdr:from>
    <xdr:to>
      <xdr:col>23</xdr:col>
      <xdr:colOff>201340</xdr:colOff>
      <xdr:row>3</xdr:row>
      <xdr:rowOff>7744</xdr:rowOff>
    </xdr:to>
    <xdr:sp macro="" textlink="">
      <xdr:nvSpPr>
        <xdr:cNvPr id="2" name="Rectangle: Rounded Corners 1">
          <a:extLst>
            <a:ext uri="{FF2B5EF4-FFF2-40B4-BE49-F238E27FC236}">
              <a16:creationId xmlns:a16="http://schemas.microsoft.com/office/drawing/2014/main" id="{126A4251-9C0B-5589-B74F-FE6DF90AB66E}"/>
            </a:ext>
          </a:extLst>
        </xdr:cNvPr>
        <xdr:cNvSpPr/>
      </xdr:nvSpPr>
      <xdr:spPr>
        <a:xfrm>
          <a:off x="851828" y="89674"/>
          <a:ext cx="13420183" cy="475631"/>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E-COMMERCE</a:t>
          </a:r>
          <a:r>
            <a:rPr lang="en-US" sz="1400" baseline="0">
              <a:latin typeface="LATO BLACK" panose="020F0502020204030203" pitchFamily="34" charset="0"/>
              <a:ea typeface="LATO BLACK" panose="020F0502020204030203" pitchFamily="34" charset="0"/>
              <a:cs typeface="LATO BLACK" panose="020F0502020204030203" pitchFamily="34" charset="0"/>
            </a:rPr>
            <a:t> SALES ANALYSIS DASHBOARD</a:t>
          </a:r>
          <a:endParaRPr lang="en-US"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xdr:col>
      <xdr:colOff>232303</xdr:colOff>
      <xdr:row>4</xdr:row>
      <xdr:rowOff>15487</xdr:rowOff>
    </xdr:from>
    <xdr:to>
      <xdr:col>5</xdr:col>
      <xdr:colOff>221316</xdr:colOff>
      <xdr:row>6</xdr:row>
      <xdr:rowOff>69374</xdr:rowOff>
    </xdr:to>
    <xdr:sp macro="" textlink="">
      <xdr:nvSpPr>
        <xdr:cNvPr id="3" name="Rectangle: Rounded Corners 2">
          <a:extLst>
            <a:ext uri="{FF2B5EF4-FFF2-40B4-BE49-F238E27FC236}">
              <a16:creationId xmlns:a16="http://schemas.microsoft.com/office/drawing/2014/main" id="{7E7B6213-3FF8-551F-0E5E-1BA843DC05A6}"/>
            </a:ext>
          </a:extLst>
        </xdr:cNvPr>
        <xdr:cNvSpPr/>
      </xdr:nvSpPr>
      <xdr:spPr>
        <a:xfrm>
          <a:off x="843491" y="745737"/>
          <a:ext cx="2433763" cy="419012"/>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LATO BLACK" panose="020F0502020204030203" pitchFamily="34" charset="0"/>
              <a:ea typeface="LATO BLACK" panose="020F0502020204030203" pitchFamily="34" charset="0"/>
              <a:cs typeface="LATO BLACK" panose="020F0502020204030203" pitchFamily="34" charset="0"/>
            </a:rPr>
            <a:t>SALES</a:t>
          </a:r>
        </a:p>
      </xdr:txBody>
    </xdr:sp>
    <xdr:clientData/>
  </xdr:twoCellAnchor>
  <xdr:twoCellAnchor>
    <xdr:from>
      <xdr:col>1</xdr:col>
      <xdr:colOff>216830</xdr:colOff>
      <xdr:row>6</xdr:row>
      <xdr:rowOff>92228</xdr:rowOff>
    </xdr:from>
    <xdr:to>
      <xdr:col>5</xdr:col>
      <xdr:colOff>247805</xdr:colOff>
      <xdr:row>13</xdr:row>
      <xdr:rowOff>170364</xdr:rowOff>
    </xdr:to>
    <xdr:sp macro="" textlink="">
      <xdr:nvSpPr>
        <xdr:cNvPr id="4" name="Rectangle: Rounded Corners 3">
          <a:extLst>
            <a:ext uri="{FF2B5EF4-FFF2-40B4-BE49-F238E27FC236}">
              <a16:creationId xmlns:a16="http://schemas.microsoft.com/office/drawing/2014/main" id="{671F9F4F-B4D5-4FB7-8BCA-207C1AC4E548}"/>
            </a:ext>
          </a:extLst>
        </xdr:cNvPr>
        <xdr:cNvSpPr/>
      </xdr:nvSpPr>
      <xdr:spPr>
        <a:xfrm>
          <a:off x="828018" y="1187603"/>
          <a:ext cx="2475725" cy="1356074"/>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xdr:col>
      <xdr:colOff>371563</xdr:colOff>
      <xdr:row>6</xdr:row>
      <xdr:rowOff>168413</xdr:rowOff>
    </xdr:from>
    <xdr:to>
      <xdr:col>5</xdr:col>
      <xdr:colOff>85336</xdr:colOff>
      <xdr:row>8</xdr:row>
      <xdr:rowOff>176589</xdr:rowOff>
    </xdr:to>
    <xdr:sp macro="" textlink="">
      <xdr:nvSpPr>
        <xdr:cNvPr id="5" name="Rectangle 4">
          <a:extLst>
            <a:ext uri="{FF2B5EF4-FFF2-40B4-BE49-F238E27FC236}">
              <a16:creationId xmlns:a16="http://schemas.microsoft.com/office/drawing/2014/main" id="{8FE14E64-346E-9EBA-C0EA-D65D9C01B4BA}"/>
            </a:ext>
          </a:extLst>
        </xdr:cNvPr>
        <xdr:cNvSpPr/>
      </xdr:nvSpPr>
      <xdr:spPr>
        <a:xfrm>
          <a:off x="982751" y="1263788"/>
          <a:ext cx="2158523" cy="373301"/>
        </a:xfrm>
        <a:prstGeom prst="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$2,297,200.86</a:t>
          </a:r>
        </a:p>
      </xdr:txBody>
    </xdr:sp>
    <xdr:clientData/>
  </xdr:twoCellAnchor>
  <xdr:twoCellAnchor>
    <xdr:from>
      <xdr:col>1</xdr:col>
      <xdr:colOff>387035</xdr:colOff>
      <xdr:row>9</xdr:row>
      <xdr:rowOff>9261</xdr:rowOff>
    </xdr:from>
    <xdr:to>
      <xdr:col>5</xdr:col>
      <xdr:colOff>31179</xdr:colOff>
      <xdr:row>11</xdr:row>
      <xdr:rowOff>63150</xdr:rowOff>
    </xdr:to>
    <xdr:graphicFrame macro="">
      <xdr:nvGraphicFramePr>
        <xdr:cNvPr id="6" name="Chart 5">
          <a:extLst>
            <a:ext uri="{FF2B5EF4-FFF2-40B4-BE49-F238E27FC236}">
              <a16:creationId xmlns:a16="http://schemas.microsoft.com/office/drawing/2014/main" id="{3B67E99E-402B-4179-98D9-D5EA006E7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356089</xdr:colOff>
      <xdr:row>11</xdr:row>
      <xdr:rowOff>101246</xdr:rowOff>
    </xdr:from>
    <xdr:to>
      <xdr:col>5</xdr:col>
      <xdr:colOff>69862</xdr:colOff>
      <xdr:row>13</xdr:row>
      <xdr:rowOff>109422</xdr:rowOff>
    </xdr:to>
    <xdr:sp macro="" textlink="">
      <xdr:nvSpPr>
        <xdr:cNvPr id="7" name="Rectangle 6">
          <a:extLst>
            <a:ext uri="{FF2B5EF4-FFF2-40B4-BE49-F238E27FC236}">
              <a16:creationId xmlns:a16="http://schemas.microsoft.com/office/drawing/2014/main" id="{07FF3CE7-39F1-4533-BD95-8623D8450E65}"/>
            </a:ext>
          </a:extLst>
        </xdr:cNvPr>
        <xdr:cNvSpPr/>
      </xdr:nvSpPr>
      <xdr:spPr>
        <a:xfrm>
          <a:off x="967277" y="2109434"/>
          <a:ext cx="2158523" cy="373301"/>
        </a:xfrm>
        <a:prstGeom prst="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LATO BLACK" panose="020F0502020204030203" pitchFamily="34" charset="0"/>
              <a:ea typeface="LATO BLACK" panose="020F0502020204030203" pitchFamily="34" charset="0"/>
              <a:cs typeface="LATO BLACK" panose="020F0502020204030203" pitchFamily="34" charset="0"/>
            </a:rPr>
            <a:t>YOY</a:t>
          </a:r>
          <a:r>
            <a:rPr lang="en-US" sz="1200" baseline="0">
              <a:latin typeface="LATO BLACK" panose="020F0502020204030203" pitchFamily="34" charset="0"/>
              <a:ea typeface="LATO BLACK" panose="020F0502020204030203" pitchFamily="34" charset="0"/>
              <a:cs typeface="LATO BLACK" panose="020F0502020204030203" pitchFamily="34" charset="0"/>
            </a:rPr>
            <a:t> GROWTH</a:t>
          </a:r>
          <a:endParaRPr lang="en-US"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3</xdr:col>
          <xdr:colOff>356220</xdr:colOff>
          <xdr:row>11</xdr:row>
          <xdr:rowOff>154877</xdr:rowOff>
        </xdr:from>
        <xdr:to>
          <xdr:col>4</xdr:col>
          <xdr:colOff>572990</xdr:colOff>
          <xdr:row>12</xdr:row>
          <xdr:rowOff>147048</xdr:rowOff>
        </xdr:to>
        <xdr:pic>
          <xdr:nvPicPr>
            <xdr:cNvPr id="11" name="Picture 10">
              <a:extLst>
                <a:ext uri="{FF2B5EF4-FFF2-40B4-BE49-F238E27FC236}">
                  <a16:creationId xmlns:a16="http://schemas.microsoft.com/office/drawing/2014/main" id="{D7FFDC44-BD3E-856A-CAC8-1A56B0A49BC4}"/>
                </a:ext>
              </a:extLst>
            </xdr:cNvPr>
            <xdr:cNvPicPr>
              <a:picLocks noChangeAspect="1" noChangeArrowheads="1"/>
              <a:extLst>
                <a:ext uri="{84589F7E-364E-4C9E-8A38-B11213B215E9}">
                  <a14:cameraTool cellRange="'KPI YOY'!$B$11" spid="_x0000_s8335"/>
                </a:ext>
              </a:extLst>
            </xdr:cNvPicPr>
          </xdr:nvPicPr>
          <xdr:blipFill>
            <a:blip xmlns:r="http://schemas.openxmlformats.org/officeDocument/2006/relationships" r:embed="rId2"/>
            <a:srcRect/>
            <a:stretch>
              <a:fillRect/>
            </a:stretch>
          </xdr:blipFill>
          <xdr:spPr bwMode="auto">
            <a:xfrm>
              <a:off x="2185020" y="2250377"/>
              <a:ext cx="826370" cy="18267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573049</xdr:colOff>
      <xdr:row>9</xdr:row>
      <xdr:rowOff>7741</xdr:rowOff>
    </xdr:from>
    <xdr:to>
      <xdr:col>9</xdr:col>
      <xdr:colOff>185850</xdr:colOff>
      <xdr:row>11</xdr:row>
      <xdr:rowOff>61951</xdr:rowOff>
    </xdr:to>
    <xdr:graphicFrame macro="">
      <xdr:nvGraphicFramePr>
        <xdr:cNvPr id="18" name="Chart 17">
          <a:extLst>
            <a:ext uri="{FF2B5EF4-FFF2-40B4-BE49-F238E27FC236}">
              <a16:creationId xmlns:a16="http://schemas.microsoft.com/office/drawing/2014/main" id="{9B1C88EC-4D8F-C829-5CC2-97C69FCD5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387193</xdr:colOff>
      <xdr:row>4</xdr:row>
      <xdr:rowOff>15487</xdr:rowOff>
    </xdr:from>
    <xdr:to>
      <xdr:col>9</xdr:col>
      <xdr:colOff>376166</xdr:colOff>
      <xdr:row>6</xdr:row>
      <xdr:rowOff>69695</xdr:rowOff>
    </xdr:to>
    <xdr:sp macro="" textlink="">
      <xdr:nvSpPr>
        <xdr:cNvPr id="15" name="Rectangle: Rounded Corners 14">
          <a:extLst>
            <a:ext uri="{FF2B5EF4-FFF2-40B4-BE49-F238E27FC236}">
              <a16:creationId xmlns:a16="http://schemas.microsoft.com/office/drawing/2014/main" id="{8ED97B81-D169-72EB-A95B-5F14B3F46881}"/>
            </a:ext>
          </a:extLst>
        </xdr:cNvPr>
        <xdr:cNvSpPr/>
      </xdr:nvSpPr>
      <xdr:spPr>
        <a:xfrm>
          <a:off x="3443131" y="745737"/>
          <a:ext cx="2433723" cy="419333"/>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LATO BLACK" panose="020F0502020204030203" pitchFamily="34" charset="0"/>
              <a:ea typeface="LATO BLACK" panose="020F0502020204030203" pitchFamily="34" charset="0"/>
              <a:cs typeface="LATO BLACK" panose="020F0502020204030203" pitchFamily="34" charset="0"/>
            </a:rPr>
            <a:t>PROFIT</a:t>
          </a:r>
        </a:p>
      </xdr:txBody>
    </xdr:sp>
    <xdr:clientData/>
  </xdr:twoCellAnchor>
  <xdr:twoCellAnchor>
    <xdr:from>
      <xdr:col>5</xdr:col>
      <xdr:colOff>371705</xdr:colOff>
      <xdr:row>6</xdr:row>
      <xdr:rowOff>92925</xdr:rowOff>
    </xdr:from>
    <xdr:to>
      <xdr:col>9</xdr:col>
      <xdr:colOff>402679</xdr:colOff>
      <xdr:row>13</xdr:row>
      <xdr:rowOff>170364</xdr:rowOff>
    </xdr:to>
    <xdr:sp macro="" textlink="">
      <xdr:nvSpPr>
        <xdr:cNvPr id="16" name="Rectangle: Rounded Corners 15">
          <a:extLst>
            <a:ext uri="{FF2B5EF4-FFF2-40B4-BE49-F238E27FC236}">
              <a16:creationId xmlns:a16="http://schemas.microsoft.com/office/drawing/2014/main" id="{C400A875-F651-E813-9C29-D6B0A8ACC204}"/>
            </a:ext>
          </a:extLst>
        </xdr:cNvPr>
        <xdr:cNvSpPr/>
      </xdr:nvSpPr>
      <xdr:spPr>
        <a:xfrm>
          <a:off x="3427643" y="1188300"/>
          <a:ext cx="2475724" cy="1355377"/>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5</xdr:col>
      <xdr:colOff>526583</xdr:colOff>
      <xdr:row>6</xdr:row>
      <xdr:rowOff>170366</xdr:rowOff>
    </xdr:from>
    <xdr:to>
      <xdr:col>9</xdr:col>
      <xdr:colOff>240057</xdr:colOff>
      <xdr:row>8</xdr:row>
      <xdr:rowOff>178110</xdr:rowOff>
    </xdr:to>
    <xdr:sp macro="" textlink="">
      <xdr:nvSpPr>
        <xdr:cNvPr id="17" name="Rectangle 16">
          <a:extLst>
            <a:ext uri="{FF2B5EF4-FFF2-40B4-BE49-F238E27FC236}">
              <a16:creationId xmlns:a16="http://schemas.microsoft.com/office/drawing/2014/main" id="{AAD33020-221E-4A18-2735-D8C7A997F07D}"/>
            </a:ext>
          </a:extLst>
        </xdr:cNvPr>
        <xdr:cNvSpPr/>
      </xdr:nvSpPr>
      <xdr:spPr>
        <a:xfrm>
          <a:off x="3582521" y="1265741"/>
          <a:ext cx="2158224" cy="372869"/>
        </a:xfrm>
        <a:prstGeom prst="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latin typeface="Lato Black" panose="020F0502020204030203" pitchFamily="34" charset="0"/>
              <a:ea typeface="Lato Black" panose="020F0502020204030203" pitchFamily="34" charset="0"/>
              <a:cs typeface="Lato Black" panose="020F0502020204030203" pitchFamily="34" charset="0"/>
            </a:rPr>
            <a:t>$</a:t>
          </a:r>
          <a:r>
            <a:rPr lang="en-US" sz="1600">
              <a:latin typeface="Lato Black" panose="020F0502020204030203" pitchFamily="34" charset="0"/>
              <a:ea typeface="Lato Black" panose="020F0502020204030203" pitchFamily="34" charset="0"/>
              <a:cs typeface="Lato Black" panose="020F0502020204030203" pitchFamily="34" charset="0"/>
            </a:rPr>
            <a:t>286,397.02</a:t>
          </a:r>
        </a:p>
      </xdr:txBody>
    </xdr:sp>
    <xdr:clientData/>
  </xdr:twoCellAnchor>
  <xdr:twoCellAnchor>
    <xdr:from>
      <xdr:col>5</xdr:col>
      <xdr:colOff>511095</xdr:colOff>
      <xdr:row>11</xdr:row>
      <xdr:rowOff>100675</xdr:rowOff>
    </xdr:from>
    <xdr:to>
      <xdr:col>9</xdr:col>
      <xdr:colOff>224569</xdr:colOff>
      <xdr:row>13</xdr:row>
      <xdr:rowOff>108418</xdr:rowOff>
    </xdr:to>
    <xdr:sp macro="" textlink="">
      <xdr:nvSpPr>
        <xdr:cNvPr id="19" name="Rectangle 18">
          <a:extLst>
            <a:ext uri="{FF2B5EF4-FFF2-40B4-BE49-F238E27FC236}">
              <a16:creationId xmlns:a16="http://schemas.microsoft.com/office/drawing/2014/main" id="{AC762C79-DF7D-A740-82A8-A2A135D09CA9}"/>
            </a:ext>
          </a:extLst>
        </xdr:cNvPr>
        <xdr:cNvSpPr/>
      </xdr:nvSpPr>
      <xdr:spPr>
        <a:xfrm>
          <a:off x="3567033" y="2108863"/>
          <a:ext cx="2158224" cy="372868"/>
        </a:xfrm>
        <a:prstGeom prst="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LATO BLACK" panose="020F0502020204030203" pitchFamily="34" charset="0"/>
              <a:ea typeface="LATO BLACK" panose="020F0502020204030203" pitchFamily="34" charset="0"/>
              <a:cs typeface="LATO BLACK" panose="020F0502020204030203" pitchFamily="34" charset="0"/>
            </a:rPr>
            <a:t>YOY</a:t>
          </a:r>
          <a:r>
            <a:rPr lang="en-US" sz="1200" baseline="0">
              <a:latin typeface="LATO BLACK" panose="020F0502020204030203" pitchFamily="34" charset="0"/>
              <a:ea typeface="LATO BLACK" panose="020F0502020204030203" pitchFamily="34" charset="0"/>
              <a:cs typeface="LATO BLACK" panose="020F0502020204030203" pitchFamily="34" charset="0"/>
            </a:rPr>
            <a:t> GROWTH</a:t>
          </a:r>
          <a:endParaRPr lang="en-US"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526583</xdr:colOff>
      <xdr:row>4</xdr:row>
      <xdr:rowOff>15488</xdr:rowOff>
    </xdr:from>
    <xdr:to>
      <xdr:col>13</xdr:col>
      <xdr:colOff>557558</xdr:colOff>
      <xdr:row>13</xdr:row>
      <xdr:rowOff>170365</xdr:rowOff>
    </xdr:to>
    <xdr:grpSp>
      <xdr:nvGrpSpPr>
        <xdr:cNvPr id="20" name="Group 19">
          <a:extLst>
            <a:ext uri="{FF2B5EF4-FFF2-40B4-BE49-F238E27FC236}">
              <a16:creationId xmlns:a16="http://schemas.microsoft.com/office/drawing/2014/main" id="{EFE42189-78D0-4370-8574-06C458C234CE}"/>
            </a:ext>
          </a:extLst>
        </xdr:cNvPr>
        <xdr:cNvGrpSpPr/>
      </xdr:nvGrpSpPr>
      <xdr:grpSpPr>
        <a:xfrm>
          <a:off x="6012983" y="777488"/>
          <a:ext cx="2469375" cy="1869377"/>
          <a:chOff x="828598" y="758902"/>
          <a:chExt cx="2478048" cy="1827560"/>
        </a:xfrm>
      </xdr:grpSpPr>
      <xdr:sp macro="" textlink="">
        <xdr:nvSpPr>
          <xdr:cNvPr id="21" name="Rectangle: Rounded Corners 20">
            <a:extLst>
              <a:ext uri="{FF2B5EF4-FFF2-40B4-BE49-F238E27FC236}">
                <a16:creationId xmlns:a16="http://schemas.microsoft.com/office/drawing/2014/main" id="{A964E5CD-72F7-65AE-6261-3CD22E1463BC}"/>
              </a:ext>
            </a:extLst>
          </xdr:cNvPr>
          <xdr:cNvSpPr/>
        </xdr:nvSpPr>
        <xdr:spPr>
          <a:xfrm>
            <a:off x="844086" y="758902"/>
            <a:ext cx="2436047" cy="425915"/>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22" name="Rectangle: Rounded Corners 21">
            <a:extLst>
              <a:ext uri="{FF2B5EF4-FFF2-40B4-BE49-F238E27FC236}">
                <a16:creationId xmlns:a16="http://schemas.microsoft.com/office/drawing/2014/main" id="{E63E3EBC-0B0A-AEEF-25F2-B6DD6E05E7A8}"/>
              </a:ext>
            </a:extLst>
          </xdr:cNvPr>
          <xdr:cNvSpPr/>
        </xdr:nvSpPr>
        <xdr:spPr>
          <a:xfrm>
            <a:off x="828598" y="1208047"/>
            <a:ext cx="2478048" cy="1378415"/>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
        <xdr:nvSpPr>
          <xdr:cNvPr id="23" name="Rectangle 22">
            <a:extLst>
              <a:ext uri="{FF2B5EF4-FFF2-40B4-BE49-F238E27FC236}">
                <a16:creationId xmlns:a16="http://schemas.microsoft.com/office/drawing/2014/main" id="{7B39D46A-4C00-BA34-466C-3EAA57CD2A2E}"/>
              </a:ext>
            </a:extLst>
          </xdr:cNvPr>
          <xdr:cNvSpPr/>
        </xdr:nvSpPr>
        <xdr:spPr>
          <a:xfrm>
            <a:off x="983476" y="1285488"/>
            <a:ext cx="2160548" cy="379451"/>
          </a:xfrm>
          <a:prstGeom prst="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 37873</a:t>
            </a:r>
          </a:p>
        </xdr:txBody>
      </xdr:sp>
      <xdr:graphicFrame macro="">
        <xdr:nvGraphicFramePr>
          <xdr:cNvPr id="24" name="Chart 23">
            <a:extLst>
              <a:ext uri="{FF2B5EF4-FFF2-40B4-BE49-F238E27FC236}">
                <a16:creationId xmlns:a16="http://schemas.microsoft.com/office/drawing/2014/main" id="{6023A73C-9E87-4FED-530C-53D7381C0AF7}"/>
              </a:ext>
            </a:extLst>
          </xdr:cNvPr>
          <xdr:cNvGraphicFramePr>
            <a:graphicFrameLocks/>
          </xdr:cNvGraphicFramePr>
        </xdr:nvGraphicFramePr>
        <xdr:xfrm>
          <a:off x="998963" y="1680424"/>
          <a:ext cx="2090854" cy="42591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5" name="Rectangle 24">
            <a:extLst>
              <a:ext uri="{FF2B5EF4-FFF2-40B4-BE49-F238E27FC236}">
                <a16:creationId xmlns:a16="http://schemas.microsoft.com/office/drawing/2014/main" id="{B82649F2-C79A-3F10-DF48-E3E4F011CBD7}"/>
              </a:ext>
            </a:extLst>
          </xdr:cNvPr>
          <xdr:cNvSpPr/>
        </xdr:nvSpPr>
        <xdr:spPr>
          <a:xfrm>
            <a:off x="967988" y="2145065"/>
            <a:ext cx="2160548" cy="379451"/>
          </a:xfrm>
          <a:prstGeom prst="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LATO BLACK" panose="020F0502020204030203" pitchFamily="34" charset="0"/>
                <a:ea typeface="LATO BLACK" panose="020F0502020204030203" pitchFamily="34" charset="0"/>
                <a:cs typeface="LATO BLACK" panose="020F0502020204030203" pitchFamily="34" charset="0"/>
              </a:rPr>
              <a:t>YOY</a:t>
            </a:r>
            <a:r>
              <a:rPr lang="en-US" sz="1200" baseline="0">
                <a:latin typeface="LATO BLACK" panose="020F0502020204030203" pitchFamily="34" charset="0"/>
                <a:ea typeface="LATO BLACK" panose="020F0502020204030203" pitchFamily="34" charset="0"/>
                <a:cs typeface="LATO BLACK" panose="020F0502020204030203" pitchFamily="34" charset="0"/>
              </a:rPr>
              <a:t> GROWTH</a:t>
            </a:r>
            <a:endParaRPr lang="en-US" sz="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14</xdr:col>
      <xdr:colOff>121419</xdr:colOff>
      <xdr:row>4</xdr:row>
      <xdr:rowOff>13010</xdr:rowOff>
    </xdr:from>
    <xdr:to>
      <xdr:col>18</xdr:col>
      <xdr:colOff>152394</xdr:colOff>
      <xdr:row>13</xdr:row>
      <xdr:rowOff>167887</xdr:rowOff>
    </xdr:to>
    <xdr:grpSp>
      <xdr:nvGrpSpPr>
        <xdr:cNvPr id="26" name="Group 25">
          <a:extLst>
            <a:ext uri="{FF2B5EF4-FFF2-40B4-BE49-F238E27FC236}">
              <a16:creationId xmlns:a16="http://schemas.microsoft.com/office/drawing/2014/main" id="{2FC8A822-187A-4452-8B62-00F1298FE75F}"/>
            </a:ext>
          </a:extLst>
        </xdr:cNvPr>
        <xdr:cNvGrpSpPr/>
      </xdr:nvGrpSpPr>
      <xdr:grpSpPr>
        <a:xfrm>
          <a:off x="8655819" y="775010"/>
          <a:ext cx="2469375" cy="1869377"/>
          <a:chOff x="828598" y="758902"/>
          <a:chExt cx="2478048" cy="1827560"/>
        </a:xfrm>
      </xdr:grpSpPr>
      <xdr:sp macro="" textlink="">
        <xdr:nvSpPr>
          <xdr:cNvPr id="27" name="Rectangle: Rounded Corners 26">
            <a:extLst>
              <a:ext uri="{FF2B5EF4-FFF2-40B4-BE49-F238E27FC236}">
                <a16:creationId xmlns:a16="http://schemas.microsoft.com/office/drawing/2014/main" id="{A6F3AF34-FFAF-E54C-919B-FEA967511E5C}"/>
              </a:ext>
            </a:extLst>
          </xdr:cNvPr>
          <xdr:cNvSpPr/>
        </xdr:nvSpPr>
        <xdr:spPr>
          <a:xfrm>
            <a:off x="844086" y="758902"/>
            <a:ext cx="2436047" cy="425915"/>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LATO BLACK" panose="020F0502020204030203" pitchFamily="34" charset="0"/>
                <a:ea typeface="LATO BLACK" panose="020F0502020204030203" pitchFamily="34" charset="0"/>
                <a:cs typeface="LATO BLACK" panose="020F0502020204030203" pitchFamily="34" charset="0"/>
              </a:rPr>
              <a:t>NO</a:t>
            </a:r>
            <a:r>
              <a:rPr lang="en-US" sz="1400" b="0" baseline="0">
                <a:latin typeface="LATO BLACK" panose="020F0502020204030203" pitchFamily="34" charset="0"/>
                <a:ea typeface="LATO BLACK" panose="020F0502020204030203" pitchFamily="34" charset="0"/>
                <a:cs typeface="LATO BLACK" panose="020F0502020204030203" pitchFamily="34" charset="0"/>
              </a:rPr>
              <a:t> OF ORDERS</a:t>
            </a:r>
            <a:endParaRPr lang="en-US" sz="1400" b="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8" name="Rectangle: Rounded Corners 27">
            <a:extLst>
              <a:ext uri="{FF2B5EF4-FFF2-40B4-BE49-F238E27FC236}">
                <a16:creationId xmlns:a16="http://schemas.microsoft.com/office/drawing/2014/main" id="{46C1FE1E-C3EA-43AD-6637-CA42E4CB44C1}"/>
              </a:ext>
            </a:extLst>
          </xdr:cNvPr>
          <xdr:cNvSpPr/>
        </xdr:nvSpPr>
        <xdr:spPr>
          <a:xfrm>
            <a:off x="828598" y="1208047"/>
            <a:ext cx="2478048" cy="1378415"/>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
        <xdr:nvSpPr>
          <xdr:cNvPr id="29" name="Rectangle 28">
            <a:extLst>
              <a:ext uri="{FF2B5EF4-FFF2-40B4-BE49-F238E27FC236}">
                <a16:creationId xmlns:a16="http://schemas.microsoft.com/office/drawing/2014/main" id="{649CE418-CB74-0EA9-0C7B-FE382AC20FC6}"/>
              </a:ext>
            </a:extLst>
          </xdr:cNvPr>
          <xdr:cNvSpPr/>
        </xdr:nvSpPr>
        <xdr:spPr>
          <a:xfrm>
            <a:off x="983476" y="1285488"/>
            <a:ext cx="2160548" cy="379451"/>
          </a:xfrm>
          <a:prstGeom prst="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 9994</a:t>
            </a:r>
          </a:p>
        </xdr:txBody>
      </xdr:sp>
      <xdr:graphicFrame macro="">
        <xdr:nvGraphicFramePr>
          <xdr:cNvPr id="30" name="Chart 29">
            <a:extLst>
              <a:ext uri="{FF2B5EF4-FFF2-40B4-BE49-F238E27FC236}">
                <a16:creationId xmlns:a16="http://schemas.microsoft.com/office/drawing/2014/main" id="{7D0A28B7-B8BB-E070-3A59-08CF2322BF2D}"/>
              </a:ext>
            </a:extLst>
          </xdr:cNvPr>
          <xdr:cNvGraphicFramePr>
            <a:graphicFrameLocks/>
          </xdr:cNvGraphicFramePr>
        </xdr:nvGraphicFramePr>
        <xdr:xfrm>
          <a:off x="998963" y="1680424"/>
          <a:ext cx="2090854" cy="42591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1" name="Rectangle 30">
            <a:extLst>
              <a:ext uri="{FF2B5EF4-FFF2-40B4-BE49-F238E27FC236}">
                <a16:creationId xmlns:a16="http://schemas.microsoft.com/office/drawing/2014/main" id="{8A6DCDCB-DF1B-EF3E-C92E-DF9D84F0F3C6}"/>
              </a:ext>
            </a:extLst>
          </xdr:cNvPr>
          <xdr:cNvSpPr/>
        </xdr:nvSpPr>
        <xdr:spPr>
          <a:xfrm>
            <a:off x="967988" y="2145065"/>
            <a:ext cx="2160548" cy="379451"/>
          </a:xfrm>
          <a:prstGeom prst="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LATO BLACK" panose="020F0502020204030203" pitchFamily="34" charset="0"/>
                <a:ea typeface="LATO BLACK" panose="020F0502020204030203" pitchFamily="34" charset="0"/>
                <a:cs typeface="LATO BLACK" panose="020F0502020204030203" pitchFamily="34" charset="0"/>
              </a:rPr>
              <a:t>YOY</a:t>
            </a:r>
            <a:r>
              <a:rPr lang="en-US" sz="1200" baseline="0">
                <a:latin typeface="LATO BLACK" panose="020F0502020204030203" pitchFamily="34" charset="0"/>
                <a:ea typeface="LATO BLACK" panose="020F0502020204030203" pitchFamily="34" charset="0"/>
                <a:cs typeface="LATO BLACK" panose="020F0502020204030203" pitchFamily="34" charset="0"/>
              </a:rPr>
              <a:t> GROWTH</a:t>
            </a:r>
            <a:endParaRPr lang="en-US" sz="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18</xdr:col>
      <xdr:colOff>304810</xdr:colOff>
      <xdr:row>4</xdr:row>
      <xdr:rowOff>18272</xdr:rowOff>
    </xdr:from>
    <xdr:to>
      <xdr:col>22</xdr:col>
      <xdr:colOff>335785</xdr:colOff>
      <xdr:row>13</xdr:row>
      <xdr:rowOff>173149</xdr:rowOff>
    </xdr:to>
    <xdr:grpSp>
      <xdr:nvGrpSpPr>
        <xdr:cNvPr id="32" name="Group 31">
          <a:extLst>
            <a:ext uri="{FF2B5EF4-FFF2-40B4-BE49-F238E27FC236}">
              <a16:creationId xmlns:a16="http://schemas.microsoft.com/office/drawing/2014/main" id="{35B0B809-3CA2-4231-8756-B38BF9F36B83}"/>
            </a:ext>
          </a:extLst>
        </xdr:cNvPr>
        <xdr:cNvGrpSpPr/>
      </xdr:nvGrpSpPr>
      <xdr:grpSpPr>
        <a:xfrm>
          <a:off x="11277610" y="780272"/>
          <a:ext cx="2469375" cy="1869377"/>
          <a:chOff x="828598" y="758902"/>
          <a:chExt cx="2478048" cy="1827560"/>
        </a:xfrm>
      </xdr:grpSpPr>
      <xdr:sp macro="" textlink="">
        <xdr:nvSpPr>
          <xdr:cNvPr id="33" name="Rectangle: Rounded Corners 32">
            <a:extLst>
              <a:ext uri="{FF2B5EF4-FFF2-40B4-BE49-F238E27FC236}">
                <a16:creationId xmlns:a16="http://schemas.microsoft.com/office/drawing/2014/main" id="{A0FC7FBF-5717-9617-D396-F57A754CBA8F}"/>
              </a:ext>
            </a:extLst>
          </xdr:cNvPr>
          <xdr:cNvSpPr/>
        </xdr:nvSpPr>
        <xdr:spPr>
          <a:xfrm>
            <a:off x="844086" y="758902"/>
            <a:ext cx="2436047" cy="425915"/>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latin typeface="LATO BLACK" panose="020F0502020204030203" pitchFamily="34" charset="0"/>
                <a:ea typeface="LATO BLACK" panose="020F0502020204030203" pitchFamily="34" charset="0"/>
                <a:cs typeface="LATO BLACK" panose="020F0502020204030203" pitchFamily="34" charset="0"/>
              </a:rPr>
              <a:t>PROFIT</a:t>
            </a:r>
            <a:r>
              <a:rPr lang="en-US" sz="1400" b="0" baseline="0">
                <a:latin typeface="LATO BLACK" panose="020F0502020204030203" pitchFamily="34" charset="0"/>
                <a:ea typeface="LATO BLACK" panose="020F0502020204030203" pitchFamily="34" charset="0"/>
                <a:cs typeface="LATO BLACK" panose="020F0502020204030203" pitchFamily="34" charset="0"/>
              </a:rPr>
              <a:t> MARGIN</a:t>
            </a:r>
            <a:endParaRPr lang="en-US" sz="1400" b="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4" name="Rectangle: Rounded Corners 33">
            <a:extLst>
              <a:ext uri="{FF2B5EF4-FFF2-40B4-BE49-F238E27FC236}">
                <a16:creationId xmlns:a16="http://schemas.microsoft.com/office/drawing/2014/main" id="{529873E0-98B7-A15D-737F-B84DE8E06531}"/>
              </a:ext>
            </a:extLst>
          </xdr:cNvPr>
          <xdr:cNvSpPr/>
        </xdr:nvSpPr>
        <xdr:spPr>
          <a:xfrm>
            <a:off x="828598" y="1208047"/>
            <a:ext cx="2478048" cy="1378415"/>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
        <xdr:nvSpPr>
          <xdr:cNvPr id="35" name="Rectangle 34">
            <a:extLst>
              <a:ext uri="{FF2B5EF4-FFF2-40B4-BE49-F238E27FC236}">
                <a16:creationId xmlns:a16="http://schemas.microsoft.com/office/drawing/2014/main" id="{5007C47A-2620-F6B2-9E76-F4CE677282FB}"/>
              </a:ext>
            </a:extLst>
          </xdr:cNvPr>
          <xdr:cNvSpPr/>
        </xdr:nvSpPr>
        <xdr:spPr>
          <a:xfrm>
            <a:off x="983476" y="1285488"/>
            <a:ext cx="2160548" cy="379451"/>
          </a:xfrm>
          <a:prstGeom prst="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12.47%</a:t>
            </a:r>
          </a:p>
        </xdr:txBody>
      </xdr:sp>
      <xdr:graphicFrame macro="">
        <xdr:nvGraphicFramePr>
          <xdr:cNvPr id="36" name="Chart 35">
            <a:extLst>
              <a:ext uri="{FF2B5EF4-FFF2-40B4-BE49-F238E27FC236}">
                <a16:creationId xmlns:a16="http://schemas.microsoft.com/office/drawing/2014/main" id="{91C5C4B9-9DF0-8968-0726-A9B28F4C4B25}"/>
              </a:ext>
            </a:extLst>
          </xdr:cNvPr>
          <xdr:cNvGraphicFramePr>
            <a:graphicFrameLocks/>
          </xdr:cNvGraphicFramePr>
        </xdr:nvGraphicFramePr>
        <xdr:xfrm>
          <a:off x="998963" y="1680424"/>
          <a:ext cx="2090854" cy="425917"/>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7" name="Rectangle 36">
            <a:extLst>
              <a:ext uri="{FF2B5EF4-FFF2-40B4-BE49-F238E27FC236}">
                <a16:creationId xmlns:a16="http://schemas.microsoft.com/office/drawing/2014/main" id="{122C1256-5DFF-E228-6A50-FDAE1B6E93C7}"/>
              </a:ext>
            </a:extLst>
          </xdr:cNvPr>
          <xdr:cNvSpPr/>
        </xdr:nvSpPr>
        <xdr:spPr>
          <a:xfrm>
            <a:off x="967988" y="2145065"/>
            <a:ext cx="2160548" cy="379451"/>
          </a:xfrm>
          <a:prstGeom prst="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LATO BLACK" panose="020F0502020204030203" pitchFamily="34" charset="0"/>
                <a:ea typeface="LATO BLACK" panose="020F0502020204030203" pitchFamily="34" charset="0"/>
                <a:cs typeface="LATO BLACK" panose="020F0502020204030203" pitchFamily="34" charset="0"/>
              </a:rPr>
              <a:t>YOY</a:t>
            </a:r>
            <a:r>
              <a:rPr lang="en-US" sz="1200" baseline="0">
                <a:latin typeface="LATO BLACK" panose="020F0502020204030203" pitchFamily="34" charset="0"/>
                <a:ea typeface="LATO BLACK" panose="020F0502020204030203" pitchFamily="34" charset="0"/>
                <a:cs typeface="LATO BLACK" panose="020F0502020204030203" pitchFamily="34" charset="0"/>
              </a:rPr>
              <a:t> GROWTH</a:t>
            </a:r>
            <a:endParaRPr lang="en-US" sz="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mc:AlternateContent xmlns:mc="http://schemas.openxmlformats.org/markup-compatibility/2006">
    <mc:Choice xmlns:a14="http://schemas.microsoft.com/office/drawing/2010/main" Requires="a14">
      <xdr:twoCellAnchor editAs="oneCell">
        <xdr:from>
          <xdr:col>7</xdr:col>
          <xdr:colOff>518844</xdr:colOff>
          <xdr:row>11</xdr:row>
          <xdr:rowOff>147134</xdr:rowOff>
        </xdr:from>
        <xdr:to>
          <xdr:col>9</xdr:col>
          <xdr:colOff>126014</xdr:colOff>
          <xdr:row>12</xdr:row>
          <xdr:rowOff>139305</xdr:rowOff>
        </xdr:to>
        <xdr:pic>
          <xdr:nvPicPr>
            <xdr:cNvPr id="63" name="Picture 62">
              <a:extLst>
                <a:ext uri="{FF2B5EF4-FFF2-40B4-BE49-F238E27FC236}">
                  <a16:creationId xmlns:a16="http://schemas.microsoft.com/office/drawing/2014/main" id="{2B540C73-C896-F572-0069-A9CDF1FA54A9}"/>
                </a:ext>
              </a:extLst>
            </xdr:cNvPr>
            <xdr:cNvPicPr>
              <a:picLocks noChangeAspect="1" noChangeArrowheads="1"/>
              <a:extLst>
                <a:ext uri="{84589F7E-364E-4C9E-8A38-B11213B215E9}">
                  <a14:cameraTool cellRange="'KPI YOY'!$B$12" spid="_x0000_s8336"/>
                </a:ext>
              </a:extLst>
            </xdr:cNvPicPr>
          </xdr:nvPicPr>
          <xdr:blipFill>
            <a:blip xmlns:r="http://schemas.openxmlformats.org/officeDocument/2006/relationships" r:embed="rId7"/>
            <a:srcRect/>
            <a:stretch>
              <a:fillRect/>
            </a:stretch>
          </xdr:blipFill>
          <xdr:spPr bwMode="auto">
            <a:xfrm>
              <a:off x="4786044" y="2242634"/>
              <a:ext cx="826370" cy="18267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46464</xdr:colOff>
          <xdr:row>11</xdr:row>
          <xdr:rowOff>147137</xdr:rowOff>
        </xdr:from>
        <xdr:to>
          <xdr:col>13</xdr:col>
          <xdr:colOff>263234</xdr:colOff>
          <xdr:row>12</xdr:row>
          <xdr:rowOff>139308</xdr:rowOff>
        </xdr:to>
        <xdr:pic>
          <xdr:nvPicPr>
            <xdr:cNvPr id="8193" name="Picture 8192">
              <a:extLst>
                <a:ext uri="{FF2B5EF4-FFF2-40B4-BE49-F238E27FC236}">
                  <a16:creationId xmlns:a16="http://schemas.microsoft.com/office/drawing/2014/main" id="{1056098E-321A-C6BF-2EBF-0331B4D342DD}"/>
                </a:ext>
              </a:extLst>
            </xdr:cNvPr>
            <xdr:cNvPicPr>
              <a:picLocks noChangeAspect="1" noChangeArrowheads="1"/>
              <a:extLst>
                <a:ext uri="{84589F7E-364E-4C9E-8A38-B11213B215E9}">
                  <a14:cameraTool cellRange="'KPI YOY'!$B$13" spid="_x0000_s8337"/>
                </a:ext>
              </a:extLst>
            </xdr:cNvPicPr>
          </xdr:nvPicPr>
          <xdr:blipFill>
            <a:blip xmlns:r="http://schemas.openxmlformats.org/officeDocument/2006/relationships" r:embed="rId8"/>
            <a:srcRect/>
            <a:stretch>
              <a:fillRect/>
            </a:stretch>
          </xdr:blipFill>
          <xdr:spPr bwMode="auto">
            <a:xfrm>
              <a:off x="7361664" y="2242637"/>
              <a:ext cx="826370" cy="18267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255551</xdr:colOff>
          <xdr:row>11</xdr:row>
          <xdr:rowOff>147135</xdr:rowOff>
        </xdr:from>
        <xdr:to>
          <xdr:col>17</xdr:col>
          <xdr:colOff>472321</xdr:colOff>
          <xdr:row>12</xdr:row>
          <xdr:rowOff>139306</xdr:rowOff>
        </xdr:to>
        <xdr:pic>
          <xdr:nvPicPr>
            <xdr:cNvPr id="8194" name="Picture 8193">
              <a:extLst>
                <a:ext uri="{FF2B5EF4-FFF2-40B4-BE49-F238E27FC236}">
                  <a16:creationId xmlns:a16="http://schemas.microsoft.com/office/drawing/2014/main" id="{2E85EB1C-32AF-FF6B-5235-AB1E085BC98E}"/>
                </a:ext>
              </a:extLst>
            </xdr:cNvPr>
            <xdr:cNvPicPr>
              <a:picLocks noChangeAspect="1" noChangeArrowheads="1"/>
              <a:extLst>
                <a:ext uri="{84589F7E-364E-4C9E-8A38-B11213B215E9}">
                  <a14:cameraTool cellRange="'KPI YOY'!$B$14" spid="_x0000_s8338"/>
                </a:ext>
              </a:extLst>
            </xdr:cNvPicPr>
          </xdr:nvPicPr>
          <xdr:blipFill>
            <a:blip xmlns:r="http://schemas.openxmlformats.org/officeDocument/2006/relationships" r:embed="rId9"/>
            <a:srcRect/>
            <a:stretch>
              <a:fillRect/>
            </a:stretch>
          </xdr:blipFill>
          <xdr:spPr bwMode="auto">
            <a:xfrm>
              <a:off x="10009151" y="2242635"/>
              <a:ext cx="826370" cy="18267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456892</xdr:colOff>
          <xdr:row>11</xdr:row>
          <xdr:rowOff>139391</xdr:rowOff>
        </xdr:from>
        <xdr:to>
          <xdr:col>22</xdr:col>
          <xdr:colOff>64062</xdr:colOff>
          <xdr:row>12</xdr:row>
          <xdr:rowOff>131562</xdr:rowOff>
        </xdr:to>
        <xdr:pic>
          <xdr:nvPicPr>
            <xdr:cNvPr id="8195" name="Picture 8194">
              <a:extLst>
                <a:ext uri="{FF2B5EF4-FFF2-40B4-BE49-F238E27FC236}">
                  <a16:creationId xmlns:a16="http://schemas.microsoft.com/office/drawing/2014/main" id="{10B5759E-6B71-83C4-0F68-063EC5EB8985}"/>
                </a:ext>
              </a:extLst>
            </xdr:cNvPr>
            <xdr:cNvPicPr>
              <a:picLocks noChangeAspect="1" noChangeArrowheads="1"/>
              <a:extLst>
                <a:ext uri="{84589F7E-364E-4C9E-8A38-B11213B215E9}">
                  <a14:cameraTool cellRange="'KPI YOY'!$B$15" spid="_x0000_s8339"/>
                </a:ext>
              </a:extLst>
            </xdr:cNvPicPr>
          </xdr:nvPicPr>
          <xdr:blipFill>
            <a:blip xmlns:r="http://schemas.openxmlformats.org/officeDocument/2006/relationships" r:embed="rId10"/>
            <a:srcRect/>
            <a:stretch>
              <a:fillRect/>
            </a:stretch>
          </xdr:blipFill>
          <xdr:spPr bwMode="auto">
            <a:xfrm>
              <a:off x="12648892" y="2234891"/>
              <a:ext cx="826370" cy="18267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0</xdr:colOff>
      <xdr:row>14</xdr:row>
      <xdr:rowOff>0</xdr:rowOff>
    </xdr:from>
    <xdr:to>
      <xdr:col>12</xdr:col>
      <xdr:colOff>6350</xdr:colOff>
      <xdr:row>14</xdr:row>
      <xdr:rowOff>6350</xdr:rowOff>
    </xdr:to>
    <xdr:sp macro="" textlink="">
      <xdr:nvSpPr>
        <xdr:cNvPr id="8215" name="AutoShape 23">
          <a:extLst>
            <a:ext uri="{FF2B5EF4-FFF2-40B4-BE49-F238E27FC236}">
              <a16:creationId xmlns:a16="http://schemas.microsoft.com/office/drawing/2014/main" id="{97768B69-3690-FE95-E429-53E9F3D0C532}"/>
            </a:ext>
          </a:extLst>
        </xdr:cNvPr>
        <xdr:cNvSpPr>
          <a:spLocks noChangeAspect="1" noChangeArrowheads="1"/>
        </xdr:cNvSpPr>
      </xdr:nvSpPr>
      <xdr:spPr bwMode="auto">
        <a:xfrm>
          <a:off x="7315200" y="2578100"/>
          <a:ext cx="6350" cy="6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190499</xdr:colOff>
      <xdr:row>29</xdr:row>
      <xdr:rowOff>145519</xdr:rowOff>
    </xdr:from>
    <xdr:to>
      <xdr:col>22</xdr:col>
      <xdr:colOff>592670</xdr:colOff>
      <xdr:row>44</xdr:row>
      <xdr:rowOff>150812</xdr:rowOff>
    </xdr:to>
    <xdr:grpSp>
      <xdr:nvGrpSpPr>
        <xdr:cNvPr id="8197" name="Group 8196">
          <a:extLst>
            <a:ext uri="{FF2B5EF4-FFF2-40B4-BE49-F238E27FC236}">
              <a16:creationId xmlns:a16="http://schemas.microsoft.com/office/drawing/2014/main" id="{0830BCCA-9D01-171A-C90F-785D175B1D5D}"/>
            </a:ext>
          </a:extLst>
        </xdr:cNvPr>
        <xdr:cNvGrpSpPr/>
      </xdr:nvGrpSpPr>
      <xdr:grpSpPr>
        <a:xfrm>
          <a:off x="800099" y="5670019"/>
          <a:ext cx="13203771" cy="2862793"/>
          <a:chOff x="804332" y="5363102"/>
          <a:chExt cx="13292671" cy="2704043"/>
        </a:xfrm>
      </xdr:grpSpPr>
      <xdr:sp macro="" textlink="">
        <xdr:nvSpPr>
          <xdr:cNvPr id="49" name="Rectangle: Rounded Corners 48">
            <a:extLst>
              <a:ext uri="{FF2B5EF4-FFF2-40B4-BE49-F238E27FC236}">
                <a16:creationId xmlns:a16="http://schemas.microsoft.com/office/drawing/2014/main" id="{B2BB4D19-1CD0-4F37-A554-C58E33FD34F3}"/>
              </a:ext>
            </a:extLst>
          </xdr:cNvPr>
          <xdr:cNvSpPr/>
        </xdr:nvSpPr>
        <xdr:spPr>
          <a:xfrm>
            <a:off x="804332" y="5384270"/>
            <a:ext cx="5259917" cy="2682875"/>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Rounded Corners 49">
            <a:extLst>
              <a:ext uri="{FF2B5EF4-FFF2-40B4-BE49-F238E27FC236}">
                <a16:creationId xmlns:a16="http://schemas.microsoft.com/office/drawing/2014/main" id="{599C85FC-EC5B-421A-8FC2-DB2BC4FF3418}"/>
              </a:ext>
            </a:extLst>
          </xdr:cNvPr>
          <xdr:cNvSpPr/>
        </xdr:nvSpPr>
        <xdr:spPr>
          <a:xfrm>
            <a:off x="6148916" y="5384270"/>
            <a:ext cx="4412122" cy="2682875"/>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Rectangle: Rounded Corners 50">
            <a:extLst>
              <a:ext uri="{FF2B5EF4-FFF2-40B4-BE49-F238E27FC236}">
                <a16:creationId xmlns:a16="http://schemas.microsoft.com/office/drawing/2014/main" id="{121F8E50-8BAA-45DB-925E-A7C350E41FC1}"/>
              </a:ext>
            </a:extLst>
          </xdr:cNvPr>
          <xdr:cNvSpPr/>
        </xdr:nvSpPr>
        <xdr:spPr>
          <a:xfrm>
            <a:off x="10653685" y="5363102"/>
            <a:ext cx="3443318" cy="2682875"/>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Rounded Corners 54">
            <a:extLst>
              <a:ext uri="{FF2B5EF4-FFF2-40B4-BE49-F238E27FC236}">
                <a16:creationId xmlns:a16="http://schemas.microsoft.com/office/drawing/2014/main" id="{64AC4209-6F4F-0376-6991-FD0DFA279442}"/>
              </a:ext>
            </a:extLst>
          </xdr:cNvPr>
          <xdr:cNvSpPr/>
        </xdr:nvSpPr>
        <xdr:spPr>
          <a:xfrm>
            <a:off x="10864498" y="5472244"/>
            <a:ext cx="2472272" cy="370417"/>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latin typeface="Lato Black" panose="020F0502020204030203" pitchFamily="34" charset="0"/>
                <a:ea typeface="Lato Black" panose="020F0502020204030203" pitchFamily="34" charset="0"/>
                <a:cs typeface="Lato Black" panose="020F0502020204030203" pitchFamily="34" charset="0"/>
              </a:rPr>
              <a:t>FILTERS</a:t>
            </a:r>
          </a:p>
        </xdr:txBody>
      </xdr:sp>
      <xdr:sp macro="" textlink="">
        <xdr:nvSpPr>
          <xdr:cNvPr id="60" name="Rectangle: Rounded Corners 59">
            <a:extLst>
              <a:ext uri="{FF2B5EF4-FFF2-40B4-BE49-F238E27FC236}">
                <a16:creationId xmlns:a16="http://schemas.microsoft.com/office/drawing/2014/main" id="{AD6BAB15-39BC-47BD-84B9-61DEEDF7D52C}"/>
              </a:ext>
            </a:extLst>
          </xdr:cNvPr>
          <xdr:cNvSpPr/>
        </xdr:nvSpPr>
        <xdr:spPr>
          <a:xfrm>
            <a:off x="1090082" y="5490101"/>
            <a:ext cx="3132667" cy="3492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latin typeface="Lato Black" panose="020F0502020204030203" pitchFamily="34" charset="0"/>
                <a:ea typeface="Lato Black" panose="020F0502020204030203" pitchFamily="34" charset="0"/>
                <a:cs typeface="Lato Black" panose="020F0502020204030203" pitchFamily="34" charset="0"/>
              </a:rPr>
              <a:t>SALES BY STATE</a:t>
            </a:r>
          </a:p>
        </xdr:txBody>
      </xdr:sp>
      <xdr:sp macro="" textlink="">
        <xdr:nvSpPr>
          <xdr:cNvPr id="61" name="Rectangle: Rounded Corners 60">
            <a:extLst>
              <a:ext uri="{FF2B5EF4-FFF2-40B4-BE49-F238E27FC236}">
                <a16:creationId xmlns:a16="http://schemas.microsoft.com/office/drawing/2014/main" id="{3ED7D9D1-D854-4900-9ADA-9C048A9BE8D2}"/>
              </a:ext>
            </a:extLst>
          </xdr:cNvPr>
          <xdr:cNvSpPr/>
        </xdr:nvSpPr>
        <xdr:spPr>
          <a:xfrm>
            <a:off x="6375397" y="5490104"/>
            <a:ext cx="3132667" cy="3492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latin typeface="Lato Black" panose="020F0502020204030203" pitchFamily="34" charset="0"/>
                <a:ea typeface="Lato Black" panose="020F0502020204030203" pitchFamily="34" charset="0"/>
                <a:cs typeface="Lato Black" panose="020F0502020204030203" pitchFamily="34" charset="0"/>
              </a:rPr>
              <a:t>TOP 05 SUB-CATEGORIES</a:t>
            </a:r>
          </a:p>
        </xdr:txBody>
      </xdr:sp>
    </xdr:grpSp>
    <xdr:clientData/>
  </xdr:twoCellAnchor>
  <xdr:twoCellAnchor>
    <xdr:from>
      <xdr:col>1</xdr:col>
      <xdr:colOff>253990</xdr:colOff>
      <xdr:row>14</xdr:row>
      <xdr:rowOff>79375</xdr:rowOff>
    </xdr:from>
    <xdr:to>
      <xdr:col>22</xdr:col>
      <xdr:colOff>547689</xdr:colOff>
      <xdr:row>29</xdr:row>
      <xdr:rowOff>87330</xdr:rowOff>
    </xdr:to>
    <xdr:grpSp>
      <xdr:nvGrpSpPr>
        <xdr:cNvPr id="8192" name="Group 8191">
          <a:extLst>
            <a:ext uri="{FF2B5EF4-FFF2-40B4-BE49-F238E27FC236}">
              <a16:creationId xmlns:a16="http://schemas.microsoft.com/office/drawing/2014/main" id="{E6BAB9C7-2970-1A66-4D8E-51402ECC80E9}"/>
            </a:ext>
          </a:extLst>
        </xdr:cNvPr>
        <xdr:cNvGrpSpPr/>
      </xdr:nvGrpSpPr>
      <xdr:grpSpPr>
        <a:xfrm>
          <a:off x="863590" y="2746375"/>
          <a:ext cx="13095299" cy="2865455"/>
          <a:chOff x="867823" y="2598208"/>
          <a:chExt cx="13184199" cy="2706705"/>
        </a:xfrm>
      </xdr:grpSpPr>
      <xdr:sp macro="" textlink="">
        <xdr:nvSpPr>
          <xdr:cNvPr id="46" name="Rectangle: Rounded Corners 45">
            <a:extLst>
              <a:ext uri="{FF2B5EF4-FFF2-40B4-BE49-F238E27FC236}">
                <a16:creationId xmlns:a16="http://schemas.microsoft.com/office/drawing/2014/main" id="{D56807FE-AC9F-DB37-97CF-4A2B261F0C2A}"/>
              </a:ext>
            </a:extLst>
          </xdr:cNvPr>
          <xdr:cNvSpPr/>
        </xdr:nvSpPr>
        <xdr:spPr>
          <a:xfrm>
            <a:off x="867823" y="2622039"/>
            <a:ext cx="5069428" cy="2682874"/>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Rounded Corners 46">
            <a:extLst>
              <a:ext uri="{FF2B5EF4-FFF2-40B4-BE49-F238E27FC236}">
                <a16:creationId xmlns:a16="http://schemas.microsoft.com/office/drawing/2014/main" id="{392CEA14-E429-4F6D-B372-70A757CF4EB4}"/>
              </a:ext>
            </a:extLst>
          </xdr:cNvPr>
          <xdr:cNvSpPr/>
        </xdr:nvSpPr>
        <xdr:spPr>
          <a:xfrm>
            <a:off x="6064251" y="2598208"/>
            <a:ext cx="4487332" cy="2682874"/>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Rounded Corners 47">
            <a:extLst>
              <a:ext uri="{FF2B5EF4-FFF2-40B4-BE49-F238E27FC236}">
                <a16:creationId xmlns:a16="http://schemas.microsoft.com/office/drawing/2014/main" id="{154C888B-03DD-4F5E-B4BA-5DEAE2D8559D}"/>
              </a:ext>
            </a:extLst>
          </xdr:cNvPr>
          <xdr:cNvSpPr/>
        </xdr:nvSpPr>
        <xdr:spPr>
          <a:xfrm>
            <a:off x="10625668" y="2606145"/>
            <a:ext cx="3426354" cy="2682874"/>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Rounded Corners 51">
            <a:extLst>
              <a:ext uri="{FF2B5EF4-FFF2-40B4-BE49-F238E27FC236}">
                <a16:creationId xmlns:a16="http://schemas.microsoft.com/office/drawing/2014/main" id="{57296908-95E4-792C-518E-C08F67240CB2}"/>
              </a:ext>
            </a:extLst>
          </xdr:cNvPr>
          <xdr:cNvSpPr/>
        </xdr:nvSpPr>
        <xdr:spPr>
          <a:xfrm>
            <a:off x="1090083" y="2709333"/>
            <a:ext cx="3132667" cy="3492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sp macro="" textlink="">
        <xdr:nvSpPr>
          <xdr:cNvPr id="53" name="Rectangle: Rounded Corners 52">
            <a:extLst>
              <a:ext uri="{FF2B5EF4-FFF2-40B4-BE49-F238E27FC236}">
                <a16:creationId xmlns:a16="http://schemas.microsoft.com/office/drawing/2014/main" id="{88CE8736-A2EC-50CD-B7E4-2B6224966416}"/>
              </a:ext>
            </a:extLst>
          </xdr:cNvPr>
          <xdr:cNvSpPr/>
        </xdr:nvSpPr>
        <xdr:spPr>
          <a:xfrm>
            <a:off x="6311894" y="2688166"/>
            <a:ext cx="3139017" cy="3492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latin typeface="Lato Black" panose="020F0502020204030203" pitchFamily="34" charset="0"/>
                <a:ea typeface="Lato Black" panose="020F0502020204030203" pitchFamily="34" charset="0"/>
                <a:cs typeface="Lato Black" panose="020F0502020204030203" pitchFamily="34" charset="0"/>
              </a:rPr>
              <a:t>CATEGORY WISE PROFIT</a:t>
            </a:r>
          </a:p>
        </xdr:txBody>
      </xdr:sp>
      <xdr:sp macro="" textlink="">
        <xdr:nvSpPr>
          <xdr:cNvPr id="62" name="Rectangle: Rounded Corners 61">
            <a:extLst>
              <a:ext uri="{FF2B5EF4-FFF2-40B4-BE49-F238E27FC236}">
                <a16:creationId xmlns:a16="http://schemas.microsoft.com/office/drawing/2014/main" id="{985C3733-6AAA-43BC-A7CE-AC2486340B42}"/>
              </a:ext>
            </a:extLst>
          </xdr:cNvPr>
          <xdr:cNvSpPr/>
        </xdr:nvSpPr>
        <xdr:spPr>
          <a:xfrm>
            <a:off x="10890255" y="2680228"/>
            <a:ext cx="2472272" cy="336022"/>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latin typeface="Lato Black" panose="020F0502020204030203" pitchFamily="34" charset="0"/>
                <a:ea typeface="Lato Black" panose="020F0502020204030203" pitchFamily="34" charset="0"/>
                <a:cs typeface="Lato Black" panose="020F0502020204030203" pitchFamily="34" charset="0"/>
              </a:rPr>
              <a:t>CATEGORY WISE SALES %</a:t>
            </a:r>
          </a:p>
        </xdr:txBody>
      </xdr:sp>
    </xdr:grpSp>
    <xdr:clientData/>
  </xdr:twoCellAnchor>
  <xdr:twoCellAnchor>
    <xdr:from>
      <xdr:col>1</xdr:col>
      <xdr:colOff>254001</xdr:colOff>
      <xdr:row>16</xdr:row>
      <xdr:rowOff>137583</xdr:rowOff>
    </xdr:from>
    <xdr:to>
      <xdr:col>9</xdr:col>
      <xdr:colOff>402168</xdr:colOff>
      <xdr:row>29</xdr:row>
      <xdr:rowOff>137584</xdr:rowOff>
    </xdr:to>
    <xdr:graphicFrame macro="">
      <xdr:nvGraphicFramePr>
        <xdr:cNvPr id="8198" name="Chart 8197">
          <a:extLst>
            <a:ext uri="{FF2B5EF4-FFF2-40B4-BE49-F238E27FC236}">
              <a16:creationId xmlns:a16="http://schemas.microsoft.com/office/drawing/2014/main" id="{93E9F4E5-1155-4B16-8069-038F5E111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529166</xdr:colOff>
      <xdr:row>15</xdr:row>
      <xdr:rowOff>116416</xdr:rowOff>
    </xdr:from>
    <xdr:to>
      <xdr:col>17</xdr:col>
      <xdr:colOff>126989</xdr:colOff>
      <xdr:row>29</xdr:row>
      <xdr:rowOff>74083</xdr:rowOff>
    </xdr:to>
    <mc:AlternateContent xmlns:mc="http://schemas.openxmlformats.org/markup-compatibility/2006">
      <mc:Choice xmlns:cx1="http://schemas.microsoft.com/office/drawing/2015/9/8/chartex" Requires="cx1">
        <xdr:graphicFrame macro="">
          <xdr:nvGraphicFramePr>
            <xdr:cNvPr id="8199" name="Chart 8198">
              <a:extLst>
                <a:ext uri="{FF2B5EF4-FFF2-40B4-BE49-F238E27FC236}">
                  <a16:creationId xmlns:a16="http://schemas.microsoft.com/office/drawing/2014/main" id="{3DB9FBF6-7E5F-49F1-9371-4BDC604F34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053666" y="2815166"/>
              <a:ext cx="4508490" cy="2476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211666</xdr:colOff>
      <xdr:row>16</xdr:row>
      <xdr:rowOff>89957</xdr:rowOff>
    </xdr:from>
    <xdr:to>
      <xdr:col>22</xdr:col>
      <xdr:colOff>356649</xdr:colOff>
      <xdr:row>28</xdr:row>
      <xdr:rowOff>116416</xdr:rowOff>
    </xdr:to>
    <xdr:graphicFrame macro="">
      <xdr:nvGraphicFramePr>
        <xdr:cNvPr id="8200" name="Chart 8199">
          <a:extLst>
            <a:ext uri="{FF2B5EF4-FFF2-40B4-BE49-F238E27FC236}">
              <a16:creationId xmlns:a16="http://schemas.microsoft.com/office/drawing/2014/main" id="{CAC63BA7-6B9F-40C0-85DD-7A3CB8B73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169334</xdr:colOff>
      <xdr:row>32</xdr:row>
      <xdr:rowOff>84668</xdr:rowOff>
    </xdr:from>
    <xdr:to>
      <xdr:col>9</xdr:col>
      <xdr:colOff>529167</xdr:colOff>
      <xdr:row>44</xdr:row>
      <xdr:rowOff>137584</xdr:rowOff>
    </xdr:to>
    <mc:AlternateContent xmlns:mc="http://schemas.openxmlformats.org/markup-compatibility/2006">
      <mc:Choice xmlns:cx1="http://schemas.microsoft.com/office/drawing/2015/9/8/chartex" Requires="cx1">
        <xdr:graphicFrame macro="">
          <xdr:nvGraphicFramePr>
            <xdr:cNvPr id="8201" name="Chart 8200">
              <a:extLst>
                <a:ext uri="{FF2B5EF4-FFF2-40B4-BE49-F238E27FC236}">
                  <a16:creationId xmlns:a16="http://schemas.microsoft.com/office/drawing/2014/main" id="{1B35E8E6-0DEF-4A30-90C5-64B1125D05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83167" y="5842001"/>
              <a:ext cx="5270500" cy="22119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603249</xdr:colOff>
      <xdr:row>32</xdr:row>
      <xdr:rowOff>60853</xdr:rowOff>
    </xdr:from>
    <xdr:to>
      <xdr:col>17</xdr:col>
      <xdr:colOff>161636</xdr:colOff>
      <xdr:row>45</xdr:row>
      <xdr:rowOff>34637</xdr:rowOff>
    </xdr:to>
    <xdr:graphicFrame macro="">
      <xdr:nvGraphicFramePr>
        <xdr:cNvPr id="8202" name="Chart 8201">
          <a:extLst>
            <a:ext uri="{FF2B5EF4-FFF2-40B4-BE49-F238E27FC236}">
              <a16:creationId xmlns:a16="http://schemas.microsoft.com/office/drawing/2014/main" id="{376E0876-9E65-4720-932E-35B473CF6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404090</xdr:colOff>
      <xdr:row>33</xdr:row>
      <xdr:rowOff>0</xdr:rowOff>
    </xdr:from>
    <xdr:to>
      <xdr:col>19</xdr:col>
      <xdr:colOff>127000</xdr:colOff>
      <xdr:row>42</xdr:row>
      <xdr:rowOff>69273</xdr:rowOff>
    </xdr:to>
    <mc:AlternateContent xmlns:mc="http://schemas.openxmlformats.org/markup-compatibility/2006">
      <mc:Choice xmlns:a14="http://schemas.microsoft.com/office/drawing/2010/main" Requires="a14">
        <xdr:graphicFrame macro="">
          <xdr:nvGraphicFramePr>
            <xdr:cNvPr id="8207" name="Year 2">
              <a:extLst>
                <a:ext uri="{FF2B5EF4-FFF2-40B4-BE49-F238E27FC236}">
                  <a16:creationId xmlns:a16="http://schemas.microsoft.com/office/drawing/2014/main" id="{E189D829-0CAB-425F-9DB7-8D65058F456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0767290" y="6286500"/>
              <a:ext cx="942110" cy="1783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2307</xdr:colOff>
      <xdr:row>33</xdr:row>
      <xdr:rowOff>13852</xdr:rowOff>
    </xdr:from>
    <xdr:to>
      <xdr:col>22</xdr:col>
      <xdr:colOff>323271</xdr:colOff>
      <xdr:row>42</xdr:row>
      <xdr:rowOff>80818</xdr:rowOff>
    </xdr:to>
    <mc:AlternateContent xmlns:mc="http://schemas.openxmlformats.org/markup-compatibility/2006">
      <mc:Choice xmlns:a14="http://schemas.microsoft.com/office/drawing/2010/main" Requires="a14">
        <xdr:graphicFrame macro="">
          <xdr:nvGraphicFramePr>
            <xdr:cNvPr id="8208" name="Segment 1">
              <a:extLst>
                <a:ext uri="{FF2B5EF4-FFF2-40B4-BE49-F238E27FC236}">
                  <a16:creationId xmlns:a16="http://schemas.microsoft.com/office/drawing/2014/main" id="{CA33BFFA-4986-48BD-820E-C6A49EE53EC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803907" y="6300352"/>
              <a:ext cx="930564" cy="1781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189344</xdr:colOff>
      <xdr:row>33</xdr:row>
      <xdr:rowOff>11545</xdr:rowOff>
    </xdr:from>
    <xdr:to>
      <xdr:col>20</xdr:col>
      <xdr:colOff>554180</xdr:colOff>
      <xdr:row>42</xdr:row>
      <xdr:rowOff>80820</xdr:rowOff>
    </xdr:to>
    <mc:AlternateContent xmlns:mc="http://schemas.openxmlformats.org/markup-compatibility/2006">
      <mc:Choice xmlns:a14="http://schemas.microsoft.com/office/drawing/2010/main" Requires="a14">
        <xdr:graphicFrame macro="">
          <xdr:nvGraphicFramePr>
            <xdr:cNvPr id="8209" name="Region 1">
              <a:extLst>
                <a:ext uri="{FF2B5EF4-FFF2-40B4-BE49-F238E27FC236}">
                  <a16:creationId xmlns:a16="http://schemas.microsoft.com/office/drawing/2014/main" id="{72D2ADA7-4081-47B9-A8C0-3C035A435A3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771744" y="6298045"/>
              <a:ext cx="974436" cy="1783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8111"/>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357870</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8866870" y="4048579"/>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6"/>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9057"/>
          <a:ext cx="11801475" cy="1438276"/>
          <a:chOff x="0" y="3060863"/>
          <a:chExt cx="10692000" cy="1438276"/>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6"/>
            <a:chOff x="152399" y="453254"/>
            <a:chExt cx="12498639" cy="1383568"/>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8"/>
              <a:chOff x="152399" y="459938"/>
              <a:chExt cx="2667001" cy="1359338"/>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1"/>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IF" refreshedDate="45875.168678009257" createdVersion="6" refreshedVersion="6" minRefreshableVersion="3" recordCount="9994" xr:uid="{DCC6FCDA-DE2D-4234-941E-30D493F857A0}">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444703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4A74E0-66D5-49A7-B3D3-83F790F89AD4}" name="PivotTable1"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5">
      <pivotArea collapsedLevelsAreSubtotals="1" fieldPosition="0">
        <references count="1">
          <reference field="3" count="12">
            <x v="1"/>
            <x v="2"/>
            <x v="3"/>
            <x v="4"/>
            <x v="5"/>
            <x v="6"/>
            <x v="7"/>
            <x v="8"/>
            <x v="9"/>
            <x v="10"/>
            <x v="11"/>
            <x v="12"/>
          </reference>
        </references>
      </pivotArea>
    </format>
  </formats>
  <chartFormats count="6">
    <chartFormat chart="0" format="6"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0A4CB8-E42A-4299-8828-F2D0858151BE}" name="PivotTable3"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E86373-1C78-4223-9198-69F2400F2ED5}" name="PivotTable6"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7046EE-50FE-48A0-80BB-8B90FC5699DE}" name="PivotTable7"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F601A6-FD26-4EA6-A4B7-584A0F95B20A}" name="PivotTable20"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C7B51D-42B3-45BA-8C45-9C65210B9F22}" name="PivotTable25"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7B97F8-92BD-4BE7-97B8-2B2C9552BD84}" name="PivotTable24"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J3:K16"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16927E-B618-47CF-B13E-F1AD2914BA5A}" name="PivotTable23"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E08DCF-0E60-4F7E-A37A-98CC140B0F2C}" name="PivotTable22"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385BE2-A660-486E-93D9-DD283FB165CF}" name="PivotTable21"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A5CE80-6F4E-4E1E-8389-F12A58E2B6EA}" name="PivotTable26" cacheId="2"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location ref="A3:F7" firstHeaderRow="0" firstDataRow="1" firstDataCol="1"/>
  <pivotFields count="25">
    <pivotField showAll="0"/>
    <pivotField dataField="1"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4FA3637-86B0-4C56-BCCD-CE12FAA67770}" sourceName="Year">
  <pivotTables>
    <pivotTable tabId="4" name="PivotTable3"/>
    <pivotTable tabId="3" name="PivotTable1"/>
    <pivotTable tabId="8" name="PivotTable21"/>
    <pivotTable tabId="8" name="PivotTable22"/>
    <pivotTable tabId="8" name="PivotTable23"/>
    <pivotTable tabId="8" name="PivotTable24"/>
    <pivotTable tabId="8" name="PivotTable25"/>
    <pivotTable tabId="9" name="PivotTable26"/>
    <pivotTable tabId="6" name="PivotTable7"/>
    <pivotTable tabId="5" name="PivotTable6"/>
    <pivotTable tabId="7" name="PivotTable20"/>
  </pivotTables>
  <data>
    <tabular pivotCacheId="144470394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2C6BBFD-FECD-4578-B44A-BFABE4C23BAF}" sourceName="Segment">
  <pivotTables>
    <pivotTable tabId="4" name="PivotTable3"/>
    <pivotTable tabId="3" name="PivotTable1"/>
    <pivotTable tabId="8" name="PivotTable21"/>
    <pivotTable tabId="8" name="PivotTable22"/>
    <pivotTable tabId="8" name="PivotTable23"/>
    <pivotTable tabId="8" name="PivotTable24"/>
    <pivotTable tabId="8" name="PivotTable25"/>
    <pivotTable tabId="9" name="PivotTable26"/>
    <pivotTable tabId="6" name="PivotTable7"/>
    <pivotTable tabId="5" name="PivotTable6"/>
    <pivotTable tabId="7" name="PivotTable20"/>
  </pivotTables>
  <data>
    <tabular pivotCacheId="144470394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3F73DC-DE0E-4478-A5BD-C1DD8D39B943}" sourceName="Region">
  <pivotTables>
    <pivotTable tabId="4" name="PivotTable3"/>
    <pivotTable tabId="3" name="PivotTable1"/>
    <pivotTable tabId="8" name="PivotTable21"/>
    <pivotTable tabId="8" name="PivotTable22"/>
    <pivotTable tabId="8" name="PivotTable24"/>
    <pivotTable tabId="8" name="PivotTable25"/>
    <pivotTable tabId="9" name="PivotTable26"/>
    <pivotTable tabId="6" name="PivotTable7"/>
    <pivotTable tabId="5" name="PivotTable6"/>
    <pivotTable tabId="7" name="PivotTable20"/>
  </pivotTables>
  <data>
    <tabular pivotCacheId="144470394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F096410-82CD-4665-82C9-0F043031E2A8}" cache="Slicer_Year1" caption="Year" rowHeight="241300"/>
  <slicer name="Segment" xr10:uid="{D7E19466-262B-4F85-8F2D-BE9239B61169}" cache="Slicer_Segment" caption="Segment" rowHeight="241300"/>
  <slicer name="Region" xr10:uid="{7B95FA16-56EC-4A53-BD96-39FE1287F518}"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B23B363-4844-4B5B-8664-C8B91DFD5A75}"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30045AEC-7050-40E7-9787-700222A6FEF2}" cache="Slicer_Year1" caption="Year" style="ab" rowHeight="241300"/>
  <slicer name="Segment 1" xr10:uid="{83962FDE-F464-424F-99B7-921B6ABA5DB6}" cache="Slicer_Segment" caption="Segment" style="ab" rowHeight="241300"/>
  <slicer name="Region 1" xr10:uid="{B47AEFAF-57B4-4406-854D-B8DF9687F6CE}"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36E8-73D0-4B69-ABC2-EB2DF1065A0D}">
  <dimension ref="A3:C16"/>
  <sheetViews>
    <sheetView zoomScale="72" workbookViewId="0">
      <selection activeCell="O20" sqref="O20"/>
    </sheetView>
  </sheetViews>
  <sheetFormatPr defaultRowHeight="14.5" x14ac:dyDescent="0.35"/>
  <cols>
    <col min="1" max="1" width="13.36328125" bestFit="1" customWidth="1"/>
    <col min="2" max="2" width="11.26953125" bestFit="1" customWidth="1"/>
    <col min="3" max="3" width="12" bestFit="1" customWidth="1"/>
  </cols>
  <sheetData>
    <row r="3" spans="1:3" x14ac:dyDescent="0.35">
      <c r="A3" s="13" t="s">
        <v>10933</v>
      </c>
      <c r="B3" t="s">
        <v>10951</v>
      </c>
      <c r="C3" t="s">
        <v>10952</v>
      </c>
    </row>
    <row r="4" spans="1:3" x14ac:dyDescent="0.35">
      <c r="A4" s="14" t="s">
        <v>10936</v>
      </c>
      <c r="B4" s="15">
        <v>95365.937600000019</v>
      </c>
      <c r="C4" s="15">
        <v>9199.2699999999986</v>
      </c>
    </row>
    <row r="5" spans="1:3" x14ac:dyDescent="0.35">
      <c r="A5" s="14" t="s">
        <v>10937</v>
      </c>
      <c r="B5" s="15">
        <v>60172.649400000024</v>
      </c>
      <c r="C5" s="15">
        <v>10288.898699999991</v>
      </c>
    </row>
    <row r="6" spans="1:3" x14ac:dyDescent="0.35">
      <c r="A6" s="14" t="s">
        <v>10938</v>
      </c>
      <c r="B6" s="15">
        <v>199252.98399999991</v>
      </c>
      <c r="C6" s="15">
        <v>26806.573700000015</v>
      </c>
    </row>
    <row r="7" spans="1:3" x14ac:dyDescent="0.35">
      <c r="A7" s="14" t="s">
        <v>10939</v>
      </c>
      <c r="B7" s="15">
        <v>141851.5674</v>
      </c>
      <c r="C7" s="15">
        <v>13437.806799999998</v>
      </c>
    </row>
    <row r="8" spans="1:3" x14ac:dyDescent="0.35">
      <c r="A8" s="14" t="s">
        <v>10940</v>
      </c>
      <c r="B8" s="15">
        <v>156122.28669999994</v>
      </c>
      <c r="C8" s="15">
        <v>22308.51279999999</v>
      </c>
    </row>
    <row r="9" spans="1:3" x14ac:dyDescent="0.35">
      <c r="A9" s="14" t="s">
        <v>10941</v>
      </c>
      <c r="B9" s="15">
        <v>147082.61130000011</v>
      </c>
      <c r="C9" s="15">
        <v>20899.334500000012</v>
      </c>
    </row>
    <row r="10" spans="1:3" x14ac:dyDescent="0.35">
      <c r="A10" s="14" t="s">
        <v>10942</v>
      </c>
      <c r="B10" s="15">
        <v>149580.83800000031</v>
      </c>
      <c r="C10" s="15">
        <v>13535.38299999998</v>
      </c>
    </row>
    <row r="11" spans="1:3" x14ac:dyDescent="0.35">
      <c r="A11" s="14" t="s">
        <v>10943</v>
      </c>
      <c r="B11" s="15">
        <v>159589.45099999988</v>
      </c>
      <c r="C11" s="15">
        <v>21896.715399999972</v>
      </c>
    </row>
    <row r="12" spans="1:3" x14ac:dyDescent="0.35">
      <c r="A12" s="14" t="s">
        <v>10944</v>
      </c>
      <c r="B12" s="15">
        <v>309770.09970000025</v>
      </c>
      <c r="C12" s="15">
        <v>37293.192500000034</v>
      </c>
    </row>
    <row r="13" spans="1:3" x14ac:dyDescent="0.35">
      <c r="A13" s="14" t="s">
        <v>10945</v>
      </c>
      <c r="B13" s="15">
        <v>197115.20170000009</v>
      </c>
      <c r="C13" s="15">
        <v>31469.663800000035</v>
      </c>
    </row>
    <row r="14" spans="1:3" x14ac:dyDescent="0.35">
      <c r="A14" s="14" t="s">
        <v>10946</v>
      </c>
      <c r="B14" s="15">
        <v>349120.07400000008</v>
      </c>
      <c r="C14" s="15">
        <v>35825.536599999927</v>
      </c>
    </row>
    <row r="15" spans="1:3" x14ac:dyDescent="0.35">
      <c r="A15" s="14" t="s">
        <v>10947</v>
      </c>
      <c r="B15" s="15">
        <v>332177.15950000001</v>
      </c>
      <c r="C15" s="15">
        <v>43436.13390000003</v>
      </c>
    </row>
    <row r="16" spans="1:3" x14ac:dyDescent="0.35">
      <c r="A16" s="14" t="s">
        <v>10934</v>
      </c>
      <c r="B16" s="35">
        <v>2297200.8603000008</v>
      </c>
      <c r="C16" s="35">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88A42-7DD1-43C1-86EC-9FBF2AF7951C}">
  <dimension ref="A3:E7"/>
  <sheetViews>
    <sheetView workbookViewId="0">
      <selection activeCell="D17" sqref="D17"/>
    </sheetView>
  </sheetViews>
  <sheetFormatPr defaultRowHeight="14.5" x14ac:dyDescent="0.35"/>
  <cols>
    <col min="1" max="1" width="13.1796875" bestFit="1" customWidth="1"/>
    <col min="2" max="2" width="11.81640625" bestFit="1" customWidth="1"/>
    <col min="4" max="4" width="17" customWidth="1"/>
    <col min="5" max="5" width="15.81640625" customWidth="1"/>
  </cols>
  <sheetData>
    <row r="3" spans="1:5" x14ac:dyDescent="0.35">
      <c r="A3" s="13" t="s">
        <v>10933</v>
      </c>
      <c r="B3" t="s">
        <v>10952</v>
      </c>
      <c r="D3" s="5" t="s">
        <v>15</v>
      </c>
      <c r="E3" s="20" t="s">
        <v>10954</v>
      </c>
    </row>
    <row r="4" spans="1:5" x14ac:dyDescent="0.35">
      <c r="A4" s="19" t="s">
        <v>71</v>
      </c>
      <c r="B4" s="35">
        <v>145454.9480999998</v>
      </c>
      <c r="D4" t="str">
        <f>A4</f>
        <v>Technology</v>
      </c>
      <c r="E4" s="15">
        <f>GETPIVOTDATA("Profit",$A$3,"Category",A4)</f>
        <v>145454.9480999998</v>
      </c>
    </row>
    <row r="5" spans="1:5" x14ac:dyDescent="0.35">
      <c r="A5" s="19" t="s">
        <v>46</v>
      </c>
      <c r="B5" s="35">
        <v>122490.8008000001</v>
      </c>
      <c r="D5" t="str">
        <f t="shared" ref="D5:D7" si="0">A5</f>
        <v>Office Supplies</v>
      </c>
      <c r="E5" s="15">
        <f t="shared" ref="E5:E6" si="1">GETPIVOTDATA("Profit",$A$3,"Category",A5)</f>
        <v>122490.8008000001</v>
      </c>
    </row>
    <row r="6" spans="1:5" x14ac:dyDescent="0.35">
      <c r="A6" s="19" t="s">
        <v>32</v>
      </c>
      <c r="B6" s="35">
        <v>18451.272799999992</v>
      </c>
      <c r="D6" t="str">
        <f t="shared" si="0"/>
        <v>Furniture</v>
      </c>
      <c r="E6" s="15">
        <f t="shared" si="1"/>
        <v>18451.272799999992</v>
      </c>
    </row>
    <row r="7" spans="1:5" x14ac:dyDescent="0.35">
      <c r="A7" s="19" t="s">
        <v>10934</v>
      </c>
      <c r="B7" s="35">
        <v>286397.02169999992</v>
      </c>
      <c r="D7" t="str">
        <f t="shared" si="0"/>
        <v>Grand Total</v>
      </c>
      <c r="E7" s="15">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69BB2-759E-4BF7-AAB9-73658F2B7B5A}">
  <dimension ref="A3:B7"/>
  <sheetViews>
    <sheetView workbookViewId="0">
      <selection activeCell="A13" sqref="A13"/>
    </sheetView>
  </sheetViews>
  <sheetFormatPr defaultRowHeight="14.5" x14ac:dyDescent="0.35"/>
  <cols>
    <col min="1" max="1" width="13.1796875" bestFit="1" customWidth="1"/>
    <col min="2" max="2" width="11.26953125" bestFit="1" customWidth="1"/>
  </cols>
  <sheetData>
    <row r="3" spans="1:2" x14ac:dyDescent="0.35">
      <c r="A3" s="7" t="s">
        <v>10933</v>
      </c>
      <c r="B3" s="8" t="s">
        <v>10951</v>
      </c>
    </row>
    <row r="4" spans="1:2" x14ac:dyDescent="0.35">
      <c r="A4" s="16" t="s">
        <v>32</v>
      </c>
      <c r="B4" s="21">
        <v>0.32300170530281774</v>
      </c>
    </row>
    <row r="5" spans="1:2" x14ac:dyDescent="0.35">
      <c r="A5" s="17" t="s">
        <v>46</v>
      </c>
      <c r="B5" s="22">
        <v>0.31301008302169103</v>
      </c>
    </row>
    <row r="6" spans="1:2" x14ac:dyDescent="0.35">
      <c r="A6" s="17" t="s">
        <v>71</v>
      </c>
      <c r="B6" s="22">
        <v>0.36398821167549117</v>
      </c>
    </row>
    <row r="7" spans="1:2" x14ac:dyDescent="0.35">
      <c r="A7" s="18" t="s">
        <v>10934</v>
      </c>
      <c r="B7" s="2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61B1F-7488-4F3F-A6EB-50274C8EC370}">
  <dimension ref="A3:E53"/>
  <sheetViews>
    <sheetView topLeftCell="D1" zoomScale="85" zoomScaleNormal="85" workbookViewId="0">
      <selection activeCell="P18" sqref="P18"/>
    </sheetView>
  </sheetViews>
  <sheetFormatPr defaultRowHeight="14.5" x14ac:dyDescent="0.35"/>
  <cols>
    <col min="1" max="1" width="17.36328125" bestFit="1" customWidth="1"/>
    <col min="2" max="2" width="12.7265625" bestFit="1" customWidth="1"/>
    <col min="4" max="4" width="23.81640625" customWidth="1"/>
  </cols>
  <sheetData>
    <row r="3" spans="1:5" x14ac:dyDescent="0.35">
      <c r="A3" s="7" t="s">
        <v>10933</v>
      </c>
      <c r="B3" s="8" t="s">
        <v>10951</v>
      </c>
      <c r="D3" s="5" t="s">
        <v>10955</v>
      </c>
      <c r="E3" s="5" t="s">
        <v>10956</v>
      </c>
    </row>
    <row r="4" spans="1:5" x14ac:dyDescent="0.35">
      <c r="A4" s="16" t="s">
        <v>358</v>
      </c>
      <c r="B4" s="36">
        <v>19510.639999999992</v>
      </c>
      <c r="D4" t="str">
        <f>A4</f>
        <v>Alabama</v>
      </c>
      <c r="E4" s="15">
        <f>GETPIVOTDATA("Sales",$A$3,"State",A4)</f>
        <v>19510.639999999992</v>
      </c>
    </row>
    <row r="5" spans="1:5" x14ac:dyDescent="0.35">
      <c r="A5" s="17" t="s">
        <v>310</v>
      </c>
      <c r="B5" s="37">
        <v>35282.000999999997</v>
      </c>
      <c r="D5" t="str">
        <f t="shared" ref="D5:D52" si="0">A5</f>
        <v>Arizona</v>
      </c>
      <c r="E5" s="15">
        <f t="shared" ref="E5:E52" si="1">GETPIVOTDATA("Sales",$A$3,"State",A5)</f>
        <v>35282.000999999997</v>
      </c>
    </row>
    <row r="6" spans="1:5" x14ac:dyDescent="0.35">
      <c r="A6" s="17" t="s">
        <v>1707</v>
      </c>
      <c r="B6" s="37">
        <v>11678.129999999997</v>
      </c>
      <c r="D6" t="str">
        <f t="shared" si="0"/>
        <v>Arkansas</v>
      </c>
      <c r="E6" s="15">
        <f t="shared" si="1"/>
        <v>11678.129999999997</v>
      </c>
    </row>
    <row r="7" spans="1:5" x14ac:dyDescent="0.35">
      <c r="A7" s="17" t="s">
        <v>43</v>
      </c>
      <c r="B7" s="37">
        <v>457687.63150000101</v>
      </c>
      <c r="D7" t="str">
        <f t="shared" si="0"/>
        <v>California</v>
      </c>
      <c r="E7" s="15">
        <f t="shared" si="1"/>
        <v>457687.63150000101</v>
      </c>
    </row>
    <row r="8" spans="1:5" x14ac:dyDescent="0.35">
      <c r="A8" s="17" t="s">
        <v>457</v>
      </c>
      <c r="B8" s="37">
        <v>32108.117999999995</v>
      </c>
      <c r="D8" t="str">
        <f t="shared" si="0"/>
        <v>Colorado</v>
      </c>
      <c r="E8" s="15">
        <f t="shared" si="1"/>
        <v>32108.117999999995</v>
      </c>
    </row>
    <row r="9" spans="1:5" x14ac:dyDescent="0.35">
      <c r="A9" s="17" t="s">
        <v>747</v>
      </c>
      <c r="B9" s="37">
        <v>13384.356999999996</v>
      </c>
      <c r="D9" t="str">
        <f t="shared" si="0"/>
        <v>Connecticut</v>
      </c>
      <c r="E9" s="15">
        <f t="shared" si="1"/>
        <v>13384.356999999996</v>
      </c>
    </row>
    <row r="10" spans="1:5" x14ac:dyDescent="0.35">
      <c r="A10" s="17" t="s">
        <v>245</v>
      </c>
      <c r="B10" s="37">
        <v>27451.068999999992</v>
      </c>
      <c r="D10" t="str">
        <f t="shared" si="0"/>
        <v>Delaware</v>
      </c>
      <c r="E10" s="15">
        <f t="shared" si="1"/>
        <v>27451.068999999992</v>
      </c>
    </row>
    <row r="11" spans="1:5" x14ac:dyDescent="0.35">
      <c r="A11" s="17" t="s">
        <v>3034</v>
      </c>
      <c r="B11" s="37">
        <v>2865.0199999999995</v>
      </c>
      <c r="D11" t="str">
        <f t="shared" si="0"/>
        <v>District of Columbia</v>
      </c>
      <c r="E11" s="15">
        <f t="shared" si="1"/>
        <v>2865.0199999999995</v>
      </c>
    </row>
    <row r="12" spans="1:5" x14ac:dyDescent="0.35">
      <c r="A12" s="17" t="s">
        <v>54</v>
      </c>
      <c r="B12" s="37">
        <v>89473.707999999999</v>
      </c>
      <c r="D12" t="str">
        <f t="shared" si="0"/>
        <v>Florida</v>
      </c>
      <c r="E12" s="15">
        <f t="shared" si="1"/>
        <v>89473.707999999999</v>
      </c>
    </row>
    <row r="13" spans="1:5" x14ac:dyDescent="0.35">
      <c r="A13" s="17" t="s">
        <v>1272</v>
      </c>
      <c r="B13" s="37">
        <v>49095.840000000004</v>
      </c>
      <c r="D13" t="str">
        <f t="shared" si="0"/>
        <v>Georgia</v>
      </c>
      <c r="E13" s="15">
        <f t="shared" si="1"/>
        <v>49095.840000000004</v>
      </c>
    </row>
    <row r="14" spans="1:5" x14ac:dyDescent="0.35">
      <c r="A14" s="17" t="s">
        <v>6260</v>
      </c>
      <c r="B14" s="37">
        <v>4382.4860000000017</v>
      </c>
      <c r="D14" t="str">
        <f t="shared" si="0"/>
        <v>Idaho</v>
      </c>
      <c r="E14" s="15">
        <f t="shared" si="1"/>
        <v>4382.4860000000017</v>
      </c>
    </row>
    <row r="15" spans="1:5" x14ac:dyDescent="0.35">
      <c r="A15" s="17" t="s">
        <v>211</v>
      </c>
      <c r="B15" s="37">
        <v>80166.10099999985</v>
      </c>
      <c r="D15" t="str">
        <f t="shared" si="0"/>
        <v>Illinois</v>
      </c>
      <c r="E15" s="15">
        <f t="shared" si="1"/>
        <v>80166.10099999985</v>
      </c>
    </row>
    <row r="16" spans="1:5" x14ac:dyDescent="0.35">
      <c r="A16" s="17" t="s">
        <v>254</v>
      </c>
      <c r="B16" s="37">
        <v>53555.360000000001</v>
      </c>
      <c r="D16" t="str">
        <f t="shared" si="0"/>
        <v>Indiana</v>
      </c>
      <c r="E16" s="15">
        <f t="shared" si="1"/>
        <v>53555.360000000001</v>
      </c>
    </row>
    <row r="17" spans="1:5" x14ac:dyDescent="0.35">
      <c r="A17" s="17" t="s">
        <v>489</v>
      </c>
      <c r="B17" s="37">
        <v>4579.7599999999993</v>
      </c>
      <c r="D17" t="str">
        <f t="shared" si="0"/>
        <v>Iowa</v>
      </c>
      <c r="E17" s="15">
        <f t="shared" si="1"/>
        <v>4579.7599999999993</v>
      </c>
    </row>
    <row r="18" spans="1:5" x14ac:dyDescent="0.35">
      <c r="A18" s="17" t="s">
        <v>4530</v>
      </c>
      <c r="B18" s="37">
        <v>2914.31</v>
      </c>
      <c r="D18" t="str">
        <f t="shared" si="0"/>
        <v>Kansas</v>
      </c>
      <c r="E18" s="15">
        <f t="shared" si="1"/>
        <v>2914.31</v>
      </c>
    </row>
    <row r="19" spans="1:5" x14ac:dyDescent="0.35">
      <c r="A19" s="17" t="s">
        <v>29</v>
      </c>
      <c r="B19" s="37">
        <v>36591.749999999971</v>
      </c>
      <c r="D19" t="str">
        <f t="shared" si="0"/>
        <v>Kentucky</v>
      </c>
      <c r="E19" s="15">
        <f t="shared" si="1"/>
        <v>36591.749999999971</v>
      </c>
    </row>
    <row r="20" spans="1:5" x14ac:dyDescent="0.35">
      <c r="A20" s="17" t="s">
        <v>736</v>
      </c>
      <c r="B20" s="37">
        <v>9217.0299999999988</v>
      </c>
      <c r="D20" t="str">
        <f t="shared" si="0"/>
        <v>Louisiana</v>
      </c>
      <c r="E20" s="15">
        <f t="shared" si="1"/>
        <v>9217.0299999999988</v>
      </c>
    </row>
    <row r="21" spans="1:5" x14ac:dyDescent="0.35">
      <c r="A21" s="17" t="s">
        <v>5235</v>
      </c>
      <c r="B21" s="37">
        <v>1270.53</v>
      </c>
      <c r="D21" t="str">
        <f t="shared" si="0"/>
        <v>Maine</v>
      </c>
      <c r="E21" s="15">
        <f t="shared" si="1"/>
        <v>1270.53</v>
      </c>
    </row>
    <row r="22" spans="1:5" x14ac:dyDescent="0.35">
      <c r="A22" s="17" t="s">
        <v>2735</v>
      </c>
      <c r="B22" s="37">
        <v>23705.523000000005</v>
      </c>
      <c r="D22" t="str">
        <f t="shared" si="0"/>
        <v>Maryland</v>
      </c>
      <c r="E22" s="15">
        <f t="shared" si="1"/>
        <v>23705.523000000005</v>
      </c>
    </row>
    <row r="23" spans="1:5" x14ac:dyDescent="0.35">
      <c r="A23" s="17" t="s">
        <v>1245</v>
      </c>
      <c r="B23" s="37">
        <v>28634.43399999999</v>
      </c>
      <c r="D23" t="str">
        <f t="shared" si="0"/>
        <v>Massachusetts</v>
      </c>
      <c r="E23" s="15">
        <f t="shared" si="1"/>
        <v>28634.43399999999</v>
      </c>
    </row>
    <row r="24" spans="1:5" x14ac:dyDescent="0.35">
      <c r="A24" s="17" t="s">
        <v>238</v>
      </c>
      <c r="B24" s="37">
        <v>76269.614000000016</v>
      </c>
      <c r="D24" t="str">
        <f t="shared" si="0"/>
        <v>Michigan</v>
      </c>
      <c r="E24" s="15">
        <f t="shared" si="1"/>
        <v>76269.614000000016</v>
      </c>
    </row>
    <row r="25" spans="1:5" x14ac:dyDescent="0.35">
      <c r="A25" s="17" t="s">
        <v>229</v>
      </c>
      <c r="B25" s="37">
        <v>29863.149999999994</v>
      </c>
      <c r="D25" t="str">
        <f t="shared" si="0"/>
        <v>Minnesota</v>
      </c>
      <c r="E25" s="15">
        <f t="shared" si="1"/>
        <v>29863.149999999994</v>
      </c>
    </row>
    <row r="26" spans="1:5" x14ac:dyDescent="0.35">
      <c r="A26" s="17" t="s">
        <v>1487</v>
      </c>
      <c r="B26" s="37">
        <v>10771.34</v>
      </c>
      <c r="D26" t="str">
        <f t="shared" si="0"/>
        <v>Mississippi</v>
      </c>
      <c r="E26" s="15">
        <f t="shared" si="1"/>
        <v>10771.34</v>
      </c>
    </row>
    <row r="27" spans="1:5" x14ac:dyDescent="0.35">
      <c r="A27" s="17" t="s">
        <v>596</v>
      </c>
      <c r="B27" s="37">
        <v>22205.149999999998</v>
      </c>
      <c r="D27" t="str">
        <f t="shared" si="0"/>
        <v>Missouri</v>
      </c>
      <c r="E27" s="15">
        <f t="shared" si="1"/>
        <v>22205.149999999998</v>
      </c>
    </row>
    <row r="28" spans="1:5" x14ac:dyDescent="0.35">
      <c r="A28" s="17" t="s">
        <v>1762</v>
      </c>
      <c r="B28" s="37">
        <v>5589.3519999999971</v>
      </c>
      <c r="D28" t="str">
        <f t="shared" si="0"/>
        <v>Montana</v>
      </c>
      <c r="E28" s="15">
        <f t="shared" si="1"/>
        <v>5589.3519999999971</v>
      </c>
    </row>
    <row r="29" spans="1:5" x14ac:dyDescent="0.35">
      <c r="A29" s="17" t="s">
        <v>138</v>
      </c>
      <c r="B29" s="37">
        <v>7464.9299999999985</v>
      </c>
      <c r="D29" t="str">
        <f t="shared" si="0"/>
        <v>Nebraska</v>
      </c>
      <c r="E29" s="15">
        <f t="shared" si="1"/>
        <v>7464.9299999999985</v>
      </c>
    </row>
    <row r="30" spans="1:5" x14ac:dyDescent="0.35">
      <c r="A30" s="17" t="s">
        <v>1392</v>
      </c>
      <c r="B30" s="37">
        <v>16729.101999999999</v>
      </c>
      <c r="D30" t="str">
        <f t="shared" si="0"/>
        <v>Nevada</v>
      </c>
      <c r="E30" s="15">
        <f t="shared" si="1"/>
        <v>16729.101999999999</v>
      </c>
    </row>
    <row r="31" spans="1:5" x14ac:dyDescent="0.35">
      <c r="A31" s="17" t="s">
        <v>2694</v>
      </c>
      <c r="B31" s="37">
        <v>7292.5239999999994</v>
      </c>
      <c r="D31" t="str">
        <f t="shared" si="0"/>
        <v>New Hampshire</v>
      </c>
      <c r="E31" s="15">
        <f t="shared" si="1"/>
        <v>7292.5239999999994</v>
      </c>
    </row>
    <row r="32" spans="1:5" x14ac:dyDescent="0.35">
      <c r="A32" s="17" t="s">
        <v>788</v>
      </c>
      <c r="B32" s="37">
        <v>35764.312000000013</v>
      </c>
      <c r="D32" t="str">
        <f t="shared" si="0"/>
        <v>New Jersey</v>
      </c>
      <c r="E32" s="15">
        <f t="shared" si="1"/>
        <v>35764.312000000013</v>
      </c>
    </row>
    <row r="33" spans="1:5" x14ac:dyDescent="0.35">
      <c r="A33" s="17" t="s">
        <v>668</v>
      </c>
      <c r="B33" s="37">
        <v>4783.5220000000008</v>
      </c>
      <c r="D33" t="str">
        <f t="shared" si="0"/>
        <v>New Mexico</v>
      </c>
      <c r="E33" s="15">
        <f t="shared" si="1"/>
        <v>4783.5220000000008</v>
      </c>
    </row>
    <row r="34" spans="1:5" x14ac:dyDescent="0.35">
      <c r="A34" s="17" t="s">
        <v>267</v>
      </c>
      <c r="B34" s="37">
        <v>310876.27099999978</v>
      </c>
      <c r="D34" t="str">
        <f t="shared" si="0"/>
        <v>New York</v>
      </c>
      <c r="E34" s="15">
        <f t="shared" si="1"/>
        <v>310876.27099999978</v>
      </c>
    </row>
    <row r="35" spans="1:5" x14ac:dyDescent="0.35">
      <c r="A35" s="17" t="s">
        <v>88</v>
      </c>
      <c r="B35" s="37">
        <v>55603.163999999968</v>
      </c>
      <c r="D35" t="str">
        <f t="shared" si="0"/>
        <v>North Carolina</v>
      </c>
      <c r="E35" s="15">
        <f t="shared" si="1"/>
        <v>55603.163999999968</v>
      </c>
    </row>
    <row r="36" spans="1:5" x14ac:dyDescent="0.35">
      <c r="A36" s="17" t="s">
        <v>7449</v>
      </c>
      <c r="B36" s="37">
        <v>919.91</v>
      </c>
      <c r="D36" t="str">
        <f t="shared" si="0"/>
        <v>North Dakota</v>
      </c>
      <c r="E36" s="15">
        <f t="shared" si="1"/>
        <v>919.91</v>
      </c>
    </row>
    <row r="37" spans="1:5" x14ac:dyDescent="0.35">
      <c r="A37" s="17" t="s">
        <v>498</v>
      </c>
      <c r="B37" s="37">
        <v>78258.135999999926</v>
      </c>
      <c r="D37" t="str">
        <f t="shared" si="0"/>
        <v>Ohio</v>
      </c>
      <c r="E37" s="15">
        <f t="shared" si="1"/>
        <v>78258.135999999926</v>
      </c>
    </row>
    <row r="38" spans="1:5" x14ac:dyDescent="0.35">
      <c r="A38" s="17" t="s">
        <v>649</v>
      </c>
      <c r="B38" s="37">
        <v>19683.390000000003</v>
      </c>
      <c r="D38" t="str">
        <f t="shared" si="0"/>
        <v>Oklahoma</v>
      </c>
      <c r="E38" s="15">
        <f t="shared" si="1"/>
        <v>19683.390000000003</v>
      </c>
    </row>
    <row r="39" spans="1:5" x14ac:dyDescent="0.35">
      <c r="A39" s="17" t="s">
        <v>420</v>
      </c>
      <c r="B39" s="37">
        <v>17431.149999999991</v>
      </c>
      <c r="D39" t="str">
        <f t="shared" si="0"/>
        <v>Oregon</v>
      </c>
      <c r="E39" s="15">
        <f t="shared" si="1"/>
        <v>17431.149999999991</v>
      </c>
    </row>
    <row r="40" spans="1:5" x14ac:dyDescent="0.35">
      <c r="A40" s="17" t="s">
        <v>147</v>
      </c>
      <c r="B40" s="37">
        <v>116511.91400000003</v>
      </c>
      <c r="D40" t="str">
        <f t="shared" si="0"/>
        <v>Pennsylvania</v>
      </c>
      <c r="E40" s="15">
        <f t="shared" si="1"/>
        <v>116511.91400000003</v>
      </c>
    </row>
    <row r="41" spans="1:5" x14ac:dyDescent="0.35">
      <c r="A41" s="17" t="s">
        <v>1399</v>
      </c>
      <c r="B41" s="37">
        <v>22627.955999999995</v>
      </c>
      <c r="D41" t="str">
        <f t="shared" si="0"/>
        <v>Rhode Island</v>
      </c>
      <c r="E41" s="15">
        <f t="shared" si="1"/>
        <v>22627.955999999995</v>
      </c>
    </row>
    <row r="42" spans="1:5" x14ac:dyDescent="0.35">
      <c r="A42" s="17" t="s">
        <v>383</v>
      </c>
      <c r="B42" s="37">
        <v>8481.7099999999991</v>
      </c>
      <c r="D42" t="str">
        <f t="shared" si="0"/>
        <v>South Carolina</v>
      </c>
      <c r="E42" s="15">
        <f t="shared" si="1"/>
        <v>8481.7099999999991</v>
      </c>
    </row>
    <row r="43" spans="1:5" x14ac:dyDescent="0.35">
      <c r="A43" s="17" t="s">
        <v>5326</v>
      </c>
      <c r="B43" s="37">
        <v>1315.5600000000002</v>
      </c>
      <c r="D43" t="str">
        <f t="shared" si="0"/>
        <v>South Dakota</v>
      </c>
      <c r="E43" s="15">
        <f t="shared" si="1"/>
        <v>1315.5600000000002</v>
      </c>
    </row>
    <row r="44" spans="1:5" x14ac:dyDescent="0.35">
      <c r="A44" s="17" t="s">
        <v>335</v>
      </c>
      <c r="B44" s="37">
        <v>30661.872999999981</v>
      </c>
      <c r="D44" t="str">
        <f t="shared" si="0"/>
        <v>Tennessee</v>
      </c>
      <c r="E44" s="15">
        <f t="shared" si="1"/>
        <v>30661.872999999981</v>
      </c>
    </row>
    <row r="45" spans="1:5" x14ac:dyDescent="0.35">
      <c r="A45" s="17" t="s">
        <v>104</v>
      </c>
      <c r="B45" s="37">
        <v>170188.04580000002</v>
      </c>
      <c r="D45" t="str">
        <f t="shared" si="0"/>
        <v>Texas</v>
      </c>
      <c r="E45" s="15">
        <f t="shared" si="1"/>
        <v>170188.04580000002</v>
      </c>
    </row>
    <row r="46" spans="1:5" x14ac:dyDescent="0.35">
      <c r="A46" s="17" t="s">
        <v>121</v>
      </c>
      <c r="B46" s="37">
        <v>11220.055999999999</v>
      </c>
      <c r="D46" t="str">
        <f t="shared" si="0"/>
        <v>Utah</v>
      </c>
      <c r="E46" s="15">
        <f t="shared" si="1"/>
        <v>11220.055999999999</v>
      </c>
    </row>
    <row r="47" spans="1:5" x14ac:dyDescent="0.35">
      <c r="A47" s="17" t="s">
        <v>5203</v>
      </c>
      <c r="B47" s="37">
        <v>8929.369999999999</v>
      </c>
      <c r="D47" t="str">
        <f t="shared" si="0"/>
        <v>Vermont</v>
      </c>
      <c r="E47" s="15">
        <f t="shared" si="1"/>
        <v>8929.369999999999</v>
      </c>
    </row>
    <row r="48" spans="1:5" x14ac:dyDescent="0.35">
      <c r="A48" s="17" t="s">
        <v>319</v>
      </c>
      <c r="B48" s="37">
        <v>70636.719999999987</v>
      </c>
      <c r="D48" t="str">
        <f t="shared" si="0"/>
        <v>Virginia</v>
      </c>
      <c r="E48" s="15">
        <f t="shared" si="1"/>
        <v>70636.719999999987</v>
      </c>
    </row>
    <row r="49" spans="1:5" x14ac:dyDescent="0.35">
      <c r="A49" s="17" t="s">
        <v>96</v>
      </c>
      <c r="B49" s="37">
        <v>138641.26999999993</v>
      </c>
      <c r="D49" t="str">
        <f t="shared" si="0"/>
        <v>Washington</v>
      </c>
      <c r="E49" s="15">
        <f t="shared" si="1"/>
        <v>138641.26999999993</v>
      </c>
    </row>
    <row r="50" spans="1:5" x14ac:dyDescent="0.35">
      <c r="A50" s="17" t="s">
        <v>9726</v>
      </c>
      <c r="B50" s="37">
        <v>1209.8240000000001</v>
      </c>
      <c r="D50" t="str">
        <f t="shared" si="0"/>
        <v>West Virginia</v>
      </c>
      <c r="E50" s="15">
        <f t="shared" si="1"/>
        <v>1209.8240000000001</v>
      </c>
    </row>
    <row r="51" spans="1:5" x14ac:dyDescent="0.35">
      <c r="A51" s="17" t="s">
        <v>114</v>
      </c>
      <c r="B51" s="37">
        <v>32114.610000000019</v>
      </c>
      <c r="D51" t="str">
        <f t="shared" si="0"/>
        <v>Wisconsin</v>
      </c>
      <c r="E51" s="15">
        <f t="shared" si="1"/>
        <v>32114.610000000019</v>
      </c>
    </row>
    <row r="52" spans="1:5" x14ac:dyDescent="0.35">
      <c r="A52" s="17" t="s">
        <v>8542</v>
      </c>
      <c r="B52" s="37">
        <v>1603.1360000000002</v>
      </c>
      <c r="D52" t="str">
        <f t="shared" si="0"/>
        <v>Wyoming</v>
      </c>
      <c r="E52" s="15">
        <f t="shared" si="1"/>
        <v>1603.1360000000002</v>
      </c>
    </row>
    <row r="53" spans="1:5" x14ac:dyDescent="0.35">
      <c r="A53" s="18" t="s">
        <v>10934</v>
      </c>
      <c r="B53" s="38">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4E385-5051-4C37-A4CC-EBDE7B260E2B}">
  <dimension ref="A3:B9"/>
  <sheetViews>
    <sheetView workbookViewId="0">
      <selection activeCell="B17" sqref="B17"/>
    </sheetView>
  </sheetViews>
  <sheetFormatPr defaultRowHeight="14.5" x14ac:dyDescent="0.35"/>
  <cols>
    <col min="1" max="1" width="12.36328125" bestFit="1" customWidth="1"/>
    <col min="2" max="2" width="11.26953125" bestFit="1" customWidth="1"/>
  </cols>
  <sheetData>
    <row r="3" spans="1:2" x14ac:dyDescent="0.35">
      <c r="A3" s="7" t="s">
        <v>10933</v>
      </c>
      <c r="B3" s="8" t="s">
        <v>10951</v>
      </c>
    </row>
    <row r="4" spans="1:2" x14ac:dyDescent="0.35">
      <c r="A4" s="16" t="s">
        <v>75</v>
      </c>
      <c r="B4" s="36">
        <v>203412.73300000009</v>
      </c>
    </row>
    <row r="5" spans="1:2" x14ac:dyDescent="0.35">
      <c r="A5" s="17" t="s">
        <v>56</v>
      </c>
      <c r="B5" s="37">
        <v>206965.53200000009</v>
      </c>
    </row>
    <row r="6" spans="1:2" x14ac:dyDescent="0.35">
      <c r="A6" s="17" t="s">
        <v>59</v>
      </c>
      <c r="B6" s="37">
        <v>223843.60800000012</v>
      </c>
    </row>
    <row r="7" spans="1:2" x14ac:dyDescent="0.35">
      <c r="A7" s="17" t="s">
        <v>36</v>
      </c>
      <c r="B7" s="37">
        <v>328449.1030000007</v>
      </c>
    </row>
    <row r="8" spans="1:2" x14ac:dyDescent="0.35">
      <c r="A8" s="17" t="s">
        <v>72</v>
      </c>
      <c r="B8" s="37">
        <v>330007.05400000012</v>
      </c>
    </row>
    <row r="9" spans="1:2" x14ac:dyDescent="0.35">
      <c r="A9" s="18" t="s">
        <v>10934</v>
      </c>
      <c r="B9" s="38">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AEE3-0B53-4B58-85CD-8CB65DDF93AA}">
  <dimension ref="A3:N25"/>
  <sheetViews>
    <sheetView topLeftCell="C1" zoomScale="85" zoomScaleNormal="85" workbookViewId="0">
      <selection activeCell="N17" sqref="N17"/>
    </sheetView>
  </sheetViews>
  <sheetFormatPr defaultRowHeight="14.5" x14ac:dyDescent="0.35"/>
  <cols>
    <col min="1" max="1" width="12.81640625" bestFit="1" customWidth="1"/>
    <col min="2" max="2" width="19.90625" customWidth="1"/>
    <col min="4" max="4" width="12.81640625" bestFit="1" customWidth="1"/>
    <col min="5" max="5" width="25.453125" customWidth="1"/>
    <col min="6" max="6" width="10" customWidth="1"/>
    <col min="7" max="7" width="12.81640625" bestFit="1" customWidth="1"/>
    <col min="8" max="8" width="24.1796875" customWidth="1"/>
    <col min="9" max="9" width="9.7265625" customWidth="1"/>
    <col min="10" max="10" width="12.81640625" bestFit="1" customWidth="1"/>
    <col min="11" max="11" width="31.36328125" customWidth="1"/>
    <col min="13" max="13" width="12.81640625" bestFit="1" customWidth="1"/>
    <col min="14" max="14" width="28.453125" customWidth="1"/>
  </cols>
  <sheetData>
    <row r="3" spans="1:14" x14ac:dyDescent="0.35">
      <c r="A3" s="7" t="s">
        <v>10933</v>
      </c>
      <c r="B3" s="8" t="s">
        <v>10951</v>
      </c>
      <c r="D3" s="7" t="s">
        <v>10933</v>
      </c>
      <c r="E3" s="8" t="s">
        <v>10952</v>
      </c>
      <c r="G3" s="7" t="s">
        <v>10933</v>
      </c>
      <c r="H3" s="8" t="s">
        <v>10953</v>
      </c>
      <c r="J3" s="7" t="s">
        <v>10933</v>
      </c>
      <c r="K3" s="8" t="s">
        <v>10957</v>
      </c>
      <c r="M3" s="7" t="s">
        <v>10933</v>
      </c>
      <c r="N3" s="8" t="s">
        <v>10958</v>
      </c>
    </row>
    <row r="4" spans="1:14" x14ac:dyDescent="0.35">
      <c r="A4" s="9" t="s">
        <v>10936</v>
      </c>
      <c r="B4" s="36">
        <v>95365.937600000019</v>
      </c>
      <c r="D4" s="9" t="s">
        <v>10936</v>
      </c>
      <c r="E4" s="36">
        <v>9199.2699999999986</v>
      </c>
      <c r="G4" s="9" t="s">
        <v>10936</v>
      </c>
      <c r="H4" s="36">
        <v>1500</v>
      </c>
      <c r="J4" s="9" t="s">
        <v>10936</v>
      </c>
      <c r="K4" s="36">
        <v>387</v>
      </c>
      <c r="M4" s="9" t="s">
        <v>10936</v>
      </c>
      <c r="N4" s="36">
        <v>9.6462848596792869E-2</v>
      </c>
    </row>
    <row r="5" spans="1:14" x14ac:dyDescent="0.35">
      <c r="A5" s="10" t="s">
        <v>10937</v>
      </c>
      <c r="B5" s="37">
        <v>60172.649400000024</v>
      </c>
      <c r="D5" s="10" t="s">
        <v>10937</v>
      </c>
      <c r="E5" s="37">
        <v>10288.898699999991</v>
      </c>
      <c r="G5" s="10" t="s">
        <v>10937</v>
      </c>
      <c r="H5" s="37">
        <v>1068</v>
      </c>
      <c r="J5" s="10" t="s">
        <v>10937</v>
      </c>
      <c r="K5" s="37">
        <v>301</v>
      </c>
      <c r="M5" s="10" t="s">
        <v>10937</v>
      </c>
      <c r="N5" s="37">
        <v>0.17098962406664425</v>
      </c>
    </row>
    <row r="6" spans="1:14" x14ac:dyDescent="0.35">
      <c r="A6" s="10" t="s">
        <v>10938</v>
      </c>
      <c r="B6" s="37">
        <v>199252.98399999991</v>
      </c>
      <c r="D6" s="10" t="s">
        <v>10938</v>
      </c>
      <c r="E6" s="37">
        <v>26806.573700000015</v>
      </c>
      <c r="G6" s="10" t="s">
        <v>10938</v>
      </c>
      <c r="H6" s="37">
        <v>2491</v>
      </c>
      <c r="J6" s="10" t="s">
        <v>10938</v>
      </c>
      <c r="K6" s="37">
        <v>680</v>
      </c>
      <c r="M6" s="10" t="s">
        <v>10938</v>
      </c>
      <c r="N6" s="37">
        <v>0.13453536886554246</v>
      </c>
    </row>
    <row r="7" spans="1:14" x14ac:dyDescent="0.35">
      <c r="A7" s="10" t="s">
        <v>10939</v>
      </c>
      <c r="B7" s="37">
        <v>141851.5674</v>
      </c>
      <c r="D7" s="10" t="s">
        <v>10939</v>
      </c>
      <c r="E7" s="37">
        <v>13437.806799999998</v>
      </c>
      <c r="G7" s="10" t="s">
        <v>10939</v>
      </c>
      <c r="H7" s="37">
        <v>2441</v>
      </c>
      <c r="J7" s="10" t="s">
        <v>10939</v>
      </c>
      <c r="K7" s="37">
        <v>663</v>
      </c>
      <c r="M7" s="10" t="s">
        <v>10939</v>
      </c>
      <c r="N7" s="37">
        <v>9.4731465053942004E-2</v>
      </c>
    </row>
    <row r="8" spans="1:14" x14ac:dyDescent="0.35">
      <c r="A8" s="10" t="s">
        <v>10940</v>
      </c>
      <c r="B8" s="37">
        <v>156122.28669999994</v>
      </c>
      <c r="D8" s="10" t="s">
        <v>10940</v>
      </c>
      <c r="E8" s="37">
        <v>22308.51279999999</v>
      </c>
      <c r="G8" s="10" t="s">
        <v>10940</v>
      </c>
      <c r="H8" s="37">
        <v>2850</v>
      </c>
      <c r="J8" s="10" t="s">
        <v>10940</v>
      </c>
      <c r="K8" s="37">
        <v>750</v>
      </c>
      <c r="M8" s="10" t="s">
        <v>10940</v>
      </c>
      <c r="N8" s="37">
        <v>0.14289127626517142</v>
      </c>
    </row>
    <row r="9" spans="1:14" x14ac:dyDescent="0.35">
      <c r="A9" s="10" t="s">
        <v>10941</v>
      </c>
      <c r="B9" s="37">
        <v>147082.61130000011</v>
      </c>
      <c r="D9" s="10" t="s">
        <v>10941</v>
      </c>
      <c r="E9" s="37">
        <v>20899.334500000012</v>
      </c>
      <c r="G9" s="10" t="s">
        <v>10941</v>
      </c>
      <c r="H9" s="37">
        <v>2644</v>
      </c>
      <c r="J9" s="10" t="s">
        <v>10941</v>
      </c>
      <c r="K9" s="37">
        <v>709</v>
      </c>
      <c r="M9" s="10" t="s">
        <v>10941</v>
      </c>
      <c r="N9" s="37">
        <v>0.1420924901678027</v>
      </c>
    </row>
    <row r="10" spans="1:14" x14ac:dyDescent="0.35">
      <c r="A10" s="10" t="s">
        <v>10942</v>
      </c>
      <c r="B10" s="37">
        <v>149580.83800000031</v>
      </c>
      <c r="D10" s="10" t="s">
        <v>10942</v>
      </c>
      <c r="E10" s="37">
        <v>13535.38299999998</v>
      </c>
      <c r="G10" s="10" t="s">
        <v>10942</v>
      </c>
      <c r="H10" s="37">
        <v>2705</v>
      </c>
      <c r="J10" s="10" t="s">
        <v>10942</v>
      </c>
      <c r="K10" s="37">
        <v>708</v>
      </c>
      <c r="M10" s="10" t="s">
        <v>10942</v>
      </c>
      <c r="N10" s="37">
        <v>9.0488749635163512E-2</v>
      </c>
    </row>
    <row r="11" spans="1:14" x14ac:dyDescent="0.35">
      <c r="A11" s="10" t="s">
        <v>10943</v>
      </c>
      <c r="B11" s="37">
        <v>159589.45099999988</v>
      </c>
      <c r="D11" s="10" t="s">
        <v>10943</v>
      </c>
      <c r="E11" s="37">
        <v>21896.715399999972</v>
      </c>
      <c r="G11" s="10" t="s">
        <v>10943</v>
      </c>
      <c r="H11" s="37">
        <v>2796</v>
      </c>
      <c r="J11" s="10" t="s">
        <v>10943</v>
      </c>
      <c r="K11" s="37">
        <v>710</v>
      </c>
      <c r="M11" s="10" t="s">
        <v>10943</v>
      </c>
      <c r="N11" s="37">
        <v>0.13720653378273723</v>
      </c>
    </row>
    <row r="12" spans="1:14" x14ac:dyDescent="0.35">
      <c r="A12" s="10" t="s">
        <v>10944</v>
      </c>
      <c r="B12" s="37">
        <v>309770.09970000025</v>
      </c>
      <c r="D12" s="10" t="s">
        <v>10944</v>
      </c>
      <c r="E12" s="37">
        <v>37293.192500000034</v>
      </c>
      <c r="G12" s="10" t="s">
        <v>10944</v>
      </c>
      <c r="H12" s="37">
        <v>5073</v>
      </c>
      <c r="J12" s="10" t="s">
        <v>10944</v>
      </c>
      <c r="K12" s="37">
        <v>1386</v>
      </c>
      <c r="M12" s="10" t="s">
        <v>10944</v>
      </c>
      <c r="N12" s="37">
        <v>0.12038990379031732</v>
      </c>
    </row>
    <row r="13" spans="1:14" x14ac:dyDescent="0.35">
      <c r="A13" s="10" t="s">
        <v>10945</v>
      </c>
      <c r="B13" s="37">
        <v>197115.20170000009</v>
      </c>
      <c r="D13" s="10" t="s">
        <v>10945</v>
      </c>
      <c r="E13" s="37">
        <v>31469.663800000035</v>
      </c>
      <c r="G13" s="10" t="s">
        <v>10945</v>
      </c>
      <c r="H13" s="37">
        <v>3095</v>
      </c>
      <c r="J13" s="10" t="s">
        <v>10945</v>
      </c>
      <c r="K13" s="37">
        <v>817</v>
      </c>
      <c r="M13" s="10" t="s">
        <v>10945</v>
      </c>
      <c r="N13" s="37">
        <v>0.15965112547684351</v>
      </c>
    </row>
    <row r="14" spans="1:14" x14ac:dyDescent="0.35">
      <c r="A14" s="10" t="s">
        <v>10946</v>
      </c>
      <c r="B14" s="37">
        <v>349120.07400000008</v>
      </c>
      <c r="D14" s="10" t="s">
        <v>10946</v>
      </c>
      <c r="E14" s="37">
        <v>35825.536599999927</v>
      </c>
      <c r="G14" s="10" t="s">
        <v>10946</v>
      </c>
      <c r="H14" s="37">
        <v>5741</v>
      </c>
      <c r="J14" s="10" t="s">
        <v>10946</v>
      </c>
      <c r="K14" s="37">
        <v>1462</v>
      </c>
      <c r="M14" s="10" t="s">
        <v>10946</v>
      </c>
      <c r="N14" s="37">
        <v>0.10261666191099604</v>
      </c>
    </row>
    <row r="15" spans="1:14" x14ac:dyDescent="0.35">
      <c r="A15" s="10" t="s">
        <v>10947</v>
      </c>
      <c r="B15" s="37">
        <v>332177.15950000001</v>
      </c>
      <c r="D15" s="10" t="s">
        <v>10947</v>
      </c>
      <c r="E15" s="37">
        <v>43436.13390000003</v>
      </c>
      <c r="G15" s="10" t="s">
        <v>10947</v>
      </c>
      <c r="H15" s="37">
        <v>5469</v>
      </c>
      <c r="J15" s="10" t="s">
        <v>10947</v>
      </c>
      <c r="K15" s="37">
        <v>1421</v>
      </c>
      <c r="M15" s="10" t="s">
        <v>10947</v>
      </c>
      <c r="N15" s="37">
        <v>0.13076195234308405</v>
      </c>
    </row>
    <row r="16" spans="1:14" x14ac:dyDescent="0.35">
      <c r="A16" s="11" t="s">
        <v>10934</v>
      </c>
      <c r="B16" s="38">
        <v>2297200.8603000008</v>
      </c>
      <c r="D16" s="11" t="s">
        <v>10934</v>
      </c>
      <c r="E16" s="38">
        <v>286397.02169999998</v>
      </c>
      <c r="G16" s="11" t="s">
        <v>10934</v>
      </c>
      <c r="H16" s="38">
        <v>37873</v>
      </c>
      <c r="J16" s="11" t="s">
        <v>10934</v>
      </c>
      <c r="K16" s="38">
        <v>9994</v>
      </c>
      <c r="M16" s="11" t="s">
        <v>10934</v>
      </c>
      <c r="N16" s="38">
        <v>0.12467217240315856</v>
      </c>
    </row>
    <row r="17" spans="1:14" x14ac:dyDescent="0.35">
      <c r="A17" s="29"/>
      <c r="B17" s="30">
        <f>GETPIVOTDATA("Sales",$A$3)</f>
        <v>2297200.8603000008</v>
      </c>
      <c r="C17" s="29"/>
      <c r="D17" s="29"/>
      <c r="E17" s="31">
        <f>GETPIVOTDATA("Profit",$D$3)</f>
        <v>286397.02169999998</v>
      </c>
      <c r="F17" s="29"/>
      <c r="G17" s="29"/>
      <c r="H17" s="32">
        <f>GETPIVOTDATA("Quantity",$G$3)</f>
        <v>37873</v>
      </c>
      <c r="I17" s="29"/>
      <c r="J17" s="29"/>
      <c r="K17" s="33">
        <f>GETPIVOTDATA("Order ID",$J$3)</f>
        <v>9994</v>
      </c>
      <c r="L17" s="29"/>
      <c r="M17" s="29"/>
      <c r="N17" s="34">
        <f>GETPIVOTDATA("Profit Margin",$M$3)</f>
        <v>0.12467217240315856</v>
      </c>
    </row>
    <row r="19" spans="1:14" x14ac:dyDescent="0.35">
      <c r="B19" s="31">
        <f>GETPIVOTDATA("Profit",$D$3)</f>
        <v>286397.02169999998</v>
      </c>
    </row>
    <row r="23" spans="1:14" x14ac:dyDescent="0.35">
      <c r="B23" s="32">
        <f>GETPIVOTDATA("Quantity",$G$3)</f>
        <v>37873</v>
      </c>
    </row>
    <row r="24" spans="1:14" x14ac:dyDescent="0.35">
      <c r="B24" s="33">
        <f>GETPIVOTDATA("Order ID",$J$3)</f>
        <v>9994</v>
      </c>
    </row>
    <row r="25" spans="1:14" x14ac:dyDescent="0.35">
      <c r="B25" s="34">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F969F-F56D-45F6-8A30-D6F98805D908}">
  <dimension ref="A3:F15"/>
  <sheetViews>
    <sheetView zoomScale="73" workbookViewId="0">
      <selection activeCell="B15" sqref="B15"/>
    </sheetView>
  </sheetViews>
  <sheetFormatPr defaultRowHeight="14.5" x14ac:dyDescent="0.35"/>
  <cols>
    <col min="1" max="1" width="13.1796875" bestFit="1" customWidth="1"/>
    <col min="2" max="2" width="11.81640625" customWidth="1"/>
    <col min="3" max="3" width="11.6328125" bestFit="1" customWidth="1"/>
    <col min="4" max="4" width="14.36328125" bestFit="1" customWidth="1"/>
    <col min="5" max="5" width="15.7265625" bestFit="1" customWidth="1"/>
    <col min="6" max="6" width="18.1796875" bestFit="1" customWidth="1"/>
  </cols>
  <sheetData>
    <row r="3" spans="1:6" x14ac:dyDescent="0.35">
      <c r="A3" s="7" t="s">
        <v>10933</v>
      </c>
      <c r="B3" s="6" t="s">
        <v>10951</v>
      </c>
      <c r="C3" s="24" t="s">
        <v>10952</v>
      </c>
      <c r="D3" s="24" t="s">
        <v>10953</v>
      </c>
      <c r="E3" s="24" t="s">
        <v>10957</v>
      </c>
      <c r="F3" s="12" t="s">
        <v>10958</v>
      </c>
    </row>
    <row r="4" spans="1:6" x14ac:dyDescent="0.35">
      <c r="A4" s="16" t="s">
        <v>10935</v>
      </c>
      <c r="B4" s="39">
        <v>484247.49810000096</v>
      </c>
      <c r="C4" s="40">
        <v>49543.974100000007</v>
      </c>
      <c r="D4" s="40">
        <v>7581</v>
      </c>
      <c r="E4" s="40">
        <v>1993</v>
      </c>
      <c r="F4" s="41">
        <v>0.10231126499236715</v>
      </c>
    </row>
    <row r="5" spans="1:6" x14ac:dyDescent="0.35">
      <c r="A5" s="17" t="s">
        <v>10948</v>
      </c>
      <c r="B5" s="42">
        <v>470532.50899999985</v>
      </c>
      <c r="C5" s="43">
        <v>61618.603700000051</v>
      </c>
      <c r="D5" s="43">
        <v>7979</v>
      </c>
      <c r="E5" s="43">
        <v>2102</v>
      </c>
      <c r="F5" s="44">
        <v>0.13095504034557592</v>
      </c>
    </row>
    <row r="6" spans="1:6" x14ac:dyDescent="0.35">
      <c r="A6" s="17" t="s">
        <v>10949</v>
      </c>
      <c r="B6" s="42">
        <v>608473.83000000066</v>
      </c>
      <c r="C6" s="43">
        <v>81726.930800000177</v>
      </c>
      <c r="D6" s="43">
        <v>9810</v>
      </c>
      <c r="E6" s="43">
        <v>2580</v>
      </c>
      <c r="F6" s="44">
        <v>0.13431461924993568</v>
      </c>
    </row>
    <row r="7" spans="1:6" x14ac:dyDescent="0.35">
      <c r="A7" s="25" t="s">
        <v>10950</v>
      </c>
      <c r="B7" s="45">
        <v>733947.0231999997</v>
      </c>
      <c r="C7" s="46">
        <v>93507.513099999967</v>
      </c>
      <c r="D7" s="46">
        <v>12503</v>
      </c>
      <c r="E7" s="46">
        <v>3319</v>
      </c>
      <c r="F7" s="47">
        <v>0.12740362743390987</v>
      </c>
    </row>
    <row r="11" spans="1:6" x14ac:dyDescent="0.35">
      <c r="B11" s="26">
        <f>(GETPIVOTDATA("Sum of Sales",$A$3,"Years",2014)/GETPIVOTDATA("Sum of Sales",$A$3,"Years",2013))-1</f>
        <v>0.20620967905883303</v>
      </c>
      <c r="C11" s="26">
        <f>(GETPIVOTDATA("Sum of Profit",$A$3,"Years",2014)/GETPIVOTDATA("Sum of Profit",$A$3,"Years",2013))-1</f>
        <v>0.14414565902185772</v>
      </c>
      <c r="D11" s="27">
        <f>(GETPIVOTDATA("Sum of Quantity",$A$3,"Years",2014)/GETPIVOTDATA("Sum of Quantity",$A$3,"Years",2013))-1</f>
        <v>0.27451580020387367</v>
      </c>
      <c r="E11" s="26">
        <f>(GETPIVOTDATA("Count of Order ID",$A$3,"Years",2014)/GETPIVOTDATA("Count of Order ID",$A$3,"Years",2013))-1</f>
        <v>0.2864341085271318</v>
      </c>
      <c r="F11" s="26">
        <f>(GETPIVOTDATA("Sum of Profit Margin",$A$3,"Years",2014)/GETPIVOTDATA("Sum of Profit Margin",$A$3,"Years",2013))-1</f>
        <v>-5.1453757264990463E-2</v>
      </c>
    </row>
    <row r="12" spans="1:6" x14ac:dyDescent="0.35">
      <c r="B12" s="26">
        <f>(GETPIVOTDATA("Sum of Profit",$A$3,"Years",2014)/GETPIVOTDATA("Sum of Profit",$A$3,"Years",2013))-1</f>
        <v>0.14414565902185772</v>
      </c>
    </row>
    <row r="13" spans="1:6" x14ac:dyDescent="0.35">
      <c r="B13" s="26">
        <f>(GETPIVOTDATA("Sum of Quantity",$A$3,"Years",2014)/GETPIVOTDATA("Sum of Quantity",$A$3,"Years",2013))-1</f>
        <v>0.27451580020387367</v>
      </c>
    </row>
    <row r="14" spans="1:6" x14ac:dyDescent="0.35">
      <c r="B14" s="28">
        <f>(GETPIVOTDATA("Count of Order ID",$A$3,"Years",2014)/GETPIVOTDATA("Count of Order ID",$A$3,"Years",2013))-1</f>
        <v>0.2864341085271318</v>
      </c>
    </row>
    <row r="15" spans="1:6" x14ac:dyDescent="0.35">
      <c r="B15" s="26">
        <f>(GETPIVOTDATA("Sum of Profit Margin",$A$3,"Years",2014)/GETPIVOTDATA("Sum of Profit Margin",$A$3,"Years",2013))-1</f>
        <v>-5.1453757264990463E-2</v>
      </c>
      <c r="D15"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zoomScale="85" zoomScaleNormal="85" workbookViewId="0">
      <selection activeCell="B14" sqref="B14"/>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5"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69757-8458-49D0-A444-774E1C11E564}">
  <dimension ref="E9:P17"/>
  <sheetViews>
    <sheetView showGridLines="0" showRowColHeaders="0" tabSelected="1" topLeftCell="A4" zoomScale="50" zoomScaleNormal="60" workbookViewId="0">
      <selection activeCell="AC44" sqref="AC44"/>
    </sheetView>
  </sheetViews>
  <sheetFormatPr defaultRowHeight="14.5" x14ac:dyDescent="0.35"/>
  <sheetData>
    <row r="9" spans="7:13" x14ac:dyDescent="0.35">
      <c r="G9" s="26"/>
    </row>
    <row r="15" spans="7:13" x14ac:dyDescent="0.35">
      <c r="M15" s="27"/>
    </row>
    <row r="16" spans="7:13" x14ac:dyDescent="0.35">
      <c r="L16" s="27"/>
    </row>
    <row r="17" spans="5:16" x14ac:dyDescent="0.35">
      <c r="E17" s="26"/>
      <c r="M17" s="27"/>
      <c r="P17" s="28"/>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A8" zoomScale="70" zoomScaleNormal="70" workbookViewId="0"/>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55000000000000004">
      <c r="A11" s="4" t="s">
        <v>10932</v>
      </c>
      <c r="B11" s="2" t="e">
        <f>#REF!</f>
        <v>#REF!</v>
      </c>
      <c r="Q11" s="4"/>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ED2E1E9-F10E-4FD9-9737-11FD85417C88}">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78E42961-5752-4B46-BD6F-5FD5383CD15F}">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CAB2CA17-6DAC-4C44-875F-CC751304E4C7}">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81D02238-822A-49C2-8D7E-DADF0B806271}">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Data</vt:lpstr>
      <vt:lpstr>DASHBOARD</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Asif</cp:lastModifiedBy>
  <dcterms:created xsi:type="dcterms:W3CDTF">2015-06-05T18:17:20Z</dcterms:created>
  <dcterms:modified xsi:type="dcterms:W3CDTF">2025-08-07T20:29:20Z</dcterms:modified>
</cp:coreProperties>
</file>