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EXCEL\stat\"/>
    </mc:Choice>
  </mc:AlternateContent>
  <xr:revisionPtr revIDLastSave="0" documentId="13_ncr:1_{15F70471-33CC-4EB8-88DF-3E099D514DBC}" xr6:coauthVersionLast="36" xr6:coauthVersionMax="36" xr10:uidLastSave="{00000000-0000-0000-0000-000000000000}"/>
  <bookViews>
    <workbookView xWindow="0" yWindow="0" windowWidth="19200" windowHeight="6810" firstSheet="12" activeTab="18" xr2:uid="{00000000-000D-0000-FFFF-FFFF00000000}"/>
  </bookViews>
  <sheets>
    <sheet name="Page001" sheetId="2" r:id="rId1"/>
    <sheet name="Page002" sheetId="3" r:id="rId2"/>
    <sheet name="Page003" sheetId="4" r:id="rId3"/>
    <sheet name="Page004" sheetId="5" r:id="rId4"/>
    <sheet name="Page005" sheetId="6" r:id="rId5"/>
    <sheet name="Page006" sheetId="7" r:id="rId6"/>
    <sheet name="Page007" sheetId="8" r:id="rId7"/>
    <sheet name="Page008" sheetId="9" r:id="rId8"/>
    <sheet name="Page009" sheetId="10" r:id="rId9"/>
    <sheet name="Page010" sheetId="11" r:id="rId10"/>
    <sheet name="Page011" sheetId="12" r:id="rId11"/>
    <sheet name="Page012" sheetId="13" r:id="rId12"/>
    <sheet name="Page013" sheetId="14" r:id="rId13"/>
    <sheet name="Page014" sheetId="15" r:id="rId14"/>
    <sheet name="Page015" sheetId="16" r:id="rId15"/>
    <sheet name="Page016" sheetId="17" r:id="rId16"/>
    <sheet name="Page017" sheetId="18" r:id="rId17"/>
    <sheet name="Page018" sheetId="19" r:id="rId18"/>
    <sheet name="Page019" sheetId="20" r:id="rId19"/>
    <sheet name="Page020" sheetId="21" r:id="rId20"/>
    <sheet name="Page021" sheetId="22" r:id="rId21"/>
    <sheet name="Page022" sheetId="23" r:id="rId22"/>
    <sheet name="Page023" sheetId="24" r:id="rId23"/>
    <sheet name="Page024" sheetId="25" r:id="rId24"/>
  </sheets>
  <definedNames>
    <definedName name="_xlchart.v1.0" hidden="1">Page010!$P$3:$P$6</definedName>
    <definedName name="_xlchart.v1.1" hidden="1">Page010!$Q$2</definedName>
    <definedName name="_xlchart.v1.2" hidden="1">Page010!$Q$3:$Q$6</definedName>
  </definedNames>
  <calcPr calcId="191029"/>
</workbook>
</file>

<file path=xl/calcChain.xml><?xml version="1.0" encoding="utf-8"?>
<calcChain xmlns="http://schemas.openxmlformats.org/spreadsheetml/2006/main">
  <c r="L7" i="18" l="1"/>
  <c r="L5" i="18"/>
  <c r="L3" i="18"/>
  <c r="H4" i="18"/>
  <c r="K31" i="16" l="1"/>
  <c r="K29" i="16"/>
  <c r="K27" i="16"/>
  <c r="O11" i="17"/>
  <c r="J3" i="13"/>
  <c r="G8" i="12"/>
  <c r="I47" i="11"/>
  <c r="H47" i="11"/>
  <c r="G47" i="11"/>
  <c r="I16" i="9"/>
  <c r="I15" i="9"/>
  <c r="I21" i="19"/>
  <c r="H20" i="19"/>
  <c r="K21" i="16" l="1"/>
  <c r="K23" i="16"/>
  <c r="K25" i="16"/>
  <c r="H8" i="18" l="1"/>
  <c r="H6" i="18"/>
  <c r="O15" i="17" l="1"/>
  <c r="O13" i="17"/>
  <c r="O8" i="17"/>
  <c r="O6" i="17"/>
  <c r="O4" i="17"/>
  <c r="J15" i="17"/>
  <c r="J13" i="17"/>
  <c r="J11" i="17"/>
  <c r="J8" i="17"/>
  <c r="J6" i="17"/>
  <c r="J4" i="17"/>
  <c r="K15" i="16"/>
  <c r="K13" i="16"/>
  <c r="K11" i="16"/>
  <c r="K9" i="16"/>
  <c r="K6" i="16"/>
  <c r="K4" i="16"/>
  <c r="K2" i="16"/>
  <c r="AV32" i="16"/>
  <c r="H2" i="15" l="1"/>
  <c r="H4" i="15"/>
  <c r="H6" i="14"/>
  <c r="H4" i="14"/>
  <c r="J14" i="13"/>
  <c r="J12" i="13"/>
  <c r="J5" i="13"/>
  <c r="G10" i="12" l="1"/>
  <c r="G53" i="11"/>
  <c r="Q18" i="11"/>
  <c r="N52" i="10"/>
  <c r="M15" i="10"/>
  <c r="H18" i="9" l="1"/>
  <c r="H11" i="9"/>
  <c r="H7" i="9"/>
  <c r="H9" i="8"/>
  <c r="H15" i="8"/>
  <c r="H12" i="8"/>
  <c r="J47" i="7"/>
  <c r="I47" i="7"/>
  <c r="I41" i="7"/>
  <c r="I17" i="7"/>
  <c r="G17" i="7"/>
  <c r="G11" i="7"/>
  <c r="M16" i="6"/>
  <c r="M10" i="6"/>
  <c r="H16" i="6"/>
  <c r="H10" i="6"/>
  <c r="J12" i="5"/>
  <c r="I12" i="5"/>
  <c r="H12" i="5"/>
  <c r="J6" i="5" l="1"/>
  <c r="I6" i="5"/>
  <c r="H6" i="5"/>
  <c r="G15" i="4" l="1"/>
  <c r="F15" i="4"/>
  <c r="E15" i="4"/>
  <c r="I4" i="3"/>
  <c r="H4" i="3"/>
  <c r="G4" i="3"/>
  <c r="I26" i="2"/>
  <c r="H26" i="2"/>
  <c r="G26" i="2"/>
  <c r="G10" i="2"/>
  <c r="F10" i="2"/>
  <c r="E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2A4CB7-86DD-4167-A8D1-9D935C8F4483}" keepAlive="1" name="Query - Table27" description="Connection to the 'Table27' query in the workbook." type="5" refreshedVersion="6" background="1">
    <dbPr connection="Provider=Microsoft.Mashup.OleDb.1;Data Source=$Workbook$;Location=Table27;Extended Properties=&quot;&quot;" command="SELECT * FROM [Table27]"/>
  </connection>
</connections>
</file>

<file path=xl/sharedStrings.xml><?xml version="1.0" encoding="utf-8"?>
<sst xmlns="http://schemas.openxmlformats.org/spreadsheetml/2006/main" count="1155" uniqueCount="815">
  <si>
    <t>Column1</t>
  </si>
  <si>
    <t>Column2</t>
  </si>
  <si>
    <t>Questions on measure of central tendency</t>
  </si>
  <si>
    <t>1)</t>
  </si>
  <si>
    <t>Business Problem: A retail store wants to analyze the sales data of a particular</t>
  </si>
  <si>
    <t>product category to understand the typical sales performance and make strategic</t>
  </si>
  <si>
    <t>decisions.</t>
  </si>
  <si>
    <t>Data:</t>
  </si>
  <si>
    <t>Let's consider the weekly sales data (in units) for the past month for a specific product</t>
  </si>
  <si>
    <t>category:</t>
  </si>
  <si>
    <t>Week 1: 50 units</t>
  </si>
  <si>
    <t>Week 2: 60 units</t>
  </si>
  <si>
    <t>Week 3: 55 units</t>
  </si>
  <si>
    <t>Week 4: 70 units</t>
  </si>
  <si>
    <t>Question:</t>
  </si>
  <si>
    <t>1. Mean: What is the average weekly sales of the product category?</t>
  </si>
  <si>
    <t>2. Median: What is the typical or central sales value for the product category?</t>
  </si>
  <si>
    <t>3. Mode: Are there any recurring or most frequently occurring sales figures for the</t>
  </si>
  <si>
    <t>product category?</t>
  </si>
  <si>
    <t>By answering these questions using the mean, median, and mode, the retail store can</t>
  </si>
  <si>
    <t>gain insights into the sales performance of the product category, identify any patterns or</t>
  </si>
  <si>
    <t>outliers, and make informed decisions regarding stock management, marketing</t>
  </si>
  <si>
    <t>strategies, and product placement.</t>
  </si>
  <si>
    <t>2)</t>
  </si>
  <si>
    <t>Business Problem: A restaurant wants to analyze the waiting times of its</t>
  </si>
  <si>
    <t>customers to understand the typical waiting experience and improve service</t>
  </si>
  <si>
    <t>efficiency.</t>
  </si>
  <si>
    <t>Let's consider the waiting times (in minutes) for the past 20 customers:</t>
  </si>
  <si>
    <t>15, 10, 20, 25, 15, 10, 30, 20, 15, 10,</t>
  </si>
  <si>
    <t>10, 25, 15, 20, 20, 15, 10, 10, 20, 25</t>
  </si>
  <si>
    <t>1. Mean: What is the average waiting time for customers at the restaurant?</t>
  </si>
  <si>
    <t>2. Median: What is the typical or central waiting time experienced by customers?</t>
  </si>
  <si>
    <t>3. Mode: Are there any recurring or most frequently occurring waiting times for</t>
  </si>
  <si>
    <t>customers?</t>
  </si>
  <si>
    <t>By answering these questions using the mean, median, and mode, the restaurant can</t>
  </si>
  <si>
    <t>gain insights into the average waiting time, identify any common or peak waiting periods,</t>
  </si>
  <si>
    <t>and make informed decisions to optimize the customer service process, such as</t>
  </si>
  <si>
    <t>adjusting staffing levels, streamlining operations, or implementing strategies to reduce</t>
  </si>
  <si>
    <t>waiting times.</t>
  </si>
  <si>
    <t>3)</t>
  </si>
  <si>
    <t>Business Problem: A car rental company wants to analyze the rental durations of</t>
  </si>
  <si>
    <t>its customers to understand the typical rental period and optimize its pricing and</t>
  </si>
  <si>
    <t>fleet management strategies.</t>
  </si>
  <si>
    <t>Let's consider the rental durations (in days) for a sample of 50 customers:</t>
  </si>
  <si>
    <t>3, 2, 5, 4, 7, 2, 3, 3, 1, 6,</t>
  </si>
  <si>
    <t>4, 2, 3, 5, 2, 4, 2, 1, 3, 5,</t>
  </si>
  <si>
    <t>6, 3, 2, 1, 4, 2, 4, 5, 3, 2,</t>
  </si>
  <si>
    <t>7, 2, 3, 4, 5, 1, 6, 2, 4, 3,</t>
  </si>
  <si>
    <t>5, 3, 2, 4, 2, 6, 3, 2, 4, 5</t>
  </si>
  <si>
    <t>1. Mean: What is the average rental duration for customers at the car rental company?</t>
  </si>
  <si>
    <t>2. Median: What is the typical or central rental duration experienced by customers?</t>
  </si>
  <si>
    <t>3. Mode: Are there any recurring or most frequently occurring rental durations for</t>
  </si>
  <si>
    <t>By answering these questions using the mean, median, and mode, the car rental</t>
  </si>
  <si>
    <t>company can gain insights into the average rental duration, understand the most</t>
  </si>
  <si>
    <t>common rental periods, and make informed decisions regarding pricing, fleet size, and</t>
  </si>
  <si>
    <t>availability. Additionally, this analysis can help the company optimize resource allocation,</t>
  </si>
  <si>
    <t>plan for peak demand periods, and enhance customer satisfaction by aligning service</t>
  </si>
  <si>
    <t>offerings with customers' typical rental needs.</t>
  </si>
  <si>
    <t>Questions on measure of dispersion</t>
  </si>
  <si>
    <t>Problem: A manufacturing company wants to analyze the production output of a</t>
  </si>
  <si>
    <t>specific machine to understand the variability or spread in its performance.</t>
  </si>
  <si>
    <t>Let's consider the number of units produced per hour by the machine for a sample of 10</t>
  </si>
  <si>
    <t>working days:</t>
  </si>
  <si>
    <t>Day 1: 120 units</t>
  </si>
  <si>
    <t>Day 2: 110 units</t>
  </si>
  <si>
    <t>Day 3: 130 units</t>
  </si>
  <si>
    <t>Day 4: 115 units</t>
  </si>
  <si>
    <t>Day 5: 125 units</t>
  </si>
  <si>
    <t>Day 6: 105 units</t>
  </si>
  <si>
    <t>Day 7: 135 units</t>
  </si>
  <si>
    <t>Day 8: 115 units</t>
  </si>
  <si>
    <t>Day 9: 125 units</t>
  </si>
  <si>
    <t>Day 10: 140 units</t>
  </si>
  <si>
    <t>1. Range: What is the range of the production output for the machine?</t>
  </si>
  <si>
    <t>2. Variance: What is the variance of the production output for the machine?</t>
  </si>
  <si>
    <t>3. Standard Deviation: What is the standard deviation of the production output for the</t>
  </si>
  <si>
    <t>machine?</t>
  </si>
  <si>
    <t>By answering these questions using different measures of dispersion, the manufacturing</t>
  </si>
  <si>
    <t>company can gain insights into the variability in the machine's production output. This</t>
  </si>
  <si>
    <t>information can help identify any fluctuations, assess the consistency of performance,</t>
  </si>
  <si>
    <t>and make informed decisions regarding quality control, scheduling, and resource</t>
  </si>
  <si>
    <t>allocation.</t>
  </si>
  <si>
    <t>Problem: A retail store wants to analyze the sales of a specific product to</t>
  </si>
  <si>
    <t>understand the variability in daily sales and assess its inventory management.</t>
  </si>
  <si>
    <t>Let's consider the daily sales (in dollars) for the past 30 days:</t>
  </si>
  <si>
    <t>$500, $700, $400, $600, $550, $750, $650, $500, $600, $550,</t>
  </si>
  <si>
    <t>$800, $450, $700, $550, $600, $400, $650, $500, $750, $550,</t>
  </si>
  <si>
    <t>$700, $600, $500, $800, $550, $650, $400, $600, $750, $550</t>
  </si>
  <si>
    <t>Questions:</t>
  </si>
  <si>
    <t>1. Range: What is the range of the daily sales?</t>
  </si>
  <si>
    <t>2. Variance: What is the variance of the daily sales?</t>
  </si>
  <si>
    <t>3. Standard Deviation: What is the standard deviation of the daily sales?</t>
  </si>
  <si>
    <t>By answering these questions using different measures of dispersion, the retail store can</t>
  </si>
  <si>
    <t>gain insights into the variability in daily sales, assess the consistency of demand, and</t>
  </si>
  <si>
    <t>make informed decisions regarding inventory stocking levels, sales forecasting, and</t>
  </si>
  <si>
    <t>pricing strategies.</t>
  </si>
  <si>
    <t>Problem: An e-commerce platform wants to analyze the delivery times of its</t>
  </si>
  <si>
    <t>shipments to understand the variability in order fulfillment and optimize its</t>
  </si>
  <si>
    <t>logistics operations.</t>
  </si>
  <si>
    <t>Let's consider the delivery times (in days) for a sample of 50 shipments:</t>
  </si>
  <si>
    <t>3, 5, 2, 4, 6, 2, 3, 4, 2, 5,</t>
  </si>
  <si>
    <t>7, 2, 3, 4, 2, 4, 2, 3, 5, 6,</t>
  </si>
  <si>
    <t>3, 2, 1, 4, 2, 4, 5, 3, 2, 7,</t>
  </si>
  <si>
    <t>2, 3, 4, 5, 1, 6, 2, 4, 3, 5,</t>
  </si>
  <si>
    <t>3, 2, 4, 2, 6, 3, 2, 4, 5, 3</t>
  </si>
  <si>
    <t>1. Range: What is the range of the delivery times?</t>
  </si>
  <si>
    <t>2. Variance: What is the variance of the delivery times?</t>
  </si>
  <si>
    <t>3. Standard Deviation: What is the standard deviation of the delivery times?</t>
  </si>
  <si>
    <t>By answering these questions using different measures of dispersion, the e-commerce</t>
  </si>
  <si>
    <t>platform can gain insights into the variability in delivery times, identify any bottlenecks in</t>
  </si>
  <si>
    <t>the logistics process, and make informed decisions regarding shipment tracking,</t>
  </si>
  <si>
    <t>customer expectations, and service level agreements.</t>
  </si>
  <si>
    <t>4)</t>
  </si>
  <si>
    <t>Problem : A company wants to analyze the monthly revenue generated by one of</t>
  </si>
  <si>
    <t>its products to understand its performance and variability.</t>
  </si>
  <si>
    <t>Let's consider the monthly revenue (in thousands of dollars) for the past 12 months:</t>
  </si>
  <si>
    <t>$120, $150, $110, $135, $125, $140, $130, $155, $115, $145, $135, $130</t>
  </si>
  <si>
    <t>1. Measure of Central Tendency: What is the average monthly revenue for the product?</t>
  </si>
  <si>
    <t>2. Measure of Dispersion: What is the range of monthly revenue for the product?</t>
  </si>
  <si>
    <t>By answering these questions, the company can gain insights into the average revenue</t>
  </si>
  <si>
    <t>generated by the product and understand the range or variability in its monthly revenue,</t>
  </si>
  <si>
    <t>which can help with financial planning, forecasting, and evaluating the product's</t>
  </si>
  <si>
    <t>performance.</t>
  </si>
  <si>
    <t>5)</t>
  </si>
  <si>
    <t>Problem : A survey was conducted to gather feedback from customers regarding</t>
  </si>
  <si>
    <t>their satisfaction with a particular service on a scale of 1 to 10.</t>
  </si>
  <si>
    <t>Let's consider the satisfaction ratings from 50 customers:</t>
  </si>
  <si>
    <t>8, 7, 9, 6, 7, 8, 9, 8, 7, 6,</t>
  </si>
  <si>
    <t>8, 9, 7, 8, 7, 6, 8, 9, 6, 7,</t>
  </si>
  <si>
    <t>8, 9, 7, 6, 7, 8, 9, 8, 7, 6,</t>
  </si>
  <si>
    <t>9, 8, 7, 6, 8, 9, 7, 8, 7, 6,</t>
  </si>
  <si>
    <t>9, 8, 7, 6, 7, 8, 9, 8, 7, 6</t>
  </si>
  <si>
    <t>1. Measure of Central Tendency: What is the average satisfaction rating?</t>
  </si>
  <si>
    <t>2. Measure of Dispersion: What is the standard deviation of the satisfaction ratings?</t>
  </si>
  <si>
    <t>By answering these questions, the company can gain insights into the average</t>
  </si>
  <si>
    <t>satisfaction rating of customers and understand the spread or variability in their ratings.</t>
  </si>
  <si>
    <t>This information can help identify areas for improvement, evaluate customer perception,</t>
  </si>
  <si>
    <t>and make informed decisions to enhance the service quality.</t>
  </si>
  <si>
    <t>6)</t>
  </si>
  <si>
    <t>Problem :A company wants to analyze the customer wait times at its call center to</t>
  </si>
  <si>
    <t>assess the efficiency of its customer service operations.</t>
  </si>
  <si>
    <t>Let's consider the wait times (in minutes) for a sample of 100 randomly selected</t>
  </si>
  <si>
    <t>customer calls:</t>
  </si>
  <si>
    <t>10, 15, 12, 18, 20, 25, 8, 14, 16, 22,</t>
  </si>
  <si>
    <t>9, 17, 11, 13, 19, 23, 21, 16, 24, 27,</t>
  </si>
  <si>
    <t>13, 10, 18, 16, 12, 14, 19, 21, 11, 17,</t>
  </si>
  <si>
    <t>15, 20, 26, 13, 12, 14, 22, 19, 16, 11,</t>
  </si>
  <si>
    <t>25, 18, 16, 13, 21, 20, 15, 12, 19, 17,</t>
  </si>
  <si>
    <t>14, 16, 23, 18, 15, 11, 19, 22, 17, 12,</t>
  </si>
  <si>
    <t>16, 14, 18, 20, 25, 13, 11, 22, 19, 17,</t>
  </si>
  <si>
    <t>15, 16, 13, 14, 18, 20, 19, 21, 17, 12,</t>
  </si>
  <si>
    <t>15, 13, 16, 14, 22, 21, 19, 18, 16, 11,</t>
  </si>
  <si>
    <t>17, 14, 12, 20, 23, 19, 15, 16, 13, 18</t>
  </si>
  <si>
    <t>1. Measure of Central Tendency: What is the average wait time for customers at the call</t>
  </si>
  <si>
    <t>center?</t>
  </si>
  <si>
    <t>2. Measure of Dispersion: What is the range of wait times for customers at the call</t>
  </si>
  <si>
    <t>3. Measure of Dispersion: What is the standard deviation of the wait times for customers</t>
  </si>
  <si>
    <t>at the call center?</t>
  </si>
  <si>
    <t>By answering these questions, the company can gain insights into the average wait time</t>
  </si>
  <si>
    <t>experienced by customers, assess the variability or spread in the wait times, and make</t>
  </si>
  <si>
    <t>informed decisions regarding staffing levels, call center efficiency, and customer</t>
  </si>
  <si>
    <t>satisfaction.</t>
  </si>
  <si>
    <t>7)</t>
  </si>
  <si>
    <t>Problem : A transportation company wants to analyze the fuel efficiency of its</t>
  </si>
  <si>
    <t>vehicle fleet to identify any variations across different vehicle models.</t>
  </si>
  <si>
    <t>Let's consider the fuel efficiency (in miles per gallon, mpg) for a sample of 50 vehicles:</t>
  </si>
  <si>
    <t>Model A: 30, 32, 33, 28, 31, 30, 29, 30, 32, 31,</t>
  </si>
  <si>
    <t>Model B: 25, 27, 26, 23, 28, 24, 26, 25, 27, 28,</t>
  </si>
  <si>
    <t>Model C: 22, 23, 20, 25, 21, 24, 23, 22, 25, 24,</t>
  </si>
  <si>
    <t>Model D: 18, 17, 19, 20, 21, 18, 19, 17, 20, 19,</t>
  </si>
  <si>
    <t>Model E: 35, 36, 34, 35, 33, 34, 32, 33, 36, 34</t>
  </si>
  <si>
    <t>1. Measure of Central Tendency: What is the average fuel efficiency for each vehicle</t>
  </si>
  <si>
    <t>model?</t>
  </si>
  <si>
    <t>2. Measure of Dispersion: What is the range of fuel efficiency for each vehicle model?</t>
  </si>
  <si>
    <t>3. Measure of Dispersion: What is the variance of the fuel efficiency for each vehicle</t>
  </si>
  <si>
    <t>gain insights into the average fuel efficiency of different vehicle models, understand the</t>
  </si>
  <si>
    <t>variations or spread in the fuel efficiency, and make informed decisions regarding fleet</t>
  </si>
  <si>
    <t>management, vehicle selection, and fuel consumption optimization.</t>
  </si>
  <si>
    <t>8)</t>
  </si>
  <si>
    <t>Problem : A company wants to analyze the ages of its employees to understand</t>
  </si>
  <si>
    <t>the age distribution and demographics within the organization.</t>
  </si>
  <si>
    <t>Let's consider the ages of 100 employees:</t>
  </si>
  <si>
    <t>28, 32, 35, 40, 42, 28, 33, 38, 30, 41,</t>
  </si>
  <si>
    <t>37, 31, 34, 29, 36, 43, 39, 27, 35, 31,</t>
  </si>
  <si>
    <t>39, 45, 29, 33, 37, 40, 36, 29, 31, 38,</t>
  </si>
  <si>
    <t>35, 44, 32, 39, 36, 30, 33, 28, 41, 35,</t>
  </si>
  <si>
    <t>31, 37, 42, 29, 34, 40, 31, 33, 38, 36,</t>
  </si>
  <si>
    <t>39, 27, 35, 30, 43, 29, 32, 36, 31, 40,</t>
  </si>
  <si>
    <t>38, 44, 37, 33, 35, 41, 30, 31, 39, 28,</t>
  </si>
  <si>
    <t>45, 29, 33, 38, 34, 32, 35, 31, 40, 36,</t>
  </si>
  <si>
    <t>38, 44, 37, 33, 35, 41, 30, 31, 39, 28</t>
  </si>
  <si>
    <t>1. Frequency Distribution: Create a frequency distribution table for the ages of the</t>
  </si>
  <si>
    <t>employees.</t>
  </si>
  <si>
    <t>2. Mode: What is the mode (most common age) among the employees?</t>
  </si>
  <si>
    <t>3. Median: What is the median age of the employees?</t>
  </si>
  <si>
    <t>4. Range: What is the range of ages among the employees?</t>
  </si>
  <si>
    <t>By answering these questions using frequency distribution and other measures, the</t>
  </si>
  <si>
    <t>company can gain insights into the age distribution of its workforce, identify the most</t>
  </si>
  <si>
    <t>common age group, understand the central tendency, and assess the spread of ages.</t>
  </si>
  <si>
    <t>This information can be useful for workforce planning, diversity initiatives, and</t>
  </si>
  <si>
    <t>understanding the generational dynamics within the organization.</t>
  </si>
  <si>
    <t>9)</t>
  </si>
  <si>
    <t>Problem :A retail store wants to analyze the purchase amounts made by</t>
  </si>
  <si>
    <t>customers to understand their spending habits.</t>
  </si>
  <si>
    <t>Let's consider the purchase amounts (in dollars) for a sample of 50 customers:</t>
  </si>
  <si>
    <t>56, 40, 28, 73, 52, 61, 35, 40, 47, 65,</t>
  </si>
  <si>
    <t>52, 44, 38, 60, 56, 40, 36, 49, 68, 57,</t>
  </si>
  <si>
    <t>52, 63, 41, 48, 55, 42, 39, 58, 62, 49,</t>
  </si>
  <si>
    <t>59, 45, 47, 51, 65, 41, 48, 55, 42, 39,</t>
  </si>
  <si>
    <t>58, 62, 49, 59, 45, 47, 51, 65, 43, 58</t>
  </si>
  <si>
    <t>1. Frequency Distribution: Create a frequency distribution table for the purchase</t>
  </si>
  <si>
    <t>amounts.</t>
  </si>
  <si>
    <t>2. Mode: What is the mode (most common purchase amount) among the customers?</t>
  </si>
  <si>
    <t>3. Median: What is the median purchase amount among the customers?</t>
  </si>
  <si>
    <t>4. Interquartile Range: What is the interquartile range of the purchase amounts?</t>
  </si>
  <si>
    <t>By answering these questions using frequency distribution and other measures, the retail</t>
  </si>
  <si>
    <t>store can gain insights into the spending habits of its customers, identify the most</t>
  </si>
  <si>
    <t>common purchase amount</t>
  </si>
  <si>
    <t>production line to identify the frequency of different types of defects.</t>
  </si>
  <si>
    <t>Let's consider the types of defects and their corresponding frequencies observed in a</t>
  </si>
  <si>
    <t>sample of 200 products:</t>
  </si>
  <si>
    <t>Defect Type: A, B, C, D, E, F, G</t>
  </si>
  <si>
    <t>Frequency: 30, 40, 20, 10, 45, 25, 30</t>
  </si>
  <si>
    <t>1. Bar Chart: Create a bar chart to visualize the frequency of different defect types.</t>
  </si>
  <si>
    <t>2. Most Common Defect: Which defect type has the highest frequency?</t>
  </si>
  <si>
    <t>3. Histogram: Create a histogram to represent the defect frequencies.</t>
  </si>
  <si>
    <t>By answering these questions using a bar chart and histogram, the manufacturing</t>
  </si>
  <si>
    <t>company can visually understand the distribution of defect types, identify the most</t>
  </si>
  <si>
    <t>common defect, and prioritize quality control efforts to address the prevalent issues.</t>
  </si>
  <si>
    <t>satisfaction levels with a specific service on a scale of 1 to 5.</t>
  </si>
  <si>
    <t>Let's consider the satisfaction ratings from 100 customers:</t>
  </si>
  <si>
    <t>Ratings: 4, 5, 3, 4, 4, 3, 2, 5, 4, 3,</t>
  </si>
  <si>
    <t>5, 4, 2, 3, 4, 5, 3, 4, 5, 3,</t>
  </si>
  <si>
    <t>4, 3, 2, 4, 5, 3, 4, 5, 4, 3,</t>
  </si>
  <si>
    <t>3, 4, 5, 2, 3, 4, 4, 3, 5, 4,</t>
  </si>
  <si>
    <t>3, 4, 5, 4, 2, 3, 4, 5, 3, 4,</t>
  </si>
  <si>
    <t>5, 4, 3, 4, 5, 3, 4, 5, 4, 3,</t>
  </si>
  <si>
    <t>3, 4, 5, 2, 3, 4, 4, 3, 5, 4</t>
  </si>
  <si>
    <t>1. Histogram: Create a histogram to visualize the distribution of satisfaction ratings.</t>
  </si>
  <si>
    <t>2. Mode: Which satisfaction rating has the highest frequency?</t>
  </si>
  <si>
    <t>3. Bar Chart: Create a bar chart to display the frequency of each satisfaction rating.</t>
  </si>
  <si>
    <t>By answering these questions using a histogram and bar chart, the organization can</t>
  </si>
  <si>
    <t>gain insights into the distribution of satisfaction ratings, identify the most common</t>
  </si>
  <si>
    <t>satisfaction level, and assess overall customer satisfaction.</t>
  </si>
  <si>
    <t>12) Problem : A company wants to analyze the monthly sales figures of its products to</t>
  </si>
  <si>
    <t>understand the sales distribution across different price ranges.</t>
  </si>
  <si>
    <t>Let's consider the monthly sales figures (in thousands of dollars) for a sample of 50</t>
  </si>
  <si>
    <t>products:</t>
  </si>
  <si>
    <t>Sales: 35, 28, 32, 45, 38, 29, 42, 30, 36, 41,</t>
  </si>
  <si>
    <t>47, 31, 39, 43, 37, 30, 34, 39, 28, 33,</t>
  </si>
  <si>
    <t>36, 40, 42, 29, 31, 45, 38, 33, 41, 35,</t>
  </si>
  <si>
    <t>37,</t>
  </si>
  <si>
    <t>34, 46, 30, 39, 43, 28, 32, 36, 29,</t>
  </si>
  <si>
    <t>31, 37, 40, 42, 33, 39, 28, 35, 38, 43</t>
  </si>
  <si>
    <t>1. Histogram: Create a histogram to visualize the sales distribution across different price</t>
  </si>
  <si>
    <t>ranges.</t>
  </si>
  <si>
    <t>2. Measure of Central Tendency: What is the average monthly sales figure?</t>
  </si>
  <si>
    <t>3. Bar Chart: Create a bar chart to display the frequency of sales in different price</t>
  </si>
  <si>
    <t>By answering these questions using a histogram and bar chart, the company can</t>
  </si>
  <si>
    <t>understand the distribution of sales figures, determine the average sales performance,</t>
  </si>
  <si>
    <t>and identify the price ranges where sales are concentrated or lacking.</t>
  </si>
  <si>
    <t>13) Problem : A study was conducted to analyze the response times of a website for</t>
  </si>
  <si>
    <t>different user locations.</t>
  </si>
  <si>
    <t>Let's consider the response times (in milliseconds) for a sample of 200 user requests:</t>
  </si>
  <si>
    <t>Response Times: 125, 148, 137, 120, 135, 132, 145, 122, 130, 141,</t>
  </si>
  <si>
    <t>118, 125, 132, 136, 128, 123, 132, 138, 126, 129,</t>
  </si>
  <si>
    <t>136, 127, 130, 122, 125, 133, 140, 126, 133, 135,</t>
  </si>
  <si>
    <t>130, 134, 141, 119, 125, 131, 136, 128, 124, 132,</t>
  </si>
  <si>
    <t>130, 134, 141, 119, 125, 131, 136, 128, 124, 132</t>
  </si>
  <si>
    <t>1. Histogram: Create a histogram to visualize the distribution of response times.</t>
  </si>
  <si>
    <t>2. Measure of Central Tendency: What is the median response time?</t>
  </si>
  <si>
    <t>3. Bar Chart: Create a bar chart to display the frequency of response times within</t>
  </si>
  <si>
    <t>different ranges.</t>
  </si>
  <si>
    <t>By answering these questions using a histogram and bar chart, the study can gain</t>
  </si>
  <si>
    <t>insights into the distribution of response times, understand the typical response time</t>
  </si>
  <si>
    <t>experienced by users, and assess the performance of the website.</t>
  </si>
  <si>
    <t>14) Problem : A company wants to analyze the sales performance of its products</t>
  </si>
  <si>
    <t>across different regions.</t>
  </si>
  <si>
    <t>Let's consider the sales figures (in thousands of dollars) for a sample of 50 products in</t>
  </si>
  <si>
    <t>three regions:</t>
  </si>
  <si>
    <t>Region 1: 45, 35, 40, 38, 42, 37, 39, 43, 44, 41,</t>
  </si>
  <si>
    <t>Region 2: 32, 28, 30, 34, 33, 35, 31, 29, 36, 37,</t>
  </si>
  <si>
    <t>Region 3: 40, 39, 42, 41, 38, 43, 45, 44, 41, 37</t>
  </si>
  <si>
    <t>1. Bar Chart: Create a bar chart to compare the sales figures across the three regions.</t>
  </si>
  <si>
    <t>2. Measure of Central Tendency: What is the average sales figure for each region?</t>
  </si>
  <si>
    <t>3. Measure of Dispersion</t>
  </si>
  <si>
    <t>: What is the range of sales figures in each region?</t>
  </si>
  <si>
    <t>By answering these questions using a bar chart and measures of central tendency and</t>
  </si>
  <si>
    <t>dispersion, the company can compare the sales performance across different regions,</t>
  </si>
  <si>
    <t>identify the average sales figures, and understand the variability in sales within each</t>
  </si>
  <si>
    <t>region. This information can be used for regional sales analysis, resource allocation, and</t>
  </si>
  <si>
    <t>decision-making processes.</t>
  </si>
  <si>
    <t>Questions on Measure of Skewness and Kurtosis</t>
  </si>
  <si>
    <t>Question : A company wants to analyze the monthly returns of its investment</t>
  </si>
  <si>
    <t>portfolio to understand the distribution and risk associated with the returns.</t>
  </si>
  <si>
    <t>Let's consider the monthly returns (%) for the portfolio over a one-year period:</t>
  </si>
  <si>
    <t>Returns: -2.5, 1.3, -0.8, -1.9, 2.1, 0.5, -1.2, 1.8, -0.5, 2.3,</t>
  </si>
  <si>
    <t>-0.7, 1.2, -1.5, -0.3, 2.6, 1.1, -1.7, 0.9, -1.4, 0.3,</t>
  </si>
  <si>
    <t>1.9, -1.1, -0.4, 2.2, -0.9, 1.6, -0.6, -1.3, 2.4, 0.7,</t>
  </si>
  <si>
    <t>-1.8, 1.5, -0.2, -2.1, 2.8, 0.8, -1.6, 1.4, -0.1, 2.5,</t>
  </si>
  <si>
    <t>-1.0, 1.7, -0.9, -2.0, 2.7, 0.6, -1.4, 1.1, -0.3, 2.0</t>
  </si>
  <si>
    <t>1. Skewness: Calculate the skewness of the monthly returns.</t>
  </si>
  <si>
    <t>2. Kurtosis: Calculate the kurtosis of the monthly returns.</t>
  </si>
  <si>
    <t>3. Interpretation: Based on the skewness and kurtosis values, what can be said about</t>
  </si>
  <si>
    <t>the distribution of returns?</t>
  </si>
  <si>
    <t>By answering these questions using measures of skewness and kurtosis, the company</t>
  </si>
  <si>
    <t>can understand the shape and symmetry of the return distribution, assess the level of</t>
  </si>
  <si>
    <t>risk and potential outliers, and make informed decisions regarding portfolio management</t>
  </si>
  <si>
    <t>and risk mitigation strategies.</t>
  </si>
  <si>
    <t>Question : A research study wants to analyze the income distribution of a</t>
  </si>
  <si>
    <t>population to understand the level of income inequality.</t>
  </si>
  <si>
    <t>Let's consider the monthly incomes (in thousands of dollars) of a sample of 100</t>
  </si>
  <si>
    <t>individuals:</t>
  </si>
  <si>
    <t>Incomes: 2.5, 4.8, 3.2, 2.1, 4.5, 2.9, 2.3, 3.1, 4.2, 3.9,</t>
  </si>
  <si>
    <t>2.8, 4.1, 2.6, 2.4, 4.7, 3.3, 2.7, 3.0, 4.3, 3.7,</t>
  </si>
  <si>
    <t>2.2, 3.6, 4.0, 2.7, 3.8, 3.5, 3.2, 4.4, 2.0, 3.4,</t>
  </si>
  <si>
    <t>3.1, 2.9, 4.6, 3.3, 2.5, 4.9, 2.8, 3.0, 4.2, 3.9,</t>
  </si>
  <si>
    <t>2.2, 3.6, 4.0, 2.7, 3.8, 3.5, 3.2, 4.4,</t>
  </si>
  <si>
    <t>2.0, 3.4,</t>
  </si>
  <si>
    <t>3.1, 2.9, 4.6, 3.3, 2.5, 4.9</t>
  </si>
  <si>
    <t>1. Skewness: Calculate the skewness of the income distribution.</t>
  </si>
  <si>
    <t>2. Kurtosis: Calculate the kurtosis of the income distribution.</t>
  </si>
  <si>
    <t>3. Interpretation: Based on the skewness and kurtosis values, what can be inferred</t>
  </si>
  <si>
    <t>about the income inequality?</t>
  </si>
  <si>
    <t>By answering these questions using measures of skewness and kurtosis, the research</t>
  </si>
  <si>
    <t>study can assess the level of income inequality, determine the shape of the income</t>
  </si>
  <si>
    <t>distribution, and make informed policy recommendations to address income disparities.</t>
  </si>
  <si>
    <t>Question : A survey was conducted to analyze the satisfaction ratings of</t>
  </si>
  <si>
    <t>customers on a scale of 1 to 5 for a specific product.</t>
  </si>
  <si>
    <t>Let's consider the satisfaction ratings from 200 customers:</t>
  </si>
  <si>
    <t>1. Skewness: Calculate the skewness of the satisfaction ratings.</t>
  </si>
  <si>
    <t>2. Kurtosis: Calculate the kurtosis of the satisfaction ratings.</t>
  </si>
  <si>
    <t>about the satisfaction ratings distribution?</t>
  </si>
  <si>
    <t>By answering these questions using measures of skewness and kurtosis, the survey can</t>
  </si>
  <si>
    <t>assess the skewness and peakedness of the satisfaction ratings, determine if the ratings</t>
  </si>
  <si>
    <t>are skewed towards positive or negative evaluations, and understand the distribution</t>
  </si>
  <si>
    <t>characteristics of customer satisfaction.</t>
  </si>
  <si>
    <t>Question : A study wants to analyze the distribution of house prices in a specific</t>
  </si>
  <si>
    <t>city to understand the market trends.</t>
  </si>
  <si>
    <t>Let's consider the house prices (in thousands of dollars) for</t>
  </si>
  <si>
    <t>a sample of 150 houses:</t>
  </si>
  <si>
    <t>House Prices: 280, 350, 310, 270, 390, 320, 290, 340, 310, 380,</t>
  </si>
  <si>
    <t>270, 350, 300, 330, 370, 310, 280, 320, 350, 290,</t>
  </si>
  <si>
    <t>270, 350, 300, 330, 370, 310, 280, 320, 350, 290</t>
  </si>
  <si>
    <t>1. Skewness: Calculate the skewness of the house price distribution.</t>
  </si>
  <si>
    <t>2. Kurtosis: Calculate the kurtosis of the house price distribution.</t>
  </si>
  <si>
    <t>about the distribution of house prices?</t>
  </si>
  <si>
    <t>By answering these questions using measures of skewness and kurtosis, the study can</t>
  </si>
  <si>
    <t>assess the symmetry and peakedness of the house price distribution, identify any</t>
  </si>
  <si>
    <t>outliers or extreme values, and gain insights into the market trends and pricing</t>
  </si>
  <si>
    <t>dynamics.</t>
  </si>
  <si>
    <t>Question : A company wants to analyze the waiting times of customers at a</t>
  </si>
  <si>
    <t>service center to improve operational efficiency.</t>
  </si>
  <si>
    <t>Let's consider the waiting times (in minutes) for a sample of 100 customers:</t>
  </si>
  <si>
    <t>Waiting Times: 12, 18, 15, 22, 20, 14, 16, 21, 19, 17,</t>
  </si>
  <si>
    <t>22, 19, 13, 16, 21, 22, 17, 19, 22, 18,</t>
  </si>
  <si>
    <t>14, 20, 19, 17, 22, 18, 15, 21, 20, 16,</t>
  </si>
  <si>
    <t>12, 18, 15, 22, 20, 14, 16, 21, 19, 17,</t>
  </si>
  <si>
    <t>12, 18, 15, 22, 20, 14, 16, 21, 19, 17</t>
  </si>
  <si>
    <t>1. Skewness: Calculate the skewness of the waiting time distribution.</t>
  </si>
  <si>
    <t>2. Kurtosis</t>
  </si>
  <si>
    <t>: Calculate the kurtosis of the waiting time distribution.</t>
  </si>
  <si>
    <t>about the waiting time distribution?</t>
  </si>
  <si>
    <t>can assess the symmetry and tail behavior of the waiting time distribution, identify any</t>
  </si>
  <si>
    <t>patterns or anomalies in customer waiting times, and make improvements to streamline</t>
  </si>
  <si>
    <t>the service process and enhance customer satisfaction.</t>
  </si>
  <si>
    <t>Questions on Percentile and Quartiles</t>
  </si>
  <si>
    <t>Question : A company wants to analyze the salary distribution of its employees to</t>
  </si>
  <si>
    <t>determine the income levels at different percentiles.</t>
  </si>
  <si>
    <t>Let's consider the monthly salaries (in thousands of dollars) of a sample of 200</t>
  </si>
  <si>
    <t>employees:</t>
  </si>
  <si>
    <t>Salaries: 40, 45, 50, 55, 60, 62, 65, 68, 70, 72,</t>
  </si>
  <si>
    <t>75, 78, 80, 82, 85, 88, 90, 92, 95, 100,</t>
  </si>
  <si>
    <t>105, 110, 115, 120, 125, 130, 135, 140, 145, 150,</t>
  </si>
  <si>
    <t>155, 160, 165, 170, 175, 180, 185, 190, 195, 200,</t>
  </si>
  <si>
    <t>205, 210, 215, 220, 225, 230, 235, 240, 245, 250,</t>
  </si>
  <si>
    <t>255, 260, 265, 270, 275, 280, 285, 290, 295, 300,</t>
  </si>
  <si>
    <t>305, 310, 315, 320, 325, 330, 335, 340, 345, 350,</t>
  </si>
  <si>
    <t>355, 360, 365, 370, 375, 380, 385, 390, 395, 400,</t>
  </si>
  <si>
    <t>405, 410, 415, 420, 425, 430, 435, 440, 445, 450,</t>
  </si>
  <si>
    <t>455, 460, 465, 470, 475, 480, 485, 490, 495, 500</t>
  </si>
  <si>
    <t>1. Quartiles: Calculate the first quartile (Q1), median (Q2), and third quartile (Q3) of the</t>
  </si>
  <si>
    <t>salary distribution.</t>
  </si>
  <si>
    <t>2. Percentiles: Calculate the 10th percentile, 25th percentile, 75th percentile, and 90th</t>
  </si>
  <si>
    <t>percentile of the salary distribution.</t>
  </si>
  <si>
    <t>3. Interpretation: Based on the quartiles and percentiles, what can be inferred about the</t>
  </si>
  <si>
    <t>income distribution of the employees?</t>
  </si>
  <si>
    <t>By answering these questions using quartiles and percentiles, the company can</t>
  </si>
  <si>
    <t>understand the income levels at different points in the distribution, identify the median</t>
  </si>
  <si>
    <t>salary and the spread of salaries, and make informed decisions related to compensation,</t>
  </si>
  <si>
    <t>employee benefits, and salary structures.</t>
  </si>
  <si>
    <t>Question : A research study wants to analyze the weight distribution of a sample</t>
  </si>
  <si>
    <t>of individuals to assess their health and body composition.</t>
  </si>
  <si>
    <t>Let's consider the weights (in kilograms) of a sample of 100 individuals:</t>
  </si>
  <si>
    <t>Weights: 55, 60, 62, 65, 68, 70, 72, 75, 78, 80,</t>
  </si>
  <si>
    <t>82, 85, 88, 90, 92, 95, 100, 105, 110, 115,</t>
  </si>
  <si>
    <t>120, 125, 130, 135, 140, 145, 150, 155, 160, 165,</t>
  </si>
  <si>
    <t>170, 175, 180, 185, 190, 195, 200, 205, 210, 215,</t>
  </si>
  <si>
    <t>220, 225, 230, 235, 240, 245, 250, 255, 260, 265,</t>
  </si>
  <si>
    <t>270, 275, 280, 285, 290, 295, 300, 305, 310, 315,</t>
  </si>
  <si>
    <t>320, 325, 330, 335, 340, 345, 350, 355, 360, 365,</t>
  </si>
  <si>
    <t>370, 375,</t>
  </si>
  <si>
    <t>380, 385, 390, 395, 400, 405, 410, 415,</t>
  </si>
  <si>
    <t>420, 425, 430, 435, 440, 445, 450, 455, 460, 465,</t>
  </si>
  <si>
    <t>470, 475, 480, 485, 490, 495, 500, 505, 510, 515</t>
  </si>
  <si>
    <t>weight distribution.</t>
  </si>
  <si>
    <t>2. Percentiles: Calculate the 15th percentile, 50th percentile, and 85th percentile of the</t>
  </si>
  <si>
    <t>weight distribution of the individuals?</t>
  </si>
  <si>
    <t>By answering these questions using quartiles and percentiles, the research study can</t>
  </si>
  <si>
    <t>understand the weight distribution and identify the weight ranges at different percentiles,</t>
  </si>
  <si>
    <t>such as underweight, normal weight, overweight, and obese categories. This information</t>
  </si>
  <si>
    <t>can be used for evaluating health risks, designing appropriate interventions, and</t>
  </si>
  <si>
    <t>providing personalized recommendations for weight management.</t>
  </si>
  <si>
    <t>Question : A retail store wants to analyze the distribution of customer purchase</t>
  </si>
  <si>
    <t>amounts to identify their spending patterns.</t>
  </si>
  <si>
    <t>Let's consider the purchase amounts (in dollars) of a sample of 150 customers:</t>
  </si>
  <si>
    <t>Purchase Amounts: 20, 25, 30, 35, 40, 45, 50, 55, 60, 65,</t>
  </si>
  <si>
    <t>70, 75, 80, 85, 90, 95, 100, 105, 110, 115,</t>
  </si>
  <si>
    <t>370, 375, 380, 385, 390, 395, 400, 405, 410, 415,</t>
  </si>
  <si>
    <t>470, 475, 480, 485, 490, 495, 500, 505, 510, 515,</t>
  </si>
  <si>
    <t>520, 525, 530, 535, 540, 545, 550, 555, 560, 565</t>
  </si>
  <si>
    <t>purchase amount distribution.</t>
  </si>
  <si>
    <t>2. Percentiles: Calculate the 20th percentile, 40th percentile, and 80th percentile of the</t>
  </si>
  <si>
    <t>spending patterns of the customers?</t>
  </si>
  <si>
    <t>By answering these questions using quartiles and percentiles, the retail store can</t>
  </si>
  <si>
    <t>understand the distribution of purchase amounts, identify the spending ranges at</t>
  </si>
  <si>
    <t>different percentiles, analyze customer segments based on their spending behavior, and</t>
  </si>
  <si>
    <t>tailor marketing strategies to target specific customer groups.</t>
  </si>
  <si>
    <t>Question : A study wants to analyze the distribution of commute times of</t>
  </si>
  <si>
    <t>employees to determine the average time spent traveling to work.</t>
  </si>
  <si>
    <t>Let's consider the commute times (in minutes) of a sample of 250 employees:</t>
  </si>
  <si>
    <t>Commute Times: 15, 20, 25, 30, 35, 40, 45, 50, 55, 60,</t>
  </si>
  <si>
    <t>65, 70, 75, 80, 85, 90, 95, 100, 105, 110,</t>
  </si>
  <si>
    <t>115, 120, 125, 130, 135, 140, 145, 150, 155, 160,</t>
  </si>
  <si>
    <t>165, 170, 175, 180, 185, 190, 195, 200, 205, 210,</t>
  </si>
  <si>
    <t>315, 320, 325, 330, 335, 340, 345, 350, 355, 360,</t>
  </si>
  <si>
    <t>365, 370, 375, 380, 385, 390, 395, 400, 405, 410,</t>
  </si>
  <si>
    <t>415, 420, 425, 430, 435, 440, 445, 450, 455, 460,</t>
  </si>
  <si>
    <t>465, 470, 475, 480, 485, 490, 495, 500, 505, 510,</t>
  </si>
  <si>
    <t>515, 520, 525, 530, 535, 540, 545, 550, 555, 560,</t>
  </si>
  <si>
    <t>565, 570, 575, 580, 585, 590, 595, 600, 605, 610</t>
  </si>
  <si>
    <t>commute time distribution.</t>
  </si>
  <si>
    <t>2. Percentiles: Calculate the 30th percentile, 50th percentile, and 70th percentile of the</t>
  </si>
  <si>
    <t>average commute time of the employees?</t>
  </si>
  <si>
    <t>By answering these questions using quartiles and percentiles, the study can determine</t>
  </si>
  <si>
    <t>the typical commute times, understand the spread of commute times, identify any</t>
  </si>
  <si>
    <t>outliers or extreme values, and provide insights for transportation planning, scheduling,</t>
  </si>
  <si>
    <t>and employee well-being initiatives.</t>
  </si>
  <si>
    <t>Question : A manufacturing company wants to analyze the defect rates in its</t>
  </si>
  <si>
    <t>production process to evaluate product quality.</t>
  </si>
  <si>
    <t>Let's consider the defect rates (in percentage) for a sample of 300 products:</t>
  </si>
  <si>
    <t>Defect Rates: 0.5, 1.0, 0.2, 0.7, 0.3, 0.9, 1.2, 0.6, 0.4, 1.1,</t>
  </si>
  <si>
    <t>0.8, 0.5, 0.3, 0.6, 1.0, 0.4, 0.5, 0.7, 0.9, 1.3,</t>
  </si>
  <si>
    <t>0.8, 0.6, 0.4, 0.7, 0.9, 0.5, 0.2, 1.0, 0.8, 0.3,</t>
  </si>
  <si>
    <t>0.6, 0.4, 0.7, 0.9, 1.2, 0.8, 0.3, 0.6, 0.5, 0.4,</t>
  </si>
  <si>
    <t>0.7, 0.9, 1.1, 0.3, 1.4, 0,9, 0.6, 0.2, 1.5, 1.0</t>
  </si>
  <si>
    <t>0.6, 0.4, 0.7, 1.0, 0.8, 0.3, 0.5, 0.8, 0.6, 0.3, 0.9</t>
  </si>
  <si>
    <t>0.4, 0.7, 0.9, 1.0, 0.8, 0.3, 0.5, 0.6, 0.4, 0.7,</t>
  </si>
  <si>
    <t>0.9, 1.1, 0.8, 0.3, 0.5, 0.6, 0.4, 0.7, 0.9, 1.0,</t>
  </si>
  <si>
    <t>0.8, 0.3, 0.5, 0.6, 0.4, 0.7, 0.9, 1.1, 0.8, 0.3,</t>
  </si>
  <si>
    <t>0.5, 0.6, 0.4, 0.7, 0.9, 1.0, 0.8, 0.3, 0.5, 0.6,</t>
  </si>
  <si>
    <t>0.4, 0.7, 0.9, 1.1, 0.8, 0.3, 0.5, 0.6, 0.4, 0.7,</t>
  </si>
  <si>
    <t>0.9, 1.0, 0.8, 0.3, 0.5, 0.6, 0.4, 0.7, 0.9, 1.1</t>
  </si>
  <si>
    <t>defect rate distribution.</t>
  </si>
  <si>
    <t>2. Percentiles: Calculate the 25th percentile, 50th percentile, and 75th percentile of the</t>
  </si>
  <si>
    <t>quality of the products?</t>
  </si>
  <si>
    <t>By answering these questions using quartiles and percentiles, the manufacturing</t>
  </si>
  <si>
    <t>company can evaluate the defect rates, understand the spread of defects, identify any</t>
  </si>
  <si>
    <t>quality issues or deviations from standards, and take corrective actions to improve the</t>
  </si>
  <si>
    <t>production process and product quality.</t>
  </si>
  <si>
    <t>Questions on Correlation and Covariance</t>
  </si>
  <si>
    <t>Question : A marketing department wants to understand the relationship between</t>
  </si>
  <si>
    <t>advertising expenditure and sales revenue to assess the effectiveness of their</t>
  </si>
  <si>
    <t>advertising campaigns.</t>
  </si>
  <si>
    <t>Let's consider the monthly advertising expenditure (in thousands of dollars) and</t>
  </si>
  <si>
    <t>corresponding sales revenue (in thousands of dollars) for a sample of 12 months:</t>
  </si>
  <si>
    <t>Advertising Expenditure: 10, 12, 15, 18, 20, 22, 25, 28, 30, 32, 35, 38</t>
  </si>
  <si>
    <t>Sales Revenue: 50, 55, 60, 65, 70, 75, 80, 85, 90, 95, 100, 105</t>
  </si>
  <si>
    <t>Calculate the correlation coefficient between advertising expenditure and sales revenue.</t>
  </si>
  <si>
    <t>Interpret the value of the correlation coefficient and explain the nature of the relationship</t>
  </si>
  <si>
    <t>between advertising expenditure and sales revenue.</t>
  </si>
  <si>
    <t>By analyzing the correlation coefficient, the marketing department can determine the</t>
  </si>
  <si>
    <t>strength and direction of the relationship between advertising expenditure and sales</t>
  </si>
  <si>
    <t>revenue. This information can help them make informed decisions about allocating their</t>
  </si>
  <si>
    <t>advertising budget and optimizing their marketing strategies.</t>
  </si>
  <si>
    <t>Question : An investment analyst wants to assess the relationship between the</t>
  </si>
  <si>
    <t>stock prices of two companies to identify potential investment opportunities.</t>
  </si>
  <si>
    <t>Let's consider the daily closing prices (in dollars) of Company A and Company B for a</t>
  </si>
  <si>
    <t>sample of 20 trading days:</t>
  </si>
  <si>
    <t>Company A: 45, 47, 48, 50, 52, 53, 55, 56, 58, 60, 62, 64, 65, 67, 69, 70, 72, 74, 76, 77</t>
  </si>
  <si>
    <t>Company B: 52, 54, 55, 57, 59, 60, 61, 62, 64, 66, 67, 69, 71, 73, 74, 76, 78, 80, 82, 83</t>
  </si>
  <si>
    <t>Calculate the covariance between the stock prices of Company A and Company B.</t>
  </si>
  <si>
    <t>Interpret the value of the covariance and explain the nature of the relationship between</t>
  </si>
  <si>
    <t>the two stocks.</t>
  </si>
  <si>
    <t>By analyzing the covariance, the investment analyst can determine whether the stock</t>
  </si>
  <si>
    <t>prices of Company A and Company B move together (positive covariance) or in opposite</t>
  </si>
  <si>
    <t>directions (negative covariance). This information can assist in identifying potential</t>
  </si>
  <si>
    <t>investment opportunities and understanding the diversification benefits of combining</t>
  </si>
  <si>
    <t>these stocks in a portfolio.</t>
  </si>
  <si>
    <t>Question : A researcher wants to examine the relationship between the hours</t>
  </si>
  <si>
    <t>spent studying and the exam scores of a group of students.</t>
  </si>
  <si>
    <t>Let's consider the number of hours spent studying and the corresponding exam scores</t>
  </si>
  <si>
    <t>for a sample of 30 students:</t>
  </si>
  <si>
    <t>Hours Spent Studying: 10, 12, 15, 18, 20, 22, 25, 28, 30, 32, 35, 38, 40, 42, 45, 48, 50,</t>
  </si>
  <si>
    <t>52, 55, 58, 60, 62, 65, 68, 70, 72, 75, 78, 80, 82</t>
  </si>
  <si>
    <t>Exam Scores: 60, 65, 70, 75, 80, 82, 85, 88, 90, 92, 93, 95, 96, 97, 98, 99, 100, 102,</t>
  </si>
  <si>
    <t>105, 106, 107, 108, 110, 112, 114, 115, 116, 118, 120, 122</t>
  </si>
  <si>
    <t>Calculate the correlation coefficient between the hours spent studying and the exam</t>
  </si>
  <si>
    <t>scores. Interpret the value of the correlation coefficient and explain the nature of the</t>
  </si>
  <si>
    <t>relationship between studying hours and exam scores.</t>
  </si>
  <si>
    <t>By analyzing the correlation coefficient, the researcher can determine the strength and</t>
  </si>
  <si>
    <t>direction of the relationship between studying hours and exam scores. This information</t>
  </si>
  <si>
    <t>can provide insights into the effectiveness of studying and help students and educators</t>
  </si>
  <si>
    <t>make informed decisions about study habits and academic performance.</t>
  </si>
  <si>
    <t>Questions on discrete and continuous random variable</t>
  </si>
  <si>
    <t>Discrete Random Variable:</t>
  </si>
  <si>
    <t>1. Problem: A fair six-sided die is rolled 100 times. What is the probability of rolling</t>
  </si>
  <si>
    <t>exactly five 3's?</t>
  </si>
  <si>
    <t>Data: Number of rolls (n) = 100</t>
  </si>
  <si>
    <t>2. Problem: In a deck of 52 playing cards, five cards are randomly drawn without</t>
  </si>
  <si>
    <t>replacement. What is the probability of getting two hearts?</t>
  </si>
  <si>
    <t>Data: Number of hearts in the deck (N) = 13, Number of cards drawn (n) = 5</t>
  </si>
  <si>
    <t>3. Problem: A multiple-choice test consists of 10 questions, each with four possible</t>
  </si>
  <si>
    <t>answers. If a student randomly guesses on each question, what is the probability of</t>
  </si>
  <si>
    <t>getting at least 8 questions correct?</t>
  </si>
  <si>
    <t>Data: Number of questions (n) = 10, Number of possible answers per question (k) = 4</t>
  </si>
  <si>
    <t>4. Problem: A bag contains 30 red balls, 20 blue balls, and 10 green balls. Three balls</t>
  </si>
  <si>
    <t>are drawn without replacement. What is the probability that all three balls are blue?</t>
  </si>
  <si>
    <t>Data: Number of blue balls in the bag (N) = 20, Number of balls drawn (n) = 3</t>
  </si>
  <si>
    <t>5. Problem: In a football match, a player scores a goal with a 0.3 probability per shot. If</t>
  </si>
  <si>
    <t>the player takes 10 shots, what is the probability of scoring exactly three goals?</t>
  </si>
  <si>
    <t>Data: Number of shots (n) = 10, Probability of scoring per shot (p) = 0.3</t>
  </si>
  <si>
    <t>Continuous Random Variable:</t>
  </si>
  <si>
    <t>1. Problem: The heights of students in a class are normally distributed with a mean of</t>
  </si>
  <si>
    <t>165 cm and a standard deviation of 10 cm. What is the probability that a randomly</t>
  </si>
  <si>
    <t>selected student is taller than 180 cm?</t>
  </si>
  <si>
    <t>Data: Mean height (μ) = 165 cm, Standard deviation (σ) = 10 cm, Height threshold (x)</t>
  </si>
  <si>
    <t>= 180 cm</t>
  </si>
  <si>
    <t>2. Problem: The waiting times at a coffee shop are exponentially distributed with a mean</t>
  </si>
  <si>
    <t>of 5 minutes. What is the probability that a customer waits less than 3 minutes?</t>
  </si>
  <si>
    <t>Data: Mean waiting time (μ) = 5 minutes, Waiting time threshold (x) = 3 minutes</t>
  </si>
  <si>
    <t>3. Problem: The lifetimes of a certain brand of light bulbs are normally distributed with a</t>
  </si>
  <si>
    <t>mean of 1000 hours and a standard deviation of 100 hours. What is the probability that</t>
  </si>
  <si>
    <t>a randomly selected light bulb lasts between 900 and 1100 hours?</t>
  </si>
  <si>
    <t>Data: Mean lifetime (μ) = 1000 hours, Standard deviation (σ) = 100 hours, Lifetime</t>
  </si>
  <si>
    <t>range (lower limit x1, upper limit x2)</t>
  </si>
  <si>
    <t>4. Problem: The weights of apples in a basket follow a uniform distribution between 100</t>
  </si>
  <si>
    <t>grams and 200 grams. What is the probability that a randomly selected apple weighs</t>
  </si>
  <si>
    <t>between 150 and 170 grams?</t>
  </si>
  <si>
    <t>Data: Weight range (lower limit x1, upper limit x2)</t>
  </si>
  <si>
    <t>5. Problem: The time taken to complete a task is exponentially distributed with a mean</t>
  </si>
  <si>
    <t>of 20 minutes. What is the probability that the task is completed in less than 15</t>
  </si>
  <si>
    <t>minutes?</t>
  </si>
  <si>
    <t>Data: Mean time (μ) = 20 minutes, Time threshold (x) = 15 minutes</t>
  </si>
  <si>
    <t>Questions on Discrete Distribution and Continuous Distribution</t>
  </si>
  <si>
    <t>Discrete Distribution:</t>
  </si>
  <si>
    <t>1. Problem: A company sells smartphones, and the number of defects per batch follows</t>
  </si>
  <si>
    <t>a Poisson distribution with a mean of 2 defects. What is the probability of having exactly</t>
  </si>
  <si>
    <t>3 defects in a randomly selected batch?</t>
  </si>
  <si>
    <t>Data: Mean number of defects (λ) = 2, Number of defects (x) = 3</t>
  </si>
  <si>
    <t>Explanation: The problem involves a discrete distribution (Poisson) because we are</t>
  </si>
  <si>
    <t>dealing with the count of defects in a batch of smartphones. The Poisson distribution</t>
  </si>
  <si>
    <t>models the probability of a given number of events occurring within a fixed interval of</t>
  </si>
  <si>
    <t>time or space.</t>
  </si>
  <si>
    <t>2. Problem: In a game, a player has a 0.3 probability of winning each round. If the</t>
  </si>
  <si>
    <t>player plays 10 rounds, what is the probability of winning exactly 3 rounds?</t>
  </si>
  <si>
    <t>Data: Probability of winning (p) = 0.3, Number of rounds (n) = 10, Number of wins (x)</t>
  </si>
  <si>
    <t>= 3</t>
  </si>
  <si>
    <t>Explanation: This problem also involves a discrete distribution (Binomial) because we</t>
  </si>
  <si>
    <t>are dealing with a fixed number of independent trials (rounds) with a probability of</t>
  </si>
  <si>
    <t>success (winning) in each trial. The Binomial distribution models the probability of</t>
  </si>
  <si>
    <t>achieving a certain number of successes in a fixed number of trials.</t>
  </si>
  <si>
    <t>3. Problem: A six-sided fair die is rolled three times. What is the probability of obtaining</t>
  </si>
  <si>
    <t>at least one 6?</t>
  </si>
  <si>
    <t>Data: Number of rolls (n) = 3</t>
  </si>
  <si>
    <t>Explanation: Here, we have a discrete distribution (Geometric) since we are interested</t>
  </si>
  <si>
    <t>in the number of trials required to achieve the first success (rolling a 6) in a sequence of</t>
  </si>
  <si>
    <t>independent trials. The Geometric distribution models the probability of achieving the</t>
  </si>
  <si>
    <t>first success on a specific trial.</t>
  </si>
  <si>
    <t>Continuous Distribution:</t>
  </si>
  <si>
    <t>1. Problem: The weights of apples in a basket follow a normal distribution with a mean</t>
  </si>
  <si>
    <t>of 150 grams and a standard deviation of 10 grams. What is the probability that a</t>
  </si>
  <si>
    <t>randomly selected apple weighs between 140 and 160 grams?</t>
  </si>
  <si>
    <t>Data: Mean weight (μ) = 150 grams, Standard deviation (σ) = 10 grams, Weight range</t>
  </si>
  <si>
    <t>(lower limit x1, upper limit x2)</t>
  </si>
  <si>
    <t>Explanation: This problem involves a continuous distribution (Normal) since we are</t>
  </si>
  <si>
    <t>dealing with the weights of apples, which can take on any value within a range. The</t>
  </si>
  <si>
    <t>Normal distribution is commonly used to model continuous variables with a symmetric</t>
  </si>
  <si>
    <t>bell-shaped distribution.</t>
  </si>
  <si>
    <t>2. Problem: The lifetimes of a certain brand of light bulbs are exponentially distributed</t>
  </si>
  <si>
    <t>with a mean of 1000 hours. What is the probability that a randomly selected light bulb</t>
  </si>
  <si>
    <t>lasts more than 900 hours?</t>
  </si>
  <si>
    <t>Data: Mean lifetime (μ) = 1000 hours, Lifetime threshold (x) = 900 hours</t>
  </si>
  <si>
    <t>Explanation: Here, we have a continuous distribution (Exponential) since we are</t>
  </si>
  <si>
    <t>interested in the time until an event (light bulb failure) occurs. The Exponential</t>
  </si>
  <si>
    <t>distribution models the probability of waiting a certain amount of time before the event</t>
  </si>
  <si>
    <t>happens.</t>
  </si>
  <si>
    <t>Questions on Confidence Interval and Hypothesis Testings</t>
  </si>
  <si>
    <t>Confidence Interval Problems:</t>
  </si>
  <si>
    <t>1. Problem: A study is conducted to estimate the mean height of a population. A random</t>
  </si>
  <si>
    <t>sample of 100 individuals is selected, and their heights are measured. Calculate a 95%</t>
  </si>
  <si>
    <t>confidence interval for the population mean height, given that the sample mean height is</t>
  </si>
  <si>
    <t>170 cm and the sample standard deviation is 8 cm.</t>
  </si>
  <si>
    <t>Data: Sample size (n) = 100, Sample mean (x̄ ) = 170 cm, Sample standard deviation</t>
  </si>
  <si>
    <t>(s) = 8 cm, Confidence level = 95%</t>
  </si>
  <si>
    <t>Explanation: In this problem, we use a sample to estimate the population mean height.</t>
  </si>
  <si>
    <t>By calculating a confidence interval, we provide a range of plausible values for the</t>
  </si>
  <si>
    <t>population mean. The 95% confidence level indicates that we are 95% confident that</t>
  </si>
  <si>
    <t>the true population mean height falls within the calculated interval.</t>
  </si>
  <si>
    <t>2. Problem: A survey is conducted to estimate the proportion of people in a city who</t>
  </si>
  <si>
    <t>support a particular policy. A random sample of 500 individuals is surveyed, and 320 of</t>
  </si>
  <si>
    <t>them express support for the policy. Calculate a 90% confidence interval for the</t>
  </si>
  <si>
    <t>population proportion, given the sample proportion.</t>
  </si>
  <si>
    <t>Data: Sample size (n) = 500, Number of successes (x) = 320, Confidence level = 90%</t>
  </si>
  <si>
    <t>Explanation: In this problem, we aim to estimate the population proportion based on the</t>
  </si>
  <si>
    <t>sample proportion. By constructing a confidence interval, we provide a range of</t>
  </si>
  <si>
    <t>plausible values for the population proportion. The 90% confidence level indicates that</t>
  </si>
  <si>
    <t>we are 90% confident that the true population proportion falls within the calculated</t>
  </si>
  <si>
    <t>interval.</t>
  </si>
  <si>
    <t>Hypothesis Testing Problems:</t>
  </si>
  <si>
    <t>3. Problem: A researcher wants to test whether a new teaching method improves</t>
  </si>
  <si>
    <t>student performance. A random sample of 50 students is divided into two groups: one</t>
  </si>
  <si>
    <t>group taught using the new method and the other using the traditional method. The</t>
  </si>
  <si>
    <t>average test scores of the two groups are compared. State the null and alternative</t>
  </si>
  <si>
    <t>hypotheses for this study.</t>
  </si>
  <si>
    <t>Data: Sample size (n) = 50, Test scores of the two groups</t>
  </si>
  <si>
    <t>Explanation: In this problem, we are interested in comparing the means of two groups</t>
  </si>
  <si>
    <t>(new method vs. traditional method). The null hypothesis (H0) states that there is no</t>
  </si>
  <si>
    <t>significant difference between the means, while the alternative hypothesis (Ha)</t>
  </si>
  <si>
    <t>suggests that there is a significant difference.</t>
  </si>
  <si>
    <t>4. Problem: A manufacturing company claims that the average weight of its product is</t>
  </si>
  <si>
    <t>500 grams. To test this claim, a random sample of 25 products is selected, and their</t>
  </si>
  <si>
    <t>weights are measured. The sample mean weight is found to be 510 grams with a</t>
  </si>
  <si>
    <t>sample standard deviation of 20 grams. Perform a hypothesis test to determine if there</t>
  </si>
  <si>
    <t>is evidence to support the company's claim.</t>
  </si>
  <si>
    <t>Data: Sample size (n) = 25, Sample mean (x̄ ) = 510 grams, Sample standard</t>
  </si>
  <si>
    <t>deviation (s) = 20 grams, Population mean (μ) = 500 grams</t>
  </si>
  <si>
    <t>Explanation: In this problem, we are conducting a hypothesis test to assess whether the</t>
  </si>
  <si>
    <t>sample mean weight provides evidence to support the company's claim about the</t>
  </si>
  <si>
    <t>population mean weight. The null hypothesis (H0) assumes that the population mean</t>
  </si>
  <si>
    <t>weight is equal to the claimed value, while the alternative hypothesis (Ha) suggests</t>
  </si>
  <si>
    <t>otherwise.</t>
  </si>
  <si>
    <t>Week 1</t>
  </si>
  <si>
    <t>Week 2</t>
  </si>
  <si>
    <t>Week 3</t>
  </si>
  <si>
    <t>Week 4</t>
  </si>
  <si>
    <t>Week</t>
  </si>
  <si>
    <t>Sales Data(Units)</t>
  </si>
  <si>
    <t>Mean</t>
  </si>
  <si>
    <t>Median</t>
  </si>
  <si>
    <t>Mode</t>
  </si>
  <si>
    <t>Average waiting time</t>
  </si>
  <si>
    <t>Rental Duration</t>
  </si>
  <si>
    <t>Working Days</t>
  </si>
  <si>
    <t>Units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</si>
  <si>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</si>
  <si>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</si>
  <si>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</si>
  <si>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</si>
  <si>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</si>
  <si>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</si>
  <si>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</si>
  <si>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</si>
  <si>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</si>
  <si>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</si>
  <si>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Range</t>
  </si>
  <si>
    <t>Variance</t>
  </si>
  <si>
    <t>Standard Deviation</t>
  </si>
  <si>
    <t>Standard deviation</t>
  </si>
  <si>
    <t>Measure of center tendency</t>
  </si>
  <si>
    <t>Measure of Dispersion</t>
  </si>
  <si>
    <t>Model E :</t>
  </si>
  <si>
    <t>Model D :</t>
  </si>
  <si>
    <t>Model C:</t>
  </si>
  <si>
    <t>Model B :</t>
  </si>
  <si>
    <t>Model A :</t>
  </si>
  <si>
    <t>Rating</t>
  </si>
  <si>
    <t>model? By answering these questions, the transportation company can.</t>
  </si>
  <si>
    <t>Meadian</t>
  </si>
  <si>
    <t>Freqency</t>
  </si>
  <si>
    <t>Problem : A manufacturing company wants to analyze the defect rates of its</t>
  </si>
  <si>
    <t>10)</t>
  </si>
  <si>
    <t>Problem : A survey was conducted to gather feedback from customers about their</t>
  </si>
  <si>
    <t>11)</t>
  </si>
  <si>
    <t xml:space="preserve">Frequency </t>
  </si>
  <si>
    <t xml:space="preserve">2) </t>
  </si>
  <si>
    <t>IQR</t>
  </si>
  <si>
    <t>Q1</t>
  </si>
  <si>
    <t>Q3</t>
  </si>
  <si>
    <t>Defect Type</t>
  </si>
  <si>
    <t>Frequency</t>
  </si>
  <si>
    <t>A</t>
  </si>
  <si>
    <t>B</t>
  </si>
  <si>
    <t>C</t>
  </si>
  <si>
    <t>E</t>
  </si>
  <si>
    <t>F</t>
  </si>
  <si>
    <t>G</t>
  </si>
  <si>
    <t>D</t>
  </si>
  <si>
    <t xml:space="preserve">1) Bar Chart </t>
  </si>
  <si>
    <t>2) Most common defect</t>
  </si>
  <si>
    <t>3)Histrogram</t>
  </si>
  <si>
    <t>Bin</t>
  </si>
  <si>
    <t>More</t>
  </si>
  <si>
    <t>Bar Chart</t>
  </si>
  <si>
    <t>Column12</t>
  </si>
  <si>
    <t>Response Times</t>
  </si>
  <si>
    <t>Bar chart</t>
  </si>
  <si>
    <t>Region1</t>
  </si>
  <si>
    <t>Region2</t>
  </si>
  <si>
    <t>Region3</t>
  </si>
  <si>
    <t>Returns</t>
  </si>
  <si>
    <t xml:space="preserve">1) </t>
  </si>
  <si>
    <t>Skewness</t>
  </si>
  <si>
    <t>Kurtosis</t>
  </si>
  <si>
    <t>Interpretation</t>
  </si>
  <si>
    <t>Skweness</t>
  </si>
  <si>
    <t>Q2</t>
  </si>
  <si>
    <t>10th percentile</t>
  </si>
  <si>
    <t>25th percentile</t>
  </si>
  <si>
    <t>75th percentile</t>
  </si>
  <si>
    <t>90th percentile</t>
  </si>
  <si>
    <t>2. Percentiles</t>
  </si>
  <si>
    <t>15th percentile</t>
  </si>
  <si>
    <t>50th percentile</t>
  </si>
  <si>
    <t>85th percentile</t>
  </si>
  <si>
    <t>20th percentile</t>
  </si>
  <si>
    <t>40th percentile</t>
  </si>
  <si>
    <t>80th percentile</t>
  </si>
  <si>
    <t>30th percentile</t>
  </si>
  <si>
    <t>70th percentile</t>
  </si>
  <si>
    <t xml:space="preserve">3.Purchase Amount </t>
  </si>
  <si>
    <t>4.Commute Times</t>
  </si>
  <si>
    <t>3.QUARTILES</t>
  </si>
  <si>
    <t>4.QUARTILES</t>
  </si>
  <si>
    <t>2.Daily Sales</t>
  </si>
  <si>
    <t>3.Delivery Time</t>
  </si>
  <si>
    <t>4.Monthly Revenue</t>
  </si>
  <si>
    <t>5.Rating</t>
  </si>
  <si>
    <t>6.Customer Calls</t>
  </si>
  <si>
    <t>7.Vehical Fuel</t>
  </si>
  <si>
    <t>13)</t>
  </si>
  <si>
    <t>14)</t>
  </si>
  <si>
    <t>2.percentiles</t>
  </si>
  <si>
    <t>Advertising Expenditure</t>
  </si>
  <si>
    <t>Sales Revenue</t>
  </si>
  <si>
    <t>Company A</t>
  </si>
  <si>
    <t>Company B</t>
  </si>
  <si>
    <t>CORRELATION</t>
  </si>
  <si>
    <t>8.Ages</t>
  </si>
  <si>
    <t>9.Purchase amount</t>
  </si>
  <si>
    <t>11.Rating</t>
  </si>
  <si>
    <t>12.Sales</t>
  </si>
  <si>
    <t>2.Monthly Income</t>
  </si>
  <si>
    <t>3.RATING</t>
  </si>
  <si>
    <t>5.Waiting Times</t>
  </si>
  <si>
    <t>4.House Price</t>
  </si>
  <si>
    <t>2.Weights</t>
  </si>
  <si>
    <t>1.Monthly Salary</t>
  </si>
  <si>
    <t>5.Rates</t>
  </si>
  <si>
    <t>COVARRIANCE</t>
  </si>
  <si>
    <t>HOURS SPENT STUDYING</t>
  </si>
  <si>
    <t>EXAM SCORE</t>
  </si>
  <si>
    <t>3.HOURS SPENT STUDYING</t>
  </si>
  <si>
    <t>2.Company A</t>
  </si>
  <si>
    <t>1.Months</t>
  </si>
  <si>
    <t>INTERPRETATION</t>
  </si>
  <si>
    <t>REGION1</t>
  </si>
  <si>
    <t>REGION2</t>
  </si>
  <si>
    <t>REGION3</t>
  </si>
  <si>
    <t>The median income (Q2) is $252.5, indicating that 50% of the employees earn less than this amount and 50% earn more.</t>
  </si>
  <si>
    <t>The first quartile (Q1) is $128.75, meaning that 25% of the employees earn less than this amount.</t>
  </si>
  <si>
    <t>The third quartile (Q3) is $376.25, suggesting that 75% of the employees earn less than this amount.</t>
  </si>
  <si>
    <t>The 10th percentile income is $74.7, implying that 10% of the employees earn less than this amount.</t>
  </si>
  <si>
    <t>The 25th percentile income is $128.75, implying that 25% of the employees earn less than this amount.</t>
  </si>
  <si>
    <t>The 75th percentile income is $376.25, implying that 75% of the employees earn less than this amount.</t>
  </si>
  <si>
    <t>The 90th percentile income is $450.5, indicating that 90% of the employees earn less than this amount.</t>
  </si>
  <si>
    <t>The correlation coefficient between advertising expenditure and sales revenue is 0.99921031, which is very close to 1. In this context, as advertising expenditure increases, there is a nearly perfect positive correlation with an increase in sales revenue.</t>
  </si>
  <si>
    <t>Correlation Interpretation</t>
  </si>
  <si>
    <t>A covariance of 96.8 is positive, indicating a positive relationship between the returns of Company A and Company B.</t>
  </si>
  <si>
    <t>Covariance Interpretation</t>
  </si>
  <si>
    <t>skewness symmetric haii or kurtosis negative that means left skewness.</t>
  </si>
  <si>
    <t>skewness symmetric distribution or kurtosis non symetric.</t>
  </si>
  <si>
    <t>skewness or kurtosis both are non symmetric distribution.</t>
  </si>
  <si>
    <t>interpretation</t>
  </si>
  <si>
    <t>skeness 0.20921 that means symmetric distribution or kurtosis -1.03742 that means negative distribution haii.</t>
  </si>
  <si>
    <t>skewness or kurtosis both are non symmetric.</t>
  </si>
  <si>
    <t>Interpretation:</t>
  </si>
  <si>
    <t>The median weight (Q2) is 267.5, indicating that 50% of the individuals weigh less than this amount and 50% weigh more.</t>
  </si>
  <si>
    <t>The first quartile (Q1) is 143.75, meaning that 25% of the individuals weigh less than this amount.</t>
  </si>
  <si>
    <t>The third quartile (Q3) is 391.25, suggesting that 75% of the individuals weigh less than this amount.</t>
  </si>
  <si>
    <t>The 15th percentile weight is 94.55, implying that 15% of the individuals weigh less than this amount.</t>
  </si>
  <si>
    <t>The 85th percentile weight is 440.75, indicating that 85% of the individuals weigh less than this amount.</t>
  </si>
  <si>
    <t>The median spending (Q2) is 292.5, indicating that 50% of the customers spend less than this amount and 50% spend more.</t>
  </si>
  <si>
    <t>The first quartile (Q1) is 156.25, meaning that 25% of the customers spend less than this amount.</t>
  </si>
  <si>
    <t>The third quartile (Q3) is 428.75, suggesting that 75% of the customers spend less than this amount.</t>
  </si>
  <si>
    <t>The 20th percentile spending is 129, implying that 20% of the customers spend less than this amount.</t>
  </si>
  <si>
    <t>The 40th percentile spending is 238, indicating that 40% of the customers spend less than this amount.</t>
  </si>
  <si>
    <t>The 80th percentile spending is 456, indicating that 80% of the customers spend less than this amount.</t>
  </si>
  <si>
    <t>The median quality score (Q2) is 0.7, indicating that 50% of the products have a quality score less than this amount, and 50% have a higher quality score.</t>
  </si>
  <si>
    <t>The first quartile (Q1) is 0.4, meaning that 25% of the products have a quality score less than this amount.</t>
  </si>
  <si>
    <t>The third quartile (Q3) is 0.9, suggesting that 75% of the products have a quality score less than this amount.</t>
  </si>
  <si>
    <t>The 25th percentile quality score is 0.4, implying that 25% of the products have a quality score less than this amount.</t>
  </si>
  <si>
    <t>The 50th percentile quality score is 0.7 (median), indicating that 50% of the products have a quality score less than this amount.</t>
  </si>
  <si>
    <t>The 75th percentile quality score is 0.9, indicating that 75% of the products have a quality score less than this amount.</t>
  </si>
  <si>
    <t>The median commute time (Q2) is 362.5, indicating that 50% of the employees have a commute time less than this amount, and 50% have a longer commute time.</t>
  </si>
  <si>
    <t>The first quartile (Q1) is 138.75, meaning that 25% of the employees have a commute time less than this amount.</t>
  </si>
  <si>
    <t>The third quartile (Q3) is 486.25, suggesting that 75% of the employees have a commute time less than this amount.</t>
  </si>
  <si>
    <t>The 50th percentile commute time is 362.5, indicating that 50% of the employees have a commute time less than this amount.</t>
  </si>
  <si>
    <t>The 30th percentile commute time is 163.5, implying that 30% of the employees have a commute time less than this amoun</t>
  </si>
  <si>
    <t>The 70th percentile commute time is 461.5, indicating that 70% of the employees have a commute time less than this amount.</t>
  </si>
  <si>
    <t>1.QUARTILES</t>
  </si>
  <si>
    <t>Close to 1: Strong positive correlation.</t>
  </si>
  <si>
    <t>Close to -1: Strong negative correlation.</t>
  </si>
  <si>
    <t>Close to 0: Weak or no correlation.</t>
  </si>
  <si>
    <t>Correlation indicates the relationship between hours studied and exam scores.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</si>
</sst>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37415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0" fillId="2" borderId="0" xfId="0" applyFill="1"/>
    <xf numFmtId="0" fontId="1" fillId="2" borderId="0" xfId="0" applyFont="1" applyFill="1"/>
    <xf numFmtId="0" fontId="0" fillId="4" borderId="1" xfId="0" applyFill="1" applyBorder="1"/>
    <xf numFmtId="0" fontId="0" fillId="4" borderId="1" xfId="0" applyNumberFormat="1" applyFill="1" applyBorder="1"/>
    <xf numFmtId="0" fontId="0" fillId="4" borderId="1" xfId="0" applyNumberFormat="1" applyFont="1" applyFill="1" applyBorder="1"/>
    <xf numFmtId="0" fontId="0" fillId="5" borderId="1" xfId="0" applyNumberFormat="1" applyFont="1" applyFill="1" applyBorder="1"/>
    <xf numFmtId="0" fontId="1" fillId="7" borderId="0" xfId="0" applyFont="1" applyFill="1" applyAlignment="1">
      <alignment horizontal="center"/>
    </xf>
    <xf numFmtId="0" fontId="1" fillId="7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7" borderId="0" xfId="0" applyFont="1" applyFill="1"/>
    <xf numFmtId="0" fontId="1" fillId="6" borderId="1" xfId="0" applyFont="1" applyFill="1" applyBorder="1"/>
    <xf numFmtId="0" fontId="1" fillId="6" borderId="0" xfId="0" applyFont="1" applyFill="1"/>
    <xf numFmtId="0" fontId="0" fillId="4" borderId="2" xfId="0" applyFill="1" applyBorder="1"/>
    <xf numFmtId="0" fontId="0" fillId="4" borderId="0" xfId="0" applyFill="1" applyBorder="1"/>
    <xf numFmtId="0" fontId="0" fillId="9" borderId="0" xfId="0" applyFill="1"/>
    <xf numFmtId="0" fontId="0" fillId="4" borderId="3" xfId="0" applyFill="1" applyBorder="1"/>
    <xf numFmtId="0" fontId="1" fillId="6" borderId="3" xfId="0" applyFont="1" applyFill="1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2" fillId="0" borderId="6" xfId="0" applyFont="1" applyFill="1" applyBorder="1" applyAlignment="1">
      <alignment horizontal="center"/>
    </xf>
    <xf numFmtId="0" fontId="1" fillId="6" borderId="7" xfId="0" applyFont="1" applyFill="1" applyBorder="1"/>
    <xf numFmtId="0" fontId="0" fillId="4" borderId="7" xfId="0" applyFill="1" applyBorder="1"/>
    <xf numFmtId="0" fontId="0" fillId="4" borderId="10" xfId="0" applyFill="1" applyBorder="1"/>
    <xf numFmtId="0" fontId="0" fillId="4" borderId="5" xfId="0" applyFill="1" applyBorder="1"/>
    <xf numFmtId="0" fontId="0" fillId="4" borderId="9" xfId="0" applyFill="1" applyBorder="1"/>
    <xf numFmtId="0" fontId="0" fillId="6" borderId="0" xfId="0" applyFill="1"/>
    <xf numFmtId="0" fontId="0" fillId="8" borderId="0" xfId="0" applyFill="1"/>
    <xf numFmtId="0" fontId="1" fillId="8" borderId="0" xfId="0" applyFont="1" applyFill="1"/>
    <xf numFmtId="0" fontId="0" fillId="11" borderId="11" xfId="0" applyNumberFormat="1" applyFont="1" applyFill="1" applyBorder="1"/>
    <xf numFmtId="0" fontId="0" fillId="11" borderId="12" xfId="0" applyNumberFormat="1" applyFont="1" applyFill="1" applyBorder="1"/>
    <xf numFmtId="0" fontId="0" fillId="0" borderId="11" xfId="0" applyNumberFormat="1" applyFont="1" applyBorder="1"/>
    <xf numFmtId="0" fontId="0" fillId="0" borderId="12" xfId="0" applyNumberFormat="1" applyFont="1" applyBorder="1"/>
    <xf numFmtId="0" fontId="0" fillId="0" borderId="12" xfId="0" applyNumberFormat="1" applyFont="1" applyFill="1" applyBorder="1"/>
    <xf numFmtId="0" fontId="0" fillId="0" borderId="0" xfId="0" applyFill="1"/>
    <xf numFmtId="0" fontId="0" fillId="8" borderId="12" xfId="0" applyNumberFormat="1" applyFont="1" applyFill="1" applyBorder="1"/>
    <xf numFmtId="0" fontId="1" fillId="0" borderId="0" xfId="0" applyFont="1"/>
    <xf numFmtId="0" fontId="1" fillId="6" borderId="1" xfId="0" applyNumberFormat="1" applyFont="1" applyFill="1" applyBorder="1"/>
    <xf numFmtId="0" fontId="2" fillId="6" borderId="6" xfId="0" applyFont="1" applyFill="1" applyBorder="1" applyAlignment="1">
      <alignment horizontal="center"/>
    </xf>
    <xf numFmtId="0" fontId="0" fillId="13" borderId="1" xfId="0" applyFill="1" applyBorder="1" applyAlignment="1"/>
    <xf numFmtId="0" fontId="0" fillId="0" borderId="0" xfId="0" applyFont="1" applyFill="1" applyBorder="1"/>
    <xf numFmtId="0" fontId="0" fillId="0" borderId="0" xfId="0" applyFill="1" applyBorder="1"/>
    <xf numFmtId="0" fontId="2" fillId="6" borderId="1" xfId="0" applyFont="1" applyFill="1" applyBorder="1" applyAlignment="1">
      <alignment horizontal="center"/>
    </xf>
    <xf numFmtId="0" fontId="0" fillId="13" borderId="1" xfId="0" applyFill="1" applyBorder="1"/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0" fillId="13" borderId="7" xfId="0" applyFill="1" applyBorder="1" applyAlignment="1"/>
    <xf numFmtId="0" fontId="0" fillId="13" borderId="8" xfId="0" applyFill="1" applyBorder="1" applyAlignment="1"/>
    <xf numFmtId="0" fontId="0" fillId="13" borderId="1" xfId="0" applyNumberFormat="1" applyFill="1" applyBorder="1" applyAlignment="1"/>
    <xf numFmtId="0" fontId="2" fillId="14" borderId="6" xfId="0" applyFont="1" applyFill="1" applyBorder="1" applyAlignment="1">
      <alignment horizontal="center"/>
    </xf>
    <xf numFmtId="0" fontId="0" fillId="9" borderId="1" xfId="0" applyFill="1" applyBorder="1"/>
    <xf numFmtId="0" fontId="1" fillId="10" borderId="0" xfId="0" applyFont="1" applyFill="1"/>
    <xf numFmtId="0" fontId="1" fillId="6" borderId="2" xfId="0" applyFont="1" applyFill="1" applyBorder="1"/>
    <xf numFmtId="0" fontId="1" fillId="12" borderId="1" xfId="0" applyFont="1" applyFill="1" applyBorder="1"/>
    <xf numFmtId="0" fontId="1" fillId="0" borderId="0" xfId="0" applyFont="1" applyFill="1"/>
    <xf numFmtId="0" fontId="0" fillId="4" borderId="1" xfId="0" applyFont="1" applyFill="1" applyBorder="1"/>
    <xf numFmtId="0" fontId="0" fillId="0" borderId="0" xfId="0" applyNumberFormat="1" applyFill="1" applyBorder="1" applyAlignment="1"/>
    <xf numFmtId="0" fontId="1" fillId="0" borderId="1" xfId="0" applyFont="1" applyFill="1" applyBorder="1" applyAlignment="1">
      <alignment horizontal="center"/>
    </xf>
    <xf numFmtId="0" fontId="0" fillId="0" borderId="1" xfId="0" applyFill="1" applyBorder="1"/>
    <xf numFmtId="0" fontId="1" fillId="2" borderId="5" xfId="0" applyFont="1" applyFill="1" applyBorder="1" applyAlignment="1">
      <alignment horizontal="center"/>
    </xf>
    <xf numFmtId="0" fontId="0" fillId="0" borderId="5" xfId="0" applyBorder="1"/>
    <xf numFmtId="0" fontId="1" fillId="0" borderId="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7" xfId="0" applyBorder="1"/>
    <xf numFmtId="0" fontId="0" fillId="0" borderId="13" xfId="0" applyBorder="1"/>
    <xf numFmtId="0" fontId="0" fillId="0" borderId="0" xfId="0" applyNumberFormat="1" applyFont="1" applyFill="1" applyBorder="1"/>
    <xf numFmtId="0" fontId="1" fillId="8" borderId="0" xfId="0" applyFont="1" applyFill="1" applyBorder="1"/>
    <xf numFmtId="0" fontId="0" fillId="2" borderId="0" xfId="0" applyFont="1" applyFill="1"/>
    <xf numFmtId="0" fontId="4" fillId="0" borderId="0" xfId="0" applyFont="1" applyAlignment="1">
      <alignment horizontal="left" vertical="center" indent="1"/>
    </xf>
    <xf numFmtId="0" fontId="0" fillId="0" borderId="0" xfId="0" applyFont="1"/>
    <xf numFmtId="0" fontId="4" fillId="0" borderId="0" xfId="0" applyFont="1"/>
  </cellXfs>
  <cellStyles count="1">
    <cellStyle name="Normal" xfId="0" builtinId="0"/>
  </cellStyles>
  <dxfs count="3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Page008!$H$22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Page008!$G$23:$G$29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Page008!$H$23:$H$29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7-4F42-A460-89D073B21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134828176"/>
        <c:axId val="1919957600"/>
        <c:axId val="0"/>
      </c:bar3DChart>
      <c:catAx>
        <c:axId val="213482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57600"/>
        <c:crosses val="autoZero"/>
        <c:auto val="1"/>
        <c:lblAlgn val="ctr"/>
        <c:lblOffset val="100"/>
        <c:noMultiLvlLbl val="0"/>
      </c:catAx>
      <c:valAx>
        <c:axId val="19199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82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Page008!$J$52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Page008!$I$53:$I$55</c:f>
              <c:strCache>
                <c:ptCount val="3"/>
                <c:pt idx="0">
                  <c:v>10</c:v>
                </c:pt>
                <c:pt idx="1">
                  <c:v>27.5</c:v>
                </c:pt>
                <c:pt idx="2">
                  <c:v>More</c:v>
                </c:pt>
              </c:strCache>
            </c:strRef>
          </c:cat>
          <c:val>
            <c:numRef>
              <c:f>Page008!$J$53:$J$55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6-4A12-A1D6-707B28ABF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27670287"/>
        <c:axId val="428843775"/>
        <c:axId val="0"/>
      </c:bar3DChart>
      <c:catAx>
        <c:axId val="102767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43775"/>
        <c:crosses val="autoZero"/>
        <c:auto val="1"/>
        <c:lblAlgn val="ctr"/>
        <c:lblOffset val="100"/>
        <c:noMultiLvlLbl val="0"/>
      </c:catAx>
      <c:valAx>
        <c:axId val="42884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67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Page009!$E$2:$E$101</c:f>
              <c:numCache>
                <c:formatCode>General</c:formatCode>
                <c:ptCount val="100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3</c:v>
                </c:pt>
                <c:pt idx="59">
                  <c:v>4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4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4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4</c:v>
                </c:pt>
                <c:pt idx="79">
                  <c:v>3</c:v>
                </c:pt>
                <c:pt idx="80">
                  <c:v>5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3</c:v>
                </c:pt>
                <c:pt idx="86">
                  <c:v>4</c:v>
                </c:pt>
                <c:pt idx="87">
                  <c:v>5</c:v>
                </c:pt>
                <c:pt idx="88">
                  <c:v>4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5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C-40B3-831A-E16B495FF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6851919"/>
        <c:axId val="1027959471"/>
      </c:barChart>
      <c:catAx>
        <c:axId val="168685191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959471"/>
        <c:crosses val="autoZero"/>
        <c:auto val="1"/>
        <c:lblAlgn val="ctr"/>
        <c:lblOffset val="100"/>
        <c:noMultiLvlLbl val="0"/>
      </c:catAx>
      <c:valAx>
        <c:axId val="102795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85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Page009!$M$3:$M$8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More</c:v>
                </c:pt>
              </c:strCache>
            </c:strRef>
          </c:cat>
          <c:val>
            <c:numRef>
              <c:f>Page009!$N$3:$N$8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30</c:v>
                </c:pt>
                <c:pt idx="3">
                  <c:v>39</c:v>
                </c:pt>
                <c:pt idx="4">
                  <c:v>23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6-4B11-9343-D6A195FEB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2664463"/>
        <c:axId val="784576815"/>
      </c:barChart>
      <c:catAx>
        <c:axId val="592664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4576815"/>
        <c:crosses val="autoZero"/>
        <c:auto val="1"/>
        <c:lblAlgn val="ctr"/>
        <c:lblOffset val="100"/>
        <c:noMultiLvlLbl val="0"/>
      </c:catAx>
      <c:valAx>
        <c:axId val="784576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26644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Page009!$O$36:$O$43</c:f>
              <c:strCache>
                <c:ptCount val="8"/>
                <c:pt idx="0">
                  <c:v>28</c:v>
                </c:pt>
                <c:pt idx="1">
                  <c:v>30.71428571</c:v>
                </c:pt>
                <c:pt idx="2">
                  <c:v>33.42857143</c:v>
                </c:pt>
                <c:pt idx="3">
                  <c:v>36.14285714</c:v>
                </c:pt>
                <c:pt idx="4">
                  <c:v>38.85714286</c:v>
                </c:pt>
                <c:pt idx="5">
                  <c:v>41.57142857</c:v>
                </c:pt>
                <c:pt idx="6">
                  <c:v>44.28571429</c:v>
                </c:pt>
                <c:pt idx="7">
                  <c:v>More</c:v>
                </c:pt>
              </c:strCache>
            </c:strRef>
          </c:cat>
          <c:val>
            <c:numRef>
              <c:f>Page009!$P$36:$P$43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2-4A7B-BF59-A20AB9B9F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4340383"/>
        <c:axId val="784565167"/>
      </c:barChart>
      <c:catAx>
        <c:axId val="2014340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4565167"/>
        <c:crosses val="autoZero"/>
        <c:auto val="1"/>
        <c:lblAlgn val="ctr"/>
        <c:lblOffset val="100"/>
        <c:noMultiLvlLbl val="0"/>
      </c:catAx>
      <c:valAx>
        <c:axId val="7845651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43403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Page009!$O$57</c:f>
              <c:strCache>
                <c:ptCount val="1"/>
                <c:pt idx="0">
                  <c:v>Bin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val>
            <c:numRef>
              <c:f>Page009!$O$58:$O$66</c:f>
              <c:numCache>
                <c:formatCode>General</c:formatCode>
                <c:ptCount val="9"/>
                <c:pt idx="0">
                  <c:v>28</c:v>
                </c:pt>
                <c:pt idx="1">
                  <c:v>30.714285714285715</c:v>
                </c:pt>
                <c:pt idx="2">
                  <c:v>33.428571428571431</c:v>
                </c:pt>
                <c:pt idx="3">
                  <c:v>36.142857142857139</c:v>
                </c:pt>
                <c:pt idx="4">
                  <c:v>38.857142857142861</c:v>
                </c:pt>
                <c:pt idx="5">
                  <c:v>41.571428571428569</c:v>
                </c:pt>
                <c:pt idx="6">
                  <c:v>44.285714285714285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E-48A3-BFD1-67F3D0F0A41E}"/>
            </c:ext>
          </c:extLst>
        </c:ser>
        <c:ser>
          <c:idx val="1"/>
          <c:order val="1"/>
          <c:tx>
            <c:strRef>
              <c:f>Page009!$P$57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val>
            <c:numRef>
              <c:f>Page009!$P$58:$P$66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E-48A3-BFD1-67F3D0F0A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651037328"/>
        <c:axId val="182101760"/>
        <c:axId val="0"/>
      </c:bar3DChart>
      <c:catAx>
        <c:axId val="65103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01760"/>
        <c:crosses val="autoZero"/>
        <c:auto val="1"/>
        <c:lblAlgn val="ctr"/>
        <c:lblOffset val="100"/>
        <c:noMultiLvlLbl val="0"/>
      </c:catAx>
      <c:valAx>
        <c:axId val="18210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3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Page010!$D$3:$M$3</c:f>
              <c:strCache>
                <c:ptCount val="1"/>
                <c:pt idx="0">
                  <c:v>Response Times</c:v>
                </c:pt>
              </c:strCache>
            </c:strRef>
          </c:cat>
          <c:val>
            <c:numRef>
              <c:f>Page010!$D$5:$M$5</c:f>
              <c:numCache>
                <c:formatCode>General</c:formatCode>
                <c:ptCount val="10"/>
                <c:pt idx="0">
                  <c:v>125</c:v>
                </c:pt>
                <c:pt idx="1">
                  <c:v>148</c:v>
                </c:pt>
                <c:pt idx="2">
                  <c:v>137</c:v>
                </c:pt>
                <c:pt idx="3">
                  <c:v>120</c:v>
                </c:pt>
                <c:pt idx="4">
                  <c:v>135</c:v>
                </c:pt>
                <c:pt idx="5">
                  <c:v>132</c:v>
                </c:pt>
                <c:pt idx="6">
                  <c:v>145</c:v>
                </c:pt>
                <c:pt idx="7">
                  <c:v>122</c:v>
                </c:pt>
                <c:pt idx="8">
                  <c:v>130</c:v>
                </c:pt>
                <c:pt idx="9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7A-4F16-A28A-9CF2343025A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Page010!$D$3:$M$3</c:f>
              <c:strCache>
                <c:ptCount val="1"/>
                <c:pt idx="0">
                  <c:v>Response Times</c:v>
                </c:pt>
              </c:strCache>
            </c:strRef>
          </c:cat>
          <c:val>
            <c:numRef>
              <c:f>Page010!$D$6:$M$6</c:f>
              <c:numCache>
                <c:formatCode>General</c:formatCode>
                <c:ptCount val="10"/>
                <c:pt idx="0">
                  <c:v>118</c:v>
                </c:pt>
                <c:pt idx="1">
                  <c:v>125</c:v>
                </c:pt>
                <c:pt idx="2">
                  <c:v>132</c:v>
                </c:pt>
                <c:pt idx="3">
                  <c:v>136</c:v>
                </c:pt>
                <c:pt idx="4">
                  <c:v>128</c:v>
                </c:pt>
                <c:pt idx="5">
                  <c:v>123</c:v>
                </c:pt>
                <c:pt idx="6">
                  <c:v>132</c:v>
                </c:pt>
                <c:pt idx="7">
                  <c:v>138</c:v>
                </c:pt>
                <c:pt idx="8">
                  <c:v>126</c:v>
                </c:pt>
                <c:pt idx="9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7A-4F16-A28A-9CF2343025A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Page010!$D$3:$M$3</c:f>
              <c:strCache>
                <c:ptCount val="1"/>
                <c:pt idx="0">
                  <c:v>Response Times</c:v>
                </c:pt>
              </c:strCache>
            </c:strRef>
          </c:cat>
          <c:val>
            <c:numRef>
              <c:f>Page010!$D$7:$M$7</c:f>
              <c:numCache>
                <c:formatCode>General</c:formatCode>
                <c:ptCount val="10"/>
                <c:pt idx="0">
                  <c:v>136</c:v>
                </c:pt>
                <c:pt idx="1">
                  <c:v>127</c:v>
                </c:pt>
                <c:pt idx="2">
                  <c:v>130</c:v>
                </c:pt>
                <c:pt idx="3">
                  <c:v>122</c:v>
                </c:pt>
                <c:pt idx="4">
                  <c:v>125</c:v>
                </c:pt>
                <c:pt idx="5">
                  <c:v>133</c:v>
                </c:pt>
                <c:pt idx="6">
                  <c:v>140</c:v>
                </c:pt>
                <c:pt idx="7">
                  <c:v>126</c:v>
                </c:pt>
                <c:pt idx="8">
                  <c:v>133</c:v>
                </c:pt>
                <c:pt idx="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7A-4F16-A28A-9CF2343025A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Page010!$D$3:$M$3</c:f>
              <c:strCache>
                <c:ptCount val="1"/>
                <c:pt idx="0">
                  <c:v>Response Times</c:v>
                </c:pt>
              </c:strCache>
            </c:strRef>
          </c:cat>
          <c:val>
            <c:numRef>
              <c:f>Page010!$D$8:$M$8</c:f>
              <c:numCache>
                <c:formatCode>General</c:formatCode>
                <c:ptCount val="10"/>
                <c:pt idx="0">
                  <c:v>136</c:v>
                </c:pt>
                <c:pt idx="1">
                  <c:v>127</c:v>
                </c:pt>
                <c:pt idx="2">
                  <c:v>130</c:v>
                </c:pt>
                <c:pt idx="3">
                  <c:v>122</c:v>
                </c:pt>
                <c:pt idx="4">
                  <c:v>125</c:v>
                </c:pt>
                <c:pt idx="5">
                  <c:v>133</c:v>
                </c:pt>
                <c:pt idx="6">
                  <c:v>140</c:v>
                </c:pt>
                <c:pt idx="7">
                  <c:v>126</c:v>
                </c:pt>
                <c:pt idx="8">
                  <c:v>133</c:v>
                </c:pt>
                <c:pt idx="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7A-4F16-A28A-9CF2343025A5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Page010!$D$3:$M$3</c:f>
              <c:strCache>
                <c:ptCount val="1"/>
                <c:pt idx="0">
                  <c:v>Response Times</c:v>
                </c:pt>
              </c:strCache>
            </c:strRef>
          </c:cat>
          <c:val>
            <c:numRef>
              <c:f>Page010!$D$9:$M$9</c:f>
              <c:numCache>
                <c:formatCode>General</c:formatCode>
                <c:ptCount val="10"/>
                <c:pt idx="0">
                  <c:v>136</c:v>
                </c:pt>
                <c:pt idx="1">
                  <c:v>127</c:v>
                </c:pt>
                <c:pt idx="2">
                  <c:v>130</c:v>
                </c:pt>
                <c:pt idx="3">
                  <c:v>122</c:v>
                </c:pt>
                <c:pt idx="4">
                  <c:v>125</c:v>
                </c:pt>
                <c:pt idx="5">
                  <c:v>133</c:v>
                </c:pt>
                <c:pt idx="6">
                  <c:v>140</c:v>
                </c:pt>
                <c:pt idx="7">
                  <c:v>126</c:v>
                </c:pt>
                <c:pt idx="8">
                  <c:v>133</c:v>
                </c:pt>
                <c:pt idx="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7A-4F16-A28A-9CF2343025A5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Page010!$D$3:$M$3</c:f>
              <c:strCache>
                <c:ptCount val="1"/>
                <c:pt idx="0">
                  <c:v>Response Times</c:v>
                </c:pt>
              </c:strCache>
            </c:strRef>
          </c:cat>
          <c:val>
            <c:numRef>
              <c:f>Page010!$D$10:$M$10</c:f>
              <c:numCache>
                <c:formatCode>General</c:formatCode>
                <c:ptCount val="10"/>
                <c:pt idx="0">
                  <c:v>130</c:v>
                </c:pt>
                <c:pt idx="1">
                  <c:v>134</c:v>
                </c:pt>
                <c:pt idx="2">
                  <c:v>141</c:v>
                </c:pt>
                <c:pt idx="3">
                  <c:v>119</c:v>
                </c:pt>
                <c:pt idx="4">
                  <c:v>125</c:v>
                </c:pt>
                <c:pt idx="5">
                  <c:v>131</c:v>
                </c:pt>
                <c:pt idx="6">
                  <c:v>136</c:v>
                </c:pt>
                <c:pt idx="7">
                  <c:v>128</c:v>
                </c:pt>
                <c:pt idx="8">
                  <c:v>124</c:v>
                </c:pt>
                <c:pt idx="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7A-4F16-A28A-9CF2343025A5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Page010!$D$3:$M$3</c:f>
              <c:strCache>
                <c:ptCount val="1"/>
                <c:pt idx="0">
                  <c:v>Response Times</c:v>
                </c:pt>
              </c:strCache>
            </c:strRef>
          </c:cat>
          <c:val>
            <c:numRef>
              <c:f>Page010!$D$11:$M$11</c:f>
              <c:numCache>
                <c:formatCode>General</c:formatCode>
                <c:ptCount val="10"/>
                <c:pt idx="0">
                  <c:v>130</c:v>
                </c:pt>
                <c:pt idx="1">
                  <c:v>134</c:v>
                </c:pt>
                <c:pt idx="2">
                  <c:v>141</c:v>
                </c:pt>
                <c:pt idx="3">
                  <c:v>119</c:v>
                </c:pt>
                <c:pt idx="4">
                  <c:v>125</c:v>
                </c:pt>
                <c:pt idx="5">
                  <c:v>131</c:v>
                </c:pt>
                <c:pt idx="6">
                  <c:v>136</c:v>
                </c:pt>
                <c:pt idx="7">
                  <c:v>128</c:v>
                </c:pt>
                <c:pt idx="8">
                  <c:v>124</c:v>
                </c:pt>
                <c:pt idx="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7A-4F16-A28A-9CF2343025A5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Page010!$D$3:$M$3</c:f>
              <c:strCache>
                <c:ptCount val="1"/>
                <c:pt idx="0">
                  <c:v>Response Times</c:v>
                </c:pt>
              </c:strCache>
            </c:strRef>
          </c:cat>
          <c:val>
            <c:numRef>
              <c:f>Page010!$D$12:$M$12</c:f>
              <c:numCache>
                <c:formatCode>General</c:formatCode>
                <c:ptCount val="10"/>
                <c:pt idx="0">
                  <c:v>130</c:v>
                </c:pt>
                <c:pt idx="1">
                  <c:v>134</c:v>
                </c:pt>
                <c:pt idx="2">
                  <c:v>141</c:v>
                </c:pt>
                <c:pt idx="3">
                  <c:v>119</c:v>
                </c:pt>
                <c:pt idx="4">
                  <c:v>125</c:v>
                </c:pt>
                <c:pt idx="5">
                  <c:v>131</c:v>
                </c:pt>
                <c:pt idx="6">
                  <c:v>136</c:v>
                </c:pt>
                <c:pt idx="7">
                  <c:v>128</c:v>
                </c:pt>
                <c:pt idx="8">
                  <c:v>124</c:v>
                </c:pt>
                <c:pt idx="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7A-4F16-A28A-9CF2343025A5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Page010!$D$3:$M$3</c:f>
              <c:strCache>
                <c:ptCount val="1"/>
                <c:pt idx="0">
                  <c:v>Response Times</c:v>
                </c:pt>
              </c:strCache>
            </c:strRef>
          </c:cat>
          <c:val>
            <c:numRef>
              <c:f>Page010!$D$13:$M$13</c:f>
              <c:numCache>
                <c:formatCode>General</c:formatCode>
                <c:ptCount val="10"/>
                <c:pt idx="0">
                  <c:v>130</c:v>
                </c:pt>
                <c:pt idx="1">
                  <c:v>134</c:v>
                </c:pt>
                <c:pt idx="2">
                  <c:v>141</c:v>
                </c:pt>
                <c:pt idx="3">
                  <c:v>119</c:v>
                </c:pt>
                <c:pt idx="4">
                  <c:v>125</c:v>
                </c:pt>
                <c:pt idx="5">
                  <c:v>131</c:v>
                </c:pt>
                <c:pt idx="6">
                  <c:v>136</c:v>
                </c:pt>
                <c:pt idx="7">
                  <c:v>128</c:v>
                </c:pt>
                <c:pt idx="8">
                  <c:v>124</c:v>
                </c:pt>
                <c:pt idx="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97A-4F16-A28A-9CF234302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9845055"/>
        <c:axId val="17581250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Page010!$D$3:$M$3</c15:sqref>
                        </c15:formulaRef>
                      </c:ext>
                    </c:extLst>
                    <c:strCache>
                      <c:ptCount val="1"/>
                      <c:pt idx="0">
                        <c:v>Response Times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Page010!$D$4:$M$4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97A-4F16-A28A-9CF2343025A5}"/>
                  </c:ext>
                </c:extLst>
              </c15:ser>
            </c15:filteredBarSeries>
          </c:ext>
        </c:extLst>
      </c:barChart>
      <c:catAx>
        <c:axId val="166984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125087"/>
        <c:crosses val="autoZero"/>
        <c:auto val="1"/>
        <c:lblAlgn val="ctr"/>
        <c:lblOffset val="100"/>
        <c:noMultiLvlLbl val="0"/>
      </c:catAx>
      <c:valAx>
        <c:axId val="175812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84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Page010!$C$25</c:f>
              <c:strCache>
                <c:ptCount val="1"/>
                <c:pt idx="0">
                  <c:v>Region1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Page010!$C$26:$C$35</c:f>
              <c:numCache>
                <c:formatCode>General</c:formatCode>
                <c:ptCount val="1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0-4659-98AB-10BF76D04C85}"/>
            </c:ext>
          </c:extLst>
        </c:ser>
        <c:ser>
          <c:idx val="1"/>
          <c:order val="1"/>
          <c:tx>
            <c:strRef>
              <c:f>Page010!$D$25</c:f>
              <c:strCache>
                <c:ptCount val="1"/>
                <c:pt idx="0">
                  <c:v>Region2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Page010!$D$26:$D$35</c:f>
              <c:numCache>
                <c:formatCode>General</c:formatCode>
                <c:ptCount val="10"/>
                <c:pt idx="0">
                  <c:v>32</c:v>
                </c:pt>
                <c:pt idx="1">
                  <c:v>28</c:v>
                </c:pt>
                <c:pt idx="2">
                  <c:v>30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0-4659-98AB-10BF76D04C85}"/>
            </c:ext>
          </c:extLst>
        </c:ser>
        <c:ser>
          <c:idx val="2"/>
          <c:order val="2"/>
          <c:tx>
            <c:strRef>
              <c:f>Page010!$E$25</c:f>
              <c:strCache>
                <c:ptCount val="1"/>
                <c:pt idx="0">
                  <c:v>Region3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Page010!$E$26:$E$35</c:f>
              <c:numCache>
                <c:formatCode>General</c:formatCode>
                <c:ptCount val="10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41</c:v>
                </c:pt>
                <c:pt idx="4">
                  <c:v>38</c:v>
                </c:pt>
                <c:pt idx="5">
                  <c:v>43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D0-4659-98AB-10BF76D04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4982079"/>
        <c:axId val="1689973023"/>
      </c:barChart>
      <c:catAx>
        <c:axId val="1874982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973023"/>
        <c:crosses val="autoZero"/>
        <c:auto val="1"/>
        <c:lblAlgn val="ctr"/>
        <c:lblOffset val="100"/>
        <c:noMultiLvlLbl val="0"/>
      </c:catAx>
      <c:valAx>
        <c:axId val="168997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98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B82A3DA6-0BF7-43B7-AC6E-2855258D14FE}">
          <cx:tx>
            <cx:txData>
              <cx:f>_xlchart.v1.1</cx:f>
              <cx:v>Frequency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55F68A75-D577-4171-86A2-7DB5FFBDFDD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29</xdr:row>
      <xdr:rowOff>177800</xdr:rowOff>
    </xdr:from>
    <xdr:to>
      <xdr:col>11</xdr:col>
      <xdr:colOff>203200</xdr:colOff>
      <xdr:row>40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8F4E4E-C34C-4A43-9865-D3BC6BDA3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346075</xdr:colOff>
      <xdr:row>52</xdr:row>
      <xdr:rowOff>171450</xdr:rowOff>
    </xdr:from>
    <xdr:to>
      <xdr:col>7</xdr:col>
      <xdr:colOff>590550</xdr:colOff>
      <xdr:row>61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56A764-1C72-4336-A363-6E5BA825A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15</xdr:row>
      <xdr:rowOff>171450</xdr:rowOff>
    </xdr:from>
    <xdr:to>
      <xdr:col>22</xdr:col>
      <xdr:colOff>206375</xdr:colOff>
      <xdr:row>30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012A7C-6954-474E-8EC8-53F878370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146050</xdr:colOff>
      <xdr:row>1</xdr:row>
      <xdr:rowOff>12700</xdr:rowOff>
    </xdr:from>
    <xdr:to>
      <xdr:col>21</xdr:col>
      <xdr:colOff>38100</xdr:colOff>
      <xdr:row>11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EEFA9-6D2E-4279-BF94-969F19F17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57150</xdr:colOff>
      <xdr:row>34</xdr:row>
      <xdr:rowOff>6350</xdr:rowOff>
    </xdr:from>
    <xdr:to>
      <xdr:col>23</xdr:col>
      <xdr:colOff>57150</xdr:colOff>
      <xdr:row>44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A390C5-EA3E-4EB7-BCBF-43EAA0535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568325</xdr:colOff>
      <xdr:row>52</xdr:row>
      <xdr:rowOff>152400</xdr:rowOff>
    </xdr:from>
    <xdr:to>
      <xdr:col>22</xdr:col>
      <xdr:colOff>590550</xdr:colOff>
      <xdr:row>65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8DB36E-6B3D-4FA5-9D93-A564A2B7A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53975</xdr:colOff>
      <xdr:row>1</xdr:row>
      <xdr:rowOff>0</xdr:rowOff>
    </xdr:from>
    <xdr:to>
      <xdr:col>22</xdr:col>
      <xdr:colOff>501650</xdr:colOff>
      <xdr:row>15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9CAF9B9-EA46-4A16-BD67-4692910080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27325" y="190500"/>
              <a:ext cx="34956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276225</xdr:colOff>
      <xdr:row>18</xdr:row>
      <xdr:rowOff>165100</xdr:rowOff>
    </xdr:from>
    <xdr:to>
      <xdr:col>22</xdr:col>
      <xdr:colOff>355600</xdr:colOff>
      <xdr:row>33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C1918B-C3B4-421E-BA2C-7CA14EA4F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263525</xdr:colOff>
      <xdr:row>25</xdr:row>
      <xdr:rowOff>152400</xdr:rowOff>
    </xdr:from>
    <xdr:to>
      <xdr:col>12</xdr:col>
      <xdr:colOff>114300</xdr:colOff>
      <xdr:row>40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EAE442-97ED-4301-B286-59D2CEA20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20554A-4DCE-4051-8BF6-E8CF886D0998}" name="Table1" displayName="Table1" ref="A1:B42" totalsRowShown="0">
  <autoFilter ref="A1:B42" xr:uid="{B13D91EA-9759-4B09-B19E-528F6519AE66}"/>
  <tableColumns count="2">
    <tableColumn id="1" xr3:uid="{86D8B781-F6BC-425A-A061-F26C9F234746}" name="Column1"/>
    <tableColumn id="2" xr3:uid="{043D1D0D-28D4-4086-B82E-FE9AC06E6D44}" name="Column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E9C3BFD-0952-4A86-BF34-6CCFD7C3CDE9}" name="Table10" displayName="Table10" ref="A1:A41" totalsRowShown="0">
  <autoFilter ref="A1:A41" xr:uid="{A4D48C2E-105F-435E-B140-DF8B77C7F9FF}"/>
  <tableColumns count="1">
    <tableColumn id="1" xr3:uid="{F44D3DE9-1E5A-4F58-AA91-2AAA833D40D6}" name="Column1" dataDxfId="2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F5EDDC1-1DF7-4A29-B98D-1962100CF1DB}" name="Table11" displayName="Table11" ref="A1:B25" totalsRowShown="0">
  <autoFilter ref="A1:B25" xr:uid="{EE7F3CE9-9C34-400F-9675-22AFAC6A544A}"/>
  <tableColumns count="2">
    <tableColumn id="1" xr3:uid="{07FA3AF4-64BA-4871-A0E7-B45B763EE523}" name="Column1" dataDxfId="22"/>
    <tableColumn id="2" xr3:uid="{0A6066DB-36A1-4FF6-84B2-6FAD0587B838}" name="Column2" dataDxfId="2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EAFE284-DA10-4623-9622-3DBD013CD142}" name="Table12" displayName="Table12" ref="A1:B48" totalsRowShown="0">
  <autoFilter ref="A1:B48" xr:uid="{21E04372-99C2-44A0-8AD6-516C425F1E2A}"/>
  <tableColumns count="2">
    <tableColumn id="1" xr3:uid="{14B10F89-09AB-4B6C-A1E1-7DD19AC01A8B}" name="Column1" dataDxfId="20"/>
    <tableColumn id="2" xr3:uid="{4525DE4A-B7DE-4C30-A60B-3E56D5308F5A}" name="Column2" dataDxfId="1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283A599-C0A6-495E-A67B-F49ED570A7FC}" name="Table13" displayName="Table13" ref="A1:B28" totalsRowShown="0">
  <autoFilter ref="A1:B28" xr:uid="{72166DFC-6D7C-4E4E-B96A-424D408FE6CA}"/>
  <tableColumns count="2">
    <tableColumn id="1" xr3:uid="{8DB90D9A-2131-4104-B468-3B6A14EC1635}" name="Column1" dataDxfId="18"/>
    <tableColumn id="2" xr3:uid="{C5B596C6-F78E-4276-A1DD-9887FCF56B86}" name="Column2" dataDxfId="1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458864F-8986-4056-A4A7-3F6228547747}" name="Table14" displayName="Table14" ref="A1:B40" totalsRowShown="0">
  <autoFilter ref="A1:B40" xr:uid="{948AF0EB-81DA-406F-B623-750B86F7A976}"/>
  <tableColumns count="2">
    <tableColumn id="1" xr3:uid="{459909FD-6D6D-448C-8018-977C4CDC5691}" name="Column1" dataDxfId="16"/>
    <tableColumn id="2" xr3:uid="{EABFA7B6-3A48-42E0-8EC4-75A8C503C295}" name="Column2" dataDxfId="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54F7D1C-95A4-462E-982C-4BD718C1A1DF}" name="Table15" displayName="Table15" ref="A1:B55" totalsRowShown="0">
  <autoFilter ref="A1:B55" xr:uid="{9FED8A06-C7B2-41BA-A680-F3F1A751FA8F}"/>
  <tableColumns count="2">
    <tableColumn id="1" xr3:uid="{22B9B422-D443-44CC-93F1-8869A830C6CC}" name="Column1" dataDxfId="14"/>
    <tableColumn id="2" xr3:uid="{BCACD831-8899-4DF8-A9FD-092091A3B966}" name="Column2" dataDxfId="1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6F50452-F858-4A11-B69C-DA25E4620618}" name="Table16" displayName="Table16" ref="A1:B54" totalsRowShown="0">
  <autoFilter ref="A1:B54" xr:uid="{EF9657F5-03FC-4FBF-A722-640CDF6BBD49}"/>
  <tableColumns count="2">
    <tableColumn id="1" xr3:uid="{344F139E-9F16-47CC-9E69-4D707FD6FBA4}" name="Column1" dataDxfId="12"/>
    <tableColumn id="2" xr3:uid="{60B464C1-DC63-4774-9BC5-4DAEBE891E98}" name="Column2" dataDxfId="1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DF435FB-81EB-465E-9B86-179753194171}" name="Table17" displayName="Table17" ref="A1:B26" totalsRowShown="0">
  <autoFilter ref="A1:B26" xr:uid="{B5E34B7A-7E60-4007-BD09-6265A9E386B2}"/>
  <tableColumns count="2">
    <tableColumn id="1" xr3:uid="{2C02367B-16FB-4137-B3F5-20E038C64465}" name="Column1" dataDxfId="10"/>
    <tableColumn id="2" xr3:uid="{2CDBA802-AA92-43E0-9878-463D184CB27F}" name="Column2" dataDxfId="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48EED89-0C17-4F74-84D6-E5A202FC8285}" name="Table18" displayName="Table18" ref="A1:B35" totalsRowShown="0">
  <autoFilter ref="A1:B35" xr:uid="{934B400D-9984-4C9F-AAE6-A126FDE08DD0}"/>
  <tableColumns count="2">
    <tableColumn id="1" xr3:uid="{62EA4E56-E352-421A-A083-5D4498108573}" name="Column1" dataDxfId="8"/>
    <tableColumn id="2" xr3:uid="{26A9C080-9900-4BEB-833D-135199E700BA}" name="Column2" dataDxfId="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363C911-959D-414A-A7FD-A75AF10D61EC}" name="Table19" displayName="Table19" ref="A1:B17" totalsRowShown="0">
  <autoFilter ref="A1:B17" xr:uid="{1BDDB957-4E38-4CA9-9F08-1E6D7ED43ECC}"/>
  <tableColumns count="2">
    <tableColumn id="1" xr3:uid="{7479738C-C7D5-492E-B470-8203EB8BC9F1}" name="Column1" dataDxfId="6"/>
    <tableColumn id="2" xr3:uid="{D0396FAB-1CAC-412E-883E-C1D8407C3AE1}" name="Column2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749F1A-2DBB-486C-BD7D-BD503D4614D1}" name="Table2" displayName="Table2" ref="A1:B24" totalsRowShown="0">
  <autoFilter ref="A1:B24" xr:uid="{ABB363BB-308C-4250-B9CB-5C0413608ECB}"/>
  <tableColumns count="2">
    <tableColumn id="1" xr3:uid="{D4D4DAA3-7BB4-4FF1-B7F9-D3C67EBE3869}" name="Column1"/>
    <tableColumn id="2" xr3:uid="{6CB02A9C-6C82-4369-881D-74615D70ACD6}" name="Column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C0CA3A4-8CA8-405C-A038-42EC2DDBE1FA}" name="Table20" displayName="Table20" ref="A1:A31" totalsRowShown="0">
  <autoFilter ref="A1:A31" xr:uid="{C460A472-90B8-474D-95D7-EB98ECAA13A9}"/>
  <tableColumns count="1">
    <tableColumn id="1" xr3:uid="{5BDBBD76-2FE7-468B-A850-88FF52A75BA4}" name="Column1" dataDxfId="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1D97D88-C63A-4A13-A1B9-0250FE38C42A}" name="Table21" displayName="Table21" ref="A1:A29" totalsRowShown="0">
  <autoFilter ref="A1:A29" xr:uid="{71F56598-A7C9-4642-B2F0-127B76FEDEC9}"/>
  <tableColumns count="1">
    <tableColumn id="1" xr3:uid="{5CE9DF5C-7160-4B7A-914F-3937ACC28DE0}" name="Column1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4262B2C-5683-4827-AE59-FF6E8C79A58C}" name="Table22" displayName="Table22" ref="A1:A26" totalsRowShown="0">
  <autoFilter ref="A1:A26" xr:uid="{2361CB8F-3955-49DA-8D72-AA264FBA9310}"/>
  <tableColumns count="1">
    <tableColumn id="1" xr3:uid="{0816D1F9-53A4-4DE1-98D1-172784C281EC}" name="Column1" dataDxfId="2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E86966E-D204-42B6-9A83-282C71E52E2E}" name="Table23" displayName="Table23" ref="A1:A32" totalsRowShown="0">
  <autoFilter ref="A1:A32" xr:uid="{2197168A-2FA8-424E-9DB3-DF62A9BEE671}"/>
  <tableColumns count="1">
    <tableColumn id="1" xr3:uid="{612FA2DB-59CA-4F19-84E6-545A051EABF3}" name="Column1" dataDxfId="1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8C8E8B4-0448-4748-98C7-A7A5C9DAFB80}" name="Table24" displayName="Table24" ref="A1:A15" totalsRowShown="0">
  <autoFilter ref="A1:A15" xr:uid="{05E346B7-C406-4E7D-96DD-EFC45BBBE1C0}"/>
  <tableColumns count="1">
    <tableColumn id="1" xr3:uid="{A195813B-C512-46E7-93BD-FE7E8D756200}" name="Column1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6D1E2B-798C-43F7-A42A-43398207C8BE}" name="Table3" displayName="Table3" ref="A1:B29" totalsRowShown="0">
  <autoFilter ref="A1:B29" xr:uid="{7825ACD1-B404-43DA-AD8B-14107ABEF0E5}"/>
  <tableColumns count="2">
    <tableColumn id="1" xr3:uid="{E941992A-E868-4D70-A2EC-D99B0CF04365}" name="Column1" dataDxfId="36"/>
    <tableColumn id="2" xr3:uid="{64356AFA-9F54-4B4A-890E-D6B7057906BB}" name="Column2" dataDxfId="3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812F4C-8EDB-4B2E-BBD3-20F80C4EA305}" name="Table4" displayName="Table4" ref="A1:B39" totalsRowShown="0">
  <autoFilter ref="A1:B39" xr:uid="{EB308C71-04E5-43BE-AC12-CF83085DB100}"/>
  <tableColumns count="2">
    <tableColumn id="1" xr3:uid="{C1D062CB-5CA2-4E7F-90F4-E49599A3D03B}" name="Column1" dataDxfId="34"/>
    <tableColumn id="2" xr3:uid="{DB307882-F8B0-4B21-805C-545B8329F260}" name="Column2" dataDxfId="3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77732EE-4AD2-49C6-B58D-136659665686}" name="Table5" displayName="Table5" ref="A1:B37" totalsRowShown="0">
  <autoFilter ref="A1:B37" xr:uid="{CD750433-FF75-45A2-8097-F0484823C0E4}"/>
  <tableColumns count="2">
    <tableColumn id="1" xr3:uid="{E22A367E-19C2-4163-B320-07E9EE73D098}" name="Column1"/>
    <tableColumn id="2" xr3:uid="{BE9EC7B9-6254-419E-992B-82A5270DEF0D}" name="Column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0FD83E-598D-4797-9CAC-279B3AA2E819}" name="Table6" displayName="Table6" ref="A1:B46" totalsRowShown="0">
  <autoFilter ref="A1:B46" xr:uid="{51022BC7-4163-420F-B7C6-23201235D958}"/>
  <tableColumns count="2">
    <tableColumn id="1" xr3:uid="{05919942-DB38-4CCA-B653-06A02C2833EE}" name="Column1" dataDxfId="32"/>
    <tableColumn id="2" xr3:uid="{DBF05B36-A2A6-490F-BD94-298AF680C10E}" name="Column2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B42628F-8A35-4C5C-A8E1-C0B4087822B1}" name="Table7" displayName="Table7" ref="A1:B30" totalsRowShown="0">
  <autoFilter ref="A1:B30" xr:uid="{5BB066B9-74F9-4B8D-BBAD-CAF0D1E80A0C}"/>
  <tableColumns count="2">
    <tableColumn id="1" xr3:uid="{7E696386-92C1-48E0-852F-EE8E21F70E1B}" name="Column1" dataDxfId="30"/>
    <tableColumn id="2" xr3:uid="{02E17624-B7ED-4BB2-A06D-26C53B0F9B11}" name="Column2" dataDxfId="2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04D22ED-1A27-4CBD-91EE-C94A77D2B145}" name="Table8" displayName="Table8" ref="A1:B36" totalsRowShown="0">
  <autoFilter ref="A1:B36" xr:uid="{CA40B4E6-26E2-4B3F-AEF0-A2D582F1AAA5}"/>
  <tableColumns count="2">
    <tableColumn id="2" xr3:uid="{E3768C7A-6567-4E27-BF1F-03A1DFFF70A3}" name="Column2" dataDxfId="28"/>
    <tableColumn id="1" xr3:uid="{992A9D85-DE53-497F-9D07-623B48171F8B}" name="Column1" dataDxfId="2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55B0FAB-E717-4409-B238-10EEE0541C89}" name="Table9" displayName="Table9" ref="A1:C42" totalsRowShown="0">
  <autoFilter ref="A1:C42" xr:uid="{776F4640-2A94-46EE-9D58-90A93472507C}"/>
  <tableColumns count="3">
    <tableColumn id="2" xr3:uid="{C0C96D1C-6F8A-4AB2-BE6B-72BF0F4073F6}" name="Column2" dataDxfId="26"/>
    <tableColumn id="1" xr3:uid="{BADE83AB-B033-45A1-BE41-4D0B51FBD417}" name="Column1" dataDxfId="25"/>
    <tableColumn id="3" xr3:uid="{FE96A6CA-D99F-4F29-B04D-C3CE030C6813}" name="Column12" dataDxfId="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opLeftCell="B1" workbookViewId="0">
      <selection activeCell="F10" sqref="F10"/>
    </sheetView>
  </sheetViews>
  <sheetFormatPr defaultRowHeight="14.5" x14ac:dyDescent="0.35"/>
  <cols>
    <col min="1" max="1" width="10.26953125" customWidth="1"/>
    <col min="2" max="2" width="75.81640625" bestFit="1" customWidth="1"/>
    <col min="4" max="4" width="6.6328125" customWidth="1"/>
    <col min="5" max="5" width="18.54296875" bestFit="1" customWidth="1"/>
    <col min="6" max="6" width="15.1796875" bestFit="1" customWidth="1"/>
  </cols>
  <sheetData>
    <row r="1" spans="1:7" x14ac:dyDescent="0.35">
      <c r="A1" t="s">
        <v>0</v>
      </c>
      <c r="B1" t="s">
        <v>1</v>
      </c>
    </row>
    <row r="2" spans="1:7" x14ac:dyDescent="0.35">
      <c r="A2" s="1"/>
      <c r="B2" s="1" t="s">
        <v>2</v>
      </c>
      <c r="D2" t="s">
        <v>3</v>
      </c>
      <c r="E2" s="11" t="s">
        <v>646</v>
      </c>
      <c r="F2" s="11" t="s">
        <v>647</v>
      </c>
    </row>
    <row r="3" spans="1:7" x14ac:dyDescent="0.35">
      <c r="A3" s="1" t="s">
        <v>3</v>
      </c>
      <c r="B3" s="1" t="s">
        <v>4</v>
      </c>
      <c r="E3" s="7" t="s">
        <v>642</v>
      </c>
      <c r="F3" s="7">
        <v>50</v>
      </c>
    </row>
    <row r="4" spans="1:7" x14ac:dyDescent="0.35">
      <c r="A4" s="1"/>
      <c r="B4" s="1" t="s">
        <v>5</v>
      </c>
      <c r="E4" s="7" t="s">
        <v>643</v>
      </c>
      <c r="F4" s="7">
        <v>60</v>
      </c>
    </row>
    <row r="5" spans="1:7" x14ac:dyDescent="0.35">
      <c r="A5" s="1"/>
      <c r="B5" s="1" t="s">
        <v>6</v>
      </c>
      <c r="E5" s="7" t="s">
        <v>644</v>
      </c>
      <c r="F5" s="7">
        <v>55</v>
      </c>
    </row>
    <row r="6" spans="1:7" x14ac:dyDescent="0.35">
      <c r="A6" s="1"/>
      <c r="B6" s="1" t="s">
        <v>7</v>
      </c>
      <c r="E6" s="7" t="s">
        <v>645</v>
      </c>
      <c r="F6" s="7">
        <v>70</v>
      </c>
    </row>
    <row r="7" spans="1:7" x14ac:dyDescent="0.35">
      <c r="A7" s="1"/>
      <c r="B7" s="1" t="s">
        <v>7</v>
      </c>
    </row>
    <row r="8" spans="1:7" x14ac:dyDescent="0.35">
      <c r="A8" s="1"/>
      <c r="B8" s="1" t="s">
        <v>8</v>
      </c>
    </row>
    <row r="9" spans="1:7" x14ac:dyDescent="0.35">
      <c r="A9" s="1"/>
      <c r="B9" s="1" t="s">
        <v>9</v>
      </c>
      <c r="E9" s="3" t="s">
        <v>648</v>
      </c>
      <c r="F9" s="3" t="s">
        <v>649</v>
      </c>
      <c r="G9" s="3" t="s">
        <v>650</v>
      </c>
    </row>
    <row r="10" spans="1:7" x14ac:dyDescent="0.35">
      <c r="A10" s="1"/>
      <c r="B10" s="1" t="s">
        <v>10</v>
      </c>
      <c r="E10" s="2">
        <f>AVERAGE(F3:F6)</f>
        <v>58.75</v>
      </c>
      <c r="F10" s="2">
        <f>MEDIAN(F3:F6)</f>
        <v>57.5</v>
      </c>
      <c r="G10" s="2" t="e">
        <f>_xlfn.MODE.SNGL(F3:F6)</f>
        <v>#N/A</v>
      </c>
    </row>
    <row r="11" spans="1:7" x14ac:dyDescent="0.35">
      <c r="A11" s="1"/>
      <c r="B11" s="1" t="s">
        <v>11</v>
      </c>
    </row>
    <row r="12" spans="1:7" x14ac:dyDescent="0.35">
      <c r="A12" s="1"/>
      <c r="B12" s="1" t="s">
        <v>12</v>
      </c>
    </row>
    <row r="13" spans="1:7" x14ac:dyDescent="0.35">
      <c r="A13" s="1"/>
      <c r="B13" s="1" t="s">
        <v>13</v>
      </c>
    </row>
    <row r="14" spans="1:7" x14ac:dyDescent="0.35">
      <c r="A14" s="1"/>
      <c r="B14" s="1" t="s">
        <v>14</v>
      </c>
    </row>
    <row r="15" spans="1:7" x14ac:dyDescent="0.35">
      <c r="A15" s="1"/>
      <c r="B15" s="1" t="s">
        <v>14</v>
      </c>
    </row>
    <row r="16" spans="1:7" x14ac:dyDescent="0.35">
      <c r="A16" s="1"/>
      <c r="B16" s="1" t="s">
        <v>15</v>
      </c>
    </row>
    <row r="17" spans="1:9" x14ac:dyDescent="0.35">
      <c r="A17" s="1"/>
      <c r="B17" s="1" t="s">
        <v>16</v>
      </c>
    </row>
    <row r="18" spans="1:9" x14ac:dyDescent="0.35">
      <c r="A18" s="1"/>
      <c r="B18" s="1" t="s">
        <v>17</v>
      </c>
    </row>
    <row r="19" spans="1:9" x14ac:dyDescent="0.35">
      <c r="A19" s="1"/>
      <c r="B19" s="1" t="s">
        <v>18</v>
      </c>
    </row>
    <row r="20" spans="1:9" x14ac:dyDescent="0.35">
      <c r="A20" s="1"/>
      <c r="B20" s="1" t="s">
        <v>19</v>
      </c>
    </row>
    <row r="21" spans="1:9" x14ac:dyDescent="0.35">
      <c r="A21" s="1"/>
      <c r="B21" s="1" t="s">
        <v>20</v>
      </c>
    </row>
    <row r="22" spans="1:9" x14ac:dyDescent="0.35">
      <c r="A22" s="1"/>
      <c r="B22" s="1" t="s">
        <v>21</v>
      </c>
    </row>
    <row r="23" spans="1:9" x14ac:dyDescent="0.35">
      <c r="A23" s="1"/>
      <c r="B23" s="1" t="s">
        <v>22</v>
      </c>
    </row>
    <row r="24" spans="1:9" x14ac:dyDescent="0.35">
      <c r="A24" s="1" t="s">
        <v>23</v>
      </c>
      <c r="B24" s="1" t="s">
        <v>24</v>
      </c>
      <c r="D24" t="s">
        <v>23</v>
      </c>
      <c r="E24" s="12" t="s">
        <v>651</v>
      </c>
    </row>
    <row r="25" spans="1:9" x14ac:dyDescent="0.35">
      <c r="A25" s="1"/>
      <c r="B25" s="1" t="s">
        <v>25</v>
      </c>
      <c r="E25" s="7">
        <v>15</v>
      </c>
      <c r="G25" s="3" t="s">
        <v>648</v>
      </c>
      <c r="H25" s="3" t="s">
        <v>649</v>
      </c>
      <c r="I25" s="3" t="s">
        <v>650</v>
      </c>
    </row>
    <row r="26" spans="1:9" x14ac:dyDescent="0.35">
      <c r="A26" s="1"/>
      <c r="B26" s="1" t="s">
        <v>26</v>
      </c>
      <c r="E26" s="7">
        <v>10</v>
      </c>
      <c r="G26" s="2">
        <f>AVERAGE(E25:E44)</f>
        <v>17</v>
      </c>
      <c r="H26" s="2">
        <f>MEDIAN(E25:E44)</f>
        <v>15</v>
      </c>
      <c r="I26" s="2">
        <f>_xlfn.MODE.SNGL(E25:E44)</f>
        <v>10</v>
      </c>
    </row>
    <row r="27" spans="1:9" x14ac:dyDescent="0.35">
      <c r="A27" s="1"/>
      <c r="B27" s="1" t="s">
        <v>27</v>
      </c>
      <c r="E27" s="7">
        <v>20</v>
      </c>
    </row>
    <row r="28" spans="1:9" x14ac:dyDescent="0.35">
      <c r="A28" s="1"/>
      <c r="B28" s="1" t="s">
        <v>28</v>
      </c>
      <c r="E28" s="7">
        <v>25</v>
      </c>
    </row>
    <row r="29" spans="1:9" x14ac:dyDescent="0.35">
      <c r="A29" s="1"/>
      <c r="B29" s="1" t="s">
        <v>29</v>
      </c>
      <c r="E29" s="7">
        <v>15</v>
      </c>
    </row>
    <row r="30" spans="1:9" x14ac:dyDescent="0.35">
      <c r="A30" s="1"/>
      <c r="B30" s="1" t="s">
        <v>30</v>
      </c>
      <c r="E30" s="7">
        <v>10</v>
      </c>
    </row>
    <row r="31" spans="1:9" x14ac:dyDescent="0.35">
      <c r="A31" s="1"/>
      <c r="B31" s="1" t="s">
        <v>31</v>
      </c>
      <c r="E31" s="7">
        <v>30</v>
      </c>
    </row>
    <row r="32" spans="1:9" x14ac:dyDescent="0.35">
      <c r="A32" s="1"/>
      <c r="B32" s="1" t="s">
        <v>32</v>
      </c>
      <c r="E32" s="7">
        <v>20</v>
      </c>
    </row>
    <row r="33" spans="1:5" x14ac:dyDescent="0.35">
      <c r="A33" s="1"/>
      <c r="B33" s="1" t="s">
        <v>33</v>
      </c>
      <c r="E33" s="7">
        <v>15</v>
      </c>
    </row>
    <row r="34" spans="1:5" x14ac:dyDescent="0.35">
      <c r="A34" s="1"/>
      <c r="B34" s="1" t="s">
        <v>33</v>
      </c>
      <c r="E34" s="7">
        <v>10</v>
      </c>
    </row>
    <row r="35" spans="1:5" x14ac:dyDescent="0.35">
      <c r="A35" s="1"/>
      <c r="B35" s="1" t="s">
        <v>34</v>
      </c>
      <c r="E35" s="7">
        <v>10</v>
      </c>
    </row>
    <row r="36" spans="1:5" x14ac:dyDescent="0.35">
      <c r="A36" s="1"/>
      <c r="B36" s="1" t="s">
        <v>35</v>
      </c>
      <c r="E36" s="7">
        <v>25</v>
      </c>
    </row>
    <row r="37" spans="1:5" x14ac:dyDescent="0.35">
      <c r="A37" s="1"/>
      <c r="B37" s="1" t="s">
        <v>36</v>
      </c>
      <c r="E37" s="7">
        <v>15</v>
      </c>
    </row>
    <row r="38" spans="1:5" x14ac:dyDescent="0.35">
      <c r="A38" s="1"/>
      <c r="B38" s="1" t="s">
        <v>37</v>
      </c>
      <c r="E38" s="7">
        <v>20</v>
      </c>
    </row>
    <row r="39" spans="1:5" x14ac:dyDescent="0.35">
      <c r="A39" s="1"/>
      <c r="B39" s="1" t="s">
        <v>38</v>
      </c>
      <c r="E39" s="7">
        <v>20</v>
      </c>
    </row>
    <row r="40" spans="1:5" x14ac:dyDescent="0.35">
      <c r="E40" s="7">
        <v>15</v>
      </c>
    </row>
    <row r="41" spans="1:5" x14ac:dyDescent="0.35">
      <c r="E41" s="7">
        <v>10</v>
      </c>
    </row>
    <row r="42" spans="1:5" x14ac:dyDescent="0.35">
      <c r="E42" s="7">
        <v>10</v>
      </c>
    </row>
    <row r="43" spans="1:5" x14ac:dyDescent="0.35">
      <c r="E43" s="7">
        <v>20</v>
      </c>
    </row>
    <row r="44" spans="1:5" x14ac:dyDescent="0.35">
      <c r="E44" s="7">
        <v>25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53"/>
  <sheetViews>
    <sheetView workbookViewId="0">
      <selection activeCell="I48" sqref="I48"/>
    </sheetView>
  </sheetViews>
  <sheetFormatPr defaultRowHeight="14.5" x14ac:dyDescent="0.35"/>
  <cols>
    <col min="1" max="1" width="73.90625" bestFit="1" customWidth="1"/>
    <col min="4" max="4" width="14.26953125" bestFit="1" customWidth="1"/>
    <col min="7" max="7" width="9.7265625" customWidth="1"/>
  </cols>
  <sheetData>
    <row r="1" spans="1:17" ht="15" thickBot="1" x14ac:dyDescent="0.4">
      <c r="A1" t="s">
        <v>0</v>
      </c>
    </row>
    <row r="2" spans="1:17" x14ac:dyDescent="0.35">
      <c r="A2" s="1" t="s">
        <v>261</v>
      </c>
      <c r="O2" t="s">
        <v>3</v>
      </c>
      <c r="P2" s="24" t="s">
        <v>701</v>
      </c>
      <c r="Q2" s="24" t="s">
        <v>690</v>
      </c>
    </row>
    <row r="3" spans="1:17" x14ac:dyDescent="0.35">
      <c r="A3" s="1" t="s">
        <v>262</v>
      </c>
      <c r="C3" t="s">
        <v>740</v>
      </c>
      <c r="D3" s="16" t="s">
        <v>705</v>
      </c>
      <c r="P3" s="22">
        <v>118</v>
      </c>
      <c r="Q3" s="22">
        <v>1</v>
      </c>
    </row>
    <row r="4" spans="1:17" x14ac:dyDescent="0.35">
      <c r="A4" s="1" t="s">
        <v>7</v>
      </c>
      <c r="D4" s="7"/>
      <c r="E4" s="7"/>
      <c r="F4" s="7"/>
      <c r="G4" s="7"/>
      <c r="H4" s="7"/>
      <c r="I4" s="7"/>
      <c r="J4" s="7"/>
      <c r="K4" s="7"/>
      <c r="L4" s="7"/>
      <c r="M4" s="7"/>
      <c r="P4" s="22">
        <v>128</v>
      </c>
      <c r="Q4" s="22">
        <v>35</v>
      </c>
    </row>
    <row r="5" spans="1:17" x14ac:dyDescent="0.35">
      <c r="A5" s="1" t="s">
        <v>7</v>
      </c>
      <c r="D5" s="7">
        <v>125</v>
      </c>
      <c r="E5" s="7">
        <v>148</v>
      </c>
      <c r="F5" s="7">
        <v>137</v>
      </c>
      <c r="G5" s="7">
        <v>120</v>
      </c>
      <c r="H5" s="7">
        <v>135</v>
      </c>
      <c r="I5" s="7">
        <v>132</v>
      </c>
      <c r="J5" s="7">
        <v>145</v>
      </c>
      <c r="K5" s="7">
        <v>122</v>
      </c>
      <c r="L5" s="7">
        <v>130</v>
      </c>
      <c r="M5" s="7">
        <v>141</v>
      </c>
      <c r="P5" s="22">
        <v>138</v>
      </c>
      <c r="Q5" s="22">
        <v>44</v>
      </c>
    </row>
    <row r="6" spans="1:17" ht="15" thickBot="1" x14ac:dyDescent="0.4">
      <c r="A6" s="1" t="s">
        <v>263</v>
      </c>
      <c r="D6" s="7">
        <v>118</v>
      </c>
      <c r="E6" s="7">
        <v>125</v>
      </c>
      <c r="F6" s="7">
        <v>132</v>
      </c>
      <c r="G6" s="7">
        <v>136</v>
      </c>
      <c r="H6" s="7">
        <v>128</v>
      </c>
      <c r="I6" s="7">
        <v>123</v>
      </c>
      <c r="J6" s="7">
        <v>132</v>
      </c>
      <c r="K6" s="7">
        <v>138</v>
      </c>
      <c r="L6" s="7">
        <v>126</v>
      </c>
      <c r="M6" s="7">
        <v>129</v>
      </c>
      <c r="P6" s="23" t="s">
        <v>702</v>
      </c>
      <c r="Q6" s="23">
        <v>10</v>
      </c>
    </row>
    <row r="7" spans="1:17" x14ac:dyDescent="0.35">
      <c r="A7" s="1" t="s">
        <v>264</v>
      </c>
      <c r="D7" s="7">
        <v>136</v>
      </c>
      <c r="E7" s="7">
        <v>127</v>
      </c>
      <c r="F7" s="7">
        <v>130</v>
      </c>
      <c r="G7" s="7">
        <v>122</v>
      </c>
      <c r="H7" s="7">
        <v>125</v>
      </c>
      <c r="I7" s="7">
        <v>133</v>
      </c>
      <c r="J7" s="7">
        <v>140</v>
      </c>
      <c r="K7" s="7">
        <v>126</v>
      </c>
      <c r="L7" s="7">
        <v>133</v>
      </c>
      <c r="M7" s="7">
        <v>135</v>
      </c>
    </row>
    <row r="8" spans="1:17" x14ac:dyDescent="0.35">
      <c r="A8" s="1" t="s">
        <v>265</v>
      </c>
      <c r="D8" s="7">
        <v>136</v>
      </c>
      <c r="E8" s="7">
        <v>127</v>
      </c>
      <c r="F8" s="7">
        <v>130</v>
      </c>
      <c r="G8" s="7">
        <v>122</v>
      </c>
      <c r="H8" s="7">
        <v>125</v>
      </c>
      <c r="I8" s="7">
        <v>133</v>
      </c>
      <c r="J8" s="7">
        <v>140</v>
      </c>
      <c r="K8" s="7">
        <v>126</v>
      </c>
      <c r="L8" s="7">
        <v>133</v>
      </c>
      <c r="M8" s="7">
        <v>135</v>
      </c>
    </row>
    <row r="9" spans="1:17" x14ac:dyDescent="0.35">
      <c r="A9" s="1" t="s">
        <v>266</v>
      </c>
      <c r="D9" s="7">
        <v>136</v>
      </c>
      <c r="E9" s="7">
        <v>127</v>
      </c>
      <c r="F9" s="7">
        <v>130</v>
      </c>
      <c r="G9" s="7">
        <v>122</v>
      </c>
      <c r="H9" s="7">
        <v>125</v>
      </c>
      <c r="I9" s="7">
        <v>133</v>
      </c>
      <c r="J9" s="7">
        <v>140</v>
      </c>
      <c r="K9" s="7">
        <v>126</v>
      </c>
      <c r="L9" s="7">
        <v>133</v>
      </c>
      <c r="M9" s="7">
        <v>135</v>
      </c>
    </row>
    <row r="10" spans="1:17" x14ac:dyDescent="0.35">
      <c r="A10" s="1" t="s">
        <v>266</v>
      </c>
      <c r="D10" s="7">
        <v>130</v>
      </c>
      <c r="E10" s="7">
        <v>134</v>
      </c>
      <c r="F10" s="7">
        <v>141</v>
      </c>
      <c r="G10" s="7">
        <v>119</v>
      </c>
      <c r="H10" s="7">
        <v>125</v>
      </c>
      <c r="I10" s="7">
        <v>131</v>
      </c>
      <c r="J10" s="7">
        <v>136</v>
      </c>
      <c r="K10" s="7">
        <v>128</v>
      </c>
      <c r="L10" s="7">
        <v>124</v>
      </c>
      <c r="M10" s="7">
        <v>132</v>
      </c>
    </row>
    <row r="11" spans="1:17" x14ac:dyDescent="0.35">
      <c r="A11" s="1" t="s">
        <v>266</v>
      </c>
      <c r="D11" s="7">
        <v>130</v>
      </c>
      <c r="E11" s="7">
        <v>134</v>
      </c>
      <c r="F11" s="7">
        <v>141</v>
      </c>
      <c r="G11" s="7">
        <v>119</v>
      </c>
      <c r="H11" s="7">
        <v>125</v>
      </c>
      <c r="I11" s="7">
        <v>131</v>
      </c>
      <c r="J11" s="7">
        <v>136</v>
      </c>
      <c r="K11" s="7">
        <v>128</v>
      </c>
      <c r="L11" s="7">
        <v>124</v>
      </c>
      <c r="M11" s="7">
        <v>132</v>
      </c>
    </row>
    <row r="12" spans="1:17" x14ac:dyDescent="0.35">
      <c r="A12" s="1" t="s">
        <v>266</v>
      </c>
      <c r="D12" s="7">
        <v>130</v>
      </c>
      <c r="E12" s="7">
        <v>134</v>
      </c>
      <c r="F12" s="7">
        <v>141</v>
      </c>
      <c r="G12" s="7">
        <v>119</v>
      </c>
      <c r="H12" s="7">
        <v>125</v>
      </c>
      <c r="I12" s="7">
        <v>131</v>
      </c>
      <c r="J12" s="7">
        <v>136</v>
      </c>
      <c r="K12" s="7">
        <v>128</v>
      </c>
      <c r="L12" s="7">
        <v>124</v>
      </c>
      <c r="M12" s="7">
        <v>132</v>
      </c>
    </row>
    <row r="13" spans="1:17" x14ac:dyDescent="0.35">
      <c r="A13" s="1" t="s">
        <v>267</v>
      </c>
      <c r="D13" s="7">
        <v>130</v>
      </c>
      <c r="E13" s="7">
        <v>134</v>
      </c>
      <c r="F13" s="7">
        <v>141</v>
      </c>
      <c r="G13" s="7">
        <v>119</v>
      </c>
      <c r="H13" s="7">
        <v>125</v>
      </c>
      <c r="I13" s="7">
        <v>131</v>
      </c>
      <c r="J13" s="7">
        <v>136</v>
      </c>
      <c r="K13" s="7">
        <v>128</v>
      </c>
      <c r="L13" s="7">
        <v>124</v>
      </c>
      <c r="M13" s="7">
        <v>132</v>
      </c>
    </row>
    <row r="14" spans="1:17" x14ac:dyDescent="0.35">
      <c r="A14" s="1" t="s">
        <v>267</v>
      </c>
    </row>
    <row r="15" spans="1:17" x14ac:dyDescent="0.35">
      <c r="A15" s="1" t="s">
        <v>267</v>
      </c>
    </row>
    <row r="16" spans="1:17" x14ac:dyDescent="0.35">
      <c r="A16" s="1" t="s">
        <v>268</v>
      </c>
    </row>
    <row r="17" spans="1:17" x14ac:dyDescent="0.35">
      <c r="A17" s="1" t="s">
        <v>88</v>
      </c>
    </row>
    <row r="18" spans="1:17" x14ac:dyDescent="0.35">
      <c r="A18" s="1" t="s">
        <v>88</v>
      </c>
      <c r="O18" t="s">
        <v>23</v>
      </c>
      <c r="P18" s="5" t="s">
        <v>678</v>
      </c>
      <c r="Q18">
        <f>MEDIAN(D5:M13)</f>
        <v>130.5</v>
      </c>
    </row>
    <row r="19" spans="1:17" x14ac:dyDescent="0.35">
      <c r="A19" s="1" t="s">
        <v>269</v>
      </c>
    </row>
    <row r="20" spans="1:17" x14ac:dyDescent="0.35">
      <c r="A20" s="1" t="s">
        <v>270</v>
      </c>
      <c r="O20" t="s">
        <v>39</v>
      </c>
      <c r="P20" t="s">
        <v>706</v>
      </c>
    </row>
    <row r="21" spans="1:17" x14ac:dyDescent="0.35">
      <c r="A21" s="1" t="s">
        <v>271</v>
      </c>
    </row>
    <row r="22" spans="1:17" x14ac:dyDescent="0.35">
      <c r="A22" s="1" t="s">
        <v>272</v>
      </c>
    </row>
    <row r="23" spans="1:17" x14ac:dyDescent="0.35">
      <c r="A23" s="1" t="s">
        <v>273</v>
      </c>
    </row>
    <row r="24" spans="1:17" x14ac:dyDescent="0.35">
      <c r="A24" s="1" t="s">
        <v>274</v>
      </c>
    </row>
    <row r="25" spans="1:17" x14ac:dyDescent="0.35">
      <c r="A25" s="1" t="s">
        <v>275</v>
      </c>
      <c r="B25" t="s">
        <v>741</v>
      </c>
      <c r="C25" s="30" t="s">
        <v>707</v>
      </c>
      <c r="D25" s="30" t="s">
        <v>708</v>
      </c>
      <c r="E25" s="30" t="s">
        <v>709</v>
      </c>
      <c r="G25" s="31" t="s">
        <v>3</v>
      </c>
      <c r="H25" s="4" t="s">
        <v>706</v>
      </c>
    </row>
    <row r="26" spans="1:17" x14ac:dyDescent="0.35">
      <c r="A26" s="1" t="s">
        <v>276</v>
      </c>
      <c r="C26" s="7">
        <v>45</v>
      </c>
      <c r="D26" s="7">
        <v>32</v>
      </c>
      <c r="E26" s="7">
        <v>40</v>
      </c>
    </row>
    <row r="27" spans="1:17" x14ac:dyDescent="0.35">
      <c r="A27" s="1" t="s">
        <v>277</v>
      </c>
      <c r="C27" s="7">
        <v>35</v>
      </c>
      <c r="D27" s="7">
        <v>28</v>
      </c>
      <c r="E27" s="7">
        <v>39</v>
      </c>
    </row>
    <row r="28" spans="1:17" x14ac:dyDescent="0.35">
      <c r="A28" s="1" t="s">
        <v>278</v>
      </c>
      <c r="C28" s="7">
        <v>40</v>
      </c>
      <c r="D28" s="7">
        <v>30</v>
      </c>
      <c r="E28" s="7">
        <v>42</v>
      </c>
    </row>
    <row r="29" spans="1:17" x14ac:dyDescent="0.35">
      <c r="A29" s="1" t="s">
        <v>279</v>
      </c>
      <c r="C29" s="7">
        <v>38</v>
      </c>
      <c r="D29" s="7">
        <v>34</v>
      </c>
      <c r="E29" s="7">
        <v>41</v>
      </c>
    </row>
    <row r="30" spans="1:17" x14ac:dyDescent="0.35">
      <c r="A30" s="1" t="s">
        <v>280</v>
      </c>
      <c r="C30" s="7">
        <v>42</v>
      </c>
      <c r="D30" s="7">
        <v>33</v>
      </c>
      <c r="E30" s="7">
        <v>38</v>
      </c>
    </row>
    <row r="31" spans="1:17" x14ac:dyDescent="0.35">
      <c r="A31" s="1" t="s">
        <v>281</v>
      </c>
      <c r="C31" s="7">
        <v>37</v>
      </c>
      <c r="D31" s="7">
        <v>35</v>
      </c>
      <c r="E31" s="7">
        <v>43</v>
      </c>
    </row>
    <row r="32" spans="1:17" x14ac:dyDescent="0.35">
      <c r="A32" s="1" t="s">
        <v>282</v>
      </c>
      <c r="C32" s="7">
        <v>39</v>
      </c>
      <c r="D32" s="7">
        <v>31</v>
      </c>
      <c r="E32" s="7">
        <v>45</v>
      </c>
    </row>
    <row r="33" spans="1:9" x14ac:dyDescent="0.35">
      <c r="A33" s="1" t="s">
        <v>283</v>
      </c>
      <c r="C33" s="7">
        <v>43</v>
      </c>
      <c r="D33" s="7">
        <v>29</v>
      </c>
      <c r="E33" s="7">
        <v>44</v>
      </c>
    </row>
    <row r="34" spans="1:9" x14ac:dyDescent="0.35">
      <c r="A34" s="1" t="s">
        <v>284</v>
      </c>
      <c r="C34" s="7">
        <v>44</v>
      </c>
      <c r="D34" s="7">
        <v>36</v>
      </c>
      <c r="E34" s="7">
        <v>41</v>
      </c>
    </row>
    <row r="35" spans="1:9" x14ac:dyDescent="0.35">
      <c r="A35" s="1" t="s">
        <v>285</v>
      </c>
      <c r="C35" s="7">
        <v>41</v>
      </c>
      <c r="D35" s="7">
        <v>37</v>
      </c>
      <c r="E35" s="7">
        <v>37</v>
      </c>
    </row>
    <row r="36" spans="1:9" x14ac:dyDescent="0.35">
      <c r="A36" s="1" t="s">
        <v>286</v>
      </c>
    </row>
    <row r="37" spans="1:9" x14ac:dyDescent="0.35">
      <c r="A37" s="1" t="s">
        <v>287</v>
      </c>
    </row>
    <row r="38" spans="1:9" x14ac:dyDescent="0.35">
      <c r="A38" s="1" t="s">
        <v>288</v>
      </c>
    </row>
    <row r="39" spans="1:9" x14ac:dyDescent="0.35">
      <c r="A39" s="1" t="s">
        <v>289</v>
      </c>
    </row>
    <row r="40" spans="1:9" x14ac:dyDescent="0.35">
      <c r="A40" s="1" t="s">
        <v>290</v>
      </c>
    </row>
    <row r="41" spans="1:9" x14ac:dyDescent="0.35">
      <c r="A41" s="1" t="s">
        <v>291</v>
      </c>
    </row>
    <row r="43" spans="1:9" x14ac:dyDescent="0.35">
      <c r="F43" t="s">
        <v>23</v>
      </c>
      <c r="G43" s="4" t="s">
        <v>669</v>
      </c>
    </row>
    <row r="46" spans="1:9" x14ac:dyDescent="0.35">
      <c r="G46" s="3" t="s">
        <v>766</v>
      </c>
      <c r="H46" s="3" t="s">
        <v>767</v>
      </c>
      <c r="I46" s="3" t="s">
        <v>768</v>
      </c>
    </row>
    <row r="47" spans="1:9" x14ac:dyDescent="0.35">
      <c r="G47" s="2">
        <f>AVERAGE(C26:C35)</f>
        <v>40.4</v>
      </c>
      <c r="H47" s="2">
        <f>AVERAGE(D26:D35)</f>
        <v>32.5</v>
      </c>
      <c r="I47" s="2">
        <f>AVERAGE(E26:E35)</f>
        <v>41</v>
      </c>
    </row>
    <row r="50" spans="6:10" x14ac:dyDescent="0.35">
      <c r="F50" t="s">
        <v>39</v>
      </c>
      <c r="G50" s="4" t="s">
        <v>670</v>
      </c>
    </row>
    <row r="52" spans="6:10" x14ac:dyDescent="0.35">
      <c r="G52" s="6" t="s">
        <v>665</v>
      </c>
      <c r="H52" s="32"/>
      <c r="I52" s="32"/>
      <c r="J52" s="32"/>
    </row>
    <row r="53" spans="6:10" x14ac:dyDescent="0.35">
      <c r="G53">
        <f>MAX(C26:E35)-MIN(C26:E35)</f>
        <v>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1"/>
  <sheetViews>
    <sheetView workbookViewId="0">
      <selection activeCell="F17" sqref="F17"/>
    </sheetView>
  </sheetViews>
  <sheetFormatPr defaultRowHeight="14.5" x14ac:dyDescent="0.35"/>
  <cols>
    <col min="1" max="1" width="10.26953125" customWidth="1"/>
    <col min="2" max="2" width="76.36328125" bestFit="1" customWidth="1"/>
    <col min="5" max="5" width="15.26953125" bestFit="1" customWidth="1"/>
  </cols>
  <sheetData>
    <row r="1" spans="1:13" x14ac:dyDescent="0.35">
      <c r="A1" t="s">
        <v>0</v>
      </c>
      <c r="B1" t="s">
        <v>1</v>
      </c>
      <c r="D1" s="30" t="s">
        <v>710</v>
      </c>
    </row>
    <row r="2" spans="1:13" x14ac:dyDescent="0.35">
      <c r="A2" s="1"/>
      <c r="B2" s="1" t="s">
        <v>292</v>
      </c>
      <c r="D2" s="7">
        <v>2.5</v>
      </c>
      <c r="E2" s="7">
        <v>1.3</v>
      </c>
      <c r="F2" s="7">
        <v>-0.8</v>
      </c>
      <c r="G2" s="7">
        <v>-1.9</v>
      </c>
      <c r="H2" s="7">
        <v>2.1</v>
      </c>
      <c r="I2" s="7">
        <v>0.5</v>
      </c>
      <c r="J2" s="7">
        <v>-1.2</v>
      </c>
      <c r="K2" s="7">
        <v>1.8</v>
      </c>
      <c r="L2" s="7">
        <v>-0.5</v>
      </c>
      <c r="M2" s="7">
        <v>2.2999999999999998</v>
      </c>
    </row>
    <row r="3" spans="1:13" x14ac:dyDescent="0.35">
      <c r="A3" s="1" t="s">
        <v>3</v>
      </c>
      <c r="B3" s="1" t="s">
        <v>293</v>
      </c>
      <c r="D3" s="7">
        <v>-0.7</v>
      </c>
      <c r="E3" s="7">
        <v>1.2</v>
      </c>
      <c r="F3" s="7">
        <v>-1.5</v>
      </c>
      <c r="G3" s="7">
        <v>-0.3</v>
      </c>
      <c r="H3" s="7">
        <v>2.6</v>
      </c>
      <c r="I3" s="7">
        <v>1.1000000000000001</v>
      </c>
      <c r="J3" s="7">
        <v>-1.7</v>
      </c>
      <c r="K3" s="7">
        <v>0.9</v>
      </c>
      <c r="L3" s="7">
        <v>-1.4</v>
      </c>
      <c r="M3" s="7">
        <v>0.3</v>
      </c>
    </row>
    <row r="4" spans="1:13" x14ac:dyDescent="0.35">
      <c r="A4" s="1"/>
      <c r="B4" s="1" t="s">
        <v>294</v>
      </c>
      <c r="D4" s="7">
        <v>1.9</v>
      </c>
      <c r="E4" s="7">
        <v>-1.1000000000000001</v>
      </c>
      <c r="F4" s="7">
        <v>-0.4</v>
      </c>
      <c r="G4" s="7">
        <v>2.2000000000000002</v>
      </c>
      <c r="H4" s="7">
        <v>-0.9</v>
      </c>
      <c r="I4" s="7">
        <v>1.6</v>
      </c>
      <c r="J4" s="7">
        <v>-0.6</v>
      </c>
      <c r="K4" s="7">
        <v>-1.3</v>
      </c>
      <c r="L4" s="7">
        <v>2.4</v>
      </c>
      <c r="M4" s="7">
        <v>0.7</v>
      </c>
    </row>
    <row r="5" spans="1:13" x14ac:dyDescent="0.35">
      <c r="A5" s="1"/>
      <c r="B5" s="1" t="s">
        <v>7</v>
      </c>
      <c r="D5" s="7">
        <v>-1.8</v>
      </c>
      <c r="E5" s="7">
        <v>1.5</v>
      </c>
      <c r="F5" s="7">
        <v>-0.2</v>
      </c>
      <c r="G5" s="7">
        <v>-2.1</v>
      </c>
      <c r="H5" s="7">
        <v>2.8</v>
      </c>
      <c r="I5" s="7">
        <v>0.8</v>
      </c>
      <c r="J5" s="7">
        <v>-1.6</v>
      </c>
      <c r="K5" s="7">
        <v>1.4</v>
      </c>
      <c r="L5" s="7">
        <v>-0.1</v>
      </c>
      <c r="M5" s="7">
        <v>2.5</v>
      </c>
    </row>
    <row r="6" spans="1:13" x14ac:dyDescent="0.35">
      <c r="A6" s="1"/>
      <c r="B6" s="1" t="s">
        <v>7</v>
      </c>
      <c r="D6" s="7">
        <v>-1</v>
      </c>
      <c r="E6" s="7">
        <v>1.7</v>
      </c>
      <c r="F6" s="7">
        <v>-0.9</v>
      </c>
      <c r="G6" s="7">
        <v>-2</v>
      </c>
      <c r="H6" s="7">
        <v>2.7</v>
      </c>
      <c r="I6" s="7">
        <v>0.6</v>
      </c>
      <c r="J6" s="7">
        <v>-1.4</v>
      </c>
      <c r="K6" s="7">
        <v>1.1000000000000001</v>
      </c>
      <c r="L6" s="7">
        <v>-0.3</v>
      </c>
      <c r="M6" s="7">
        <v>2</v>
      </c>
    </row>
    <row r="7" spans="1:13" x14ac:dyDescent="0.35">
      <c r="A7" s="1"/>
      <c r="B7" s="1" t="s">
        <v>295</v>
      </c>
    </row>
    <row r="8" spans="1:13" x14ac:dyDescent="0.35">
      <c r="A8" s="1"/>
      <c r="B8" s="1" t="s">
        <v>296</v>
      </c>
      <c r="D8" t="s">
        <v>711</v>
      </c>
      <c r="E8" s="5" t="s">
        <v>712</v>
      </c>
      <c r="G8">
        <f>SKEW(D2:M6)</f>
        <v>4.4114721855163581E-2</v>
      </c>
    </row>
    <row r="9" spans="1:13" x14ac:dyDescent="0.35">
      <c r="A9" s="1"/>
      <c r="B9" t="s">
        <v>297</v>
      </c>
    </row>
    <row r="10" spans="1:13" x14ac:dyDescent="0.35">
      <c r="A10" s="1"/>
      <c r="B10" s="1" t="s">
        <v>298</v>
      </c>
      <c r="D10" t="s">
        <v>23</v>
      </c>
      <c r="E10" s="5" t="s">
        <v>713</v>
      </c>
      <c r="G10">
        <f>KURT(D2:M6)</f>
        <v>-1.3773497442276583</v>
      </c>
    </row>
    <row r="11" spans="1:13" x14ac:dyDescent="0.35">
      <c r="A11" s="1"/>
      <c r="B11" s="1" t="s">
        <v>299</v>
      </c>
    </row>
    <row r="12" spans="1:13" x14ac:dyDescent="0.35">
      <c r="A12" s="1"/>
      <c r="B12" t="s">
        <v>300</v>
      </c>
      <c r="D12" t="s">
        <v>39</v>
      </c>
      <c r="E12" s="5" t="s">
        <v>765</v>
      </c>
      <c r="G12" t="s">
        <v>780</v>
      </c>
    </row>
    <row r="13" spans="1:13" x14ac:dyDescent="0.35">
      <c r="A13" s="1"/>
      <c r="B13" s="1" t="s">
        <v>88</v>
      </c>
    </row>
    <row r="14" spans="1:13" x14ac:dyDescent="0.35">
      <c r="A14" s="1"/>
      <c r="B14" s="1" t="s">
        <v>301</v>
      </c>
    </row>
    <row r="15" spans="1:13" x14ac:dyDescent="0.35">
      <c r="A15" s="1"/>
      <c r="B15" s="1" t="s">
        <v>302</v>
      </c>
    </row>
    <row r="16" spans="1:13" x14ac:dyDescent="0.35">
      <c r="A16" s="1"/>
      <c r="B16" s="1" t="s">
        <v>303</v>
      </c>
    </row>
    <row r="17" spans="1:2" x14ac:dyDescent="0.35">
      <c r="A17" s="1"/>
      <c r="B17" s="1" t="s">
        <v>304</v>
      </c>
    </row>
    <row r="18" spans="1:2" x14ac:dyDescent="0.35">
      <c r="A18" s="1"/>
      <c r="B18" s="1" t="s">
        <v>305</v>
      </c>
    </row>
    <row r="19" spans="1:2" x14ac:dyDescent="0.35">
      <c r="A19" s="1"/>
      <c r="B19" s="1" t="s">
        <v>306</v>
      </c>
    </row>
    <row r="20" spans="1:2" x14ac:dyDescent="0.35">
      <c r="A20" s="1"/>
      <c r="B20" s="1" t="s">
        <v>307</v>
      </c>
    </row>
    <row r="21" spans="1:2" x14ac:dyDescent="0.35">
      <c r="A21" s="1"/>
      <c r="B21" s="1" t="s">
        <v>308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01"/>
  <sheetViews>
    <sheetView workbookViewId="0">
      <selection activeCell="J18" sqref="J18"/>
    </sheetView>
  </sheetViews>
  <sheetFormatPr defaultRowHeight="14.5" x14ac:dyDescent="0.35"/>
  <cols>
    <col min="1" max="1" width="10.26953125" customWidth="1"/>
    <col min="2" max="2" width="75.36328125" bestFit="1" customWidth="1"/>
    <col min="4" max="4" width="16.1796875" bestFit="1" customWidth="1"/>
    <col min="6" max="6" width="16.08984375" bestFit="1" customWidth="1"/>
    <col min="9" max="9" width="19.6328125" bestFit="1" customWidth="1"/>
  </cols>
  <sheetData>
    <row r="1" spans="1:10" x14ac:dyDescent="0.35">
      <c r="A1" t="s">
        <v>0</v>
      </c>
      <c r="B1" t="s">
        <v>1</v>
      </c>
      <c r="D1" s="16" t="s">
        <v>752</v>
      </c>
      <c r="F1" s="16" t="s">
        <v>753</v>
      </c>
    </row>
    <row r="2" spans="1:10" x14ac:dyDescent="0.35">
      <c r="A2" s="1" t="s">
        <v>23</v>
      </c>
      <c r="B2" s="1" t="s">
        <v>309</v>
      </c>
      <c r="D2" s="7"/>
      <c r="F2" s="7">
        <v>4</v>
      </c>
      <c r="H2" t="s">
        <v>23</v>
      </c>
    </row>
    <row r="3" spans="1:10" x14ac:dyDescent="0.35">
      <c r="A3" s="1"/>
      <c r="B3" s="1" t="s">
        <v>310</v>
      </c>
      <c r="D3" s="7">
        <v>2.5</v>
      </c>
      <c r="F3" s="7">
        <v>5</v>
      </c>
      <c r="H3" t="s">
        <v>3</v>
      </c>
      <c r="I3" s="5" t="s">
        <v>712</v>
      </c>
      <c r="J3">
        <f>SKEW(D3:D98)</f>
        <v>0.22402536454542332</v>
      </c>
    </row>
    <row r="4" spans="1:10" x14ac:dyDescent="0.35">
      <c r="A4" s="1"/>
      <c r="B4" s="1" t="s">
        <v>311</v>
      </c>
      <c r="D4" s="7">
        <v>4.8</v>
      </c>
      <c r="F4" s="7">
        <v>3</v>
      </c>
    </row>
    <row r="5" spans="1:10" x14ac:dyDescent="0.35">
      <c r="A5" s="1"/>
      <c r="B5" s="1" t="s">
        <v>312</v>
      </c>
      <c r="D5" s="7">
        <v>3.2</v>
      </c>
      <c r="F5" s="7">
        <v>4</v>
      </c>
      <c r="H5" t="s">
        <v>23</v>
      </c>
      <c r="I5" s="5" t="s">
        <v>713</v>
      </c>
      <c r="J5">
        <f>KURT(D3:D98)</f>
        <v>-0.9312091245252927</v>
      </c>
    </row>
    <row r="6" spans="1:10" x14ac:dyDescent="0.35">
      <c r="A6" s="1"/>
      <c r="B6" s="1" t="s">
        <v>313</v>
      </c>
      <c r="D6" s="7">
        <v>2.1</v>
      </c>
      <c r="F6" s="7">
        <v>4</v>
      </c>
    </row>
    <row r="7" spans="1:10" x14ac:dyDescent="0.35">
      <c r="A7" s="1"/>
      <c r="B7" s="1" t="s">
        <v>314</v>
      </c>
      <c r="D7" s="7">
        <v>4.5</v>
      </c>
      <c r="F7" s="7">
        <v>3</v>
      </c>
      <c r="H7" t="s">
        <v>39</v>
      </c>
      <c r="I7" s="5" t="s">
        <v>714</v>
      </c>
      <c r="J7" t="s">
        <v>781</v>
      </c>
    </row>
    <row r="8" spans="1:10" x14ac:dyDescent="0.35">
      <c r="A8" s="1"/>
      <c r="B8" s="1" t="s">
        <v>314</v>
      </c>
      <c r="D8" s="7">
        <v>2.9</v>
      </c>
      <c r="F8" s="7">
        <v>2</v>
      </c>
    </row>
    <row r="9" spans="1:10" x14ac:dyDescent="0.35">
      <c r="A9" s="1"/>
      <c r="B9" s="1" t="s">
        <v>314</v>
      </c>
      <c r="D9" s="7">
        <v>2.2999999999999998</v>
      </c>
      <c r="F9" s="7">
        <v>5</v>
      </c>
    </row>
    <row r="10" spans="1:10" x14ac:dyDescent="0.35">
      <c r="A10" s="1"/>
      <c r="B10" s="1" t="s">
        <v>315</v>
      </c>
      <c r="D10" s="7">
        <v>3.1</v>
      </c>
      <c r="F10" s="7">
        <v>4</v>
      </c>
    </row>
    <row r="11" spans="1:10" x14ac:dyDescent="0.35">
      <c r="A11" s="1"/>
      <c r="B11" s="1" t="s">
        <v>315</v>
      </c>
      <c r="D11" s="7">
        <v>4.2</v>
      </c>
      <c r="F11" s="7">
        <v>3</v>
      </c>
      <c r="H11" t="s">
        <v>39</v>
      </c>
    </row>
    <row r="12" spans="1:10" x14ac:dyDescent="0.35">
      <c r="A12" s="1"/>
      <c r="B12" s="1" t="s">
        <v>316</v>
      </c>
      <c r="D12" s="7">
        <v>3.9</v>
      </c>
      <c r="F12" s="7">
        <v>5</v>
      </c>
      <c r="H12" t="s">
        <v>3</v>
      </c>
      <c r="I12" s="5" t="s">
        <v>712</v>
      </c>
      <c r="J12">
        <f>SKEW(F2:F101)</f>
        <v>-0.21090973977304459</v>
      </c>
    </row>
    <row r="13" spans="1:10" x14ac:dyDescent="0.35">
      <c r="A13" s="1"/>
      <c r="B13" s="1" t="s">
        <v>316</v>
      </c>
      <c r="D13" s="7">
        <v>2.8</v>
      </c>
      <c r="F13" s="7">
        <v>4</v>
      </c>
    </row>
    <row r="14" spans="1:10" x14ac:dyDescent="0.35">
      <c r="A14" s="1"/>
      <c r="B14" s="1" t="s">
        <v>317</v>
      </c>
      <c r="D14" s="7">
        <v>4.0999999999999996</v>
      </c>
      <c r="F14" s="7">
        <v>2</v>
      </c>
      <c r="H14" t="s">
        <v>23</v>
      </c>
      <c r="I14" s="5" t="s">
        <v>713</v>
      </c>
      <c r="J14">
        <f>KURT(F2:F101)</f>
        <v>-0.74525627211662515</v>
      </c>
    </row>
    <row r="15" spans="1:10" x14ac:dyDescent="0.35">
      <c r="A15" s="1"/>
      <c r="B15" s="1" t="s">
        <v>318</v>
      </c>
      <c r="D15" s="7">
        <v>2.6</v>
      </c>
      <c r="F15" s="7">
        <v>3</v>
      </c>
    </row>
    <row r="16" spans="1:10" x14ac:dyDescent="0.35">
      <c r="A16" s="1"/>
      <c r="B16" s="1" t="s">
        <v>319</v>
      </c>
      <c r="D16" s="7">
        <v>2.4</v>
      </c>
      <c r="F16" s="7">
        <v>4</v>
      </c>
      <c r="H16" t="s">
        <v>39</v>
      </c>
      <c r="I16" s="5" t="s">
        <v>714</v>
      </c>
      <c r="J16" t="s">
        <v>782</v>
      </c>
    </row>
    <row r="17" spans="1:9" x14ac:dyDescent="0.35">
      <c r="A17" s="1"/>
      <c r="B17" s="1" t="s">
        <v>88</v>
      </c>
      <c r="D17" s="7">
        <v>4.7</v>
      </c>
      <c r="F17" s="7">
        <v>5</v>
      </c>
    </row>
    <row r="18" spans="1:9" x14ac:dyDescent="0.35">
      <c r="A18" s="1"/>
      <c r="B18" s="1" t="s">
        <v>88</v>
      </c>
      <c r="D18" s="7">
        <v>3.3</v>
      </c>
      <c r="F18" s="7">
        <v>3</v>
      </c>
    </row>
    <row r="19" spans="1:9" x14ac:dyDescent="0.35">
      <c r="A19" s="1"/>
      <c r="B19" s="1" t="s">
        <v>320</v>
      </c>
      <c r="D19" s="7">
        <v>2.7</v>
      </c>
      <c r="F19" s="7">
        <v>4</v>
      </c>
    </row>
    <row r="20" spans="1:9" x14ac:dyDescent="0.35">
      <c r="A20" s="1"/>
      <c r="B20" s="1" t="s">
        <v>321</v>
      </c>
      <c r="D20" s="7">
        <v>3</v>
      </c>
      <c r="F20" s="7">
        <v>5</v>
      </c>
    </row>
    <row r="21" spans="1:9" x14ac:dyDescent="0.35">
      <c r="A21" s="1"/>
      <c r="B21" s="1" t="s">
        <v>322</v>
      </c>
      <c r="D21" s="7">
        <v>4.3</v>
      </c>
      <c r="F21" s="7">
        <v>3</v>
      </c>
    </row>
    <row r="22" spans="1:9" x14ac:dyDescent="0.35">
      <c r="A22" s="1"/>
      <c r="B22" s="1" t="s">
        <v>323</v>
      </c>
      <c r="D22" s="7">
        <v>3.7</v>
      </c>
      <c r="F22" s="10">
        <v>4</v>
      </c>
    </row>
    <row r="23" spans="1:9" x14ac:dyDescent="0.35">
      <c r="A23" s="1"/>
      <c r="B23" s="1" t="s">
        <v>324</v>
      </c>
      <c r="D23" s="7">
        <v>2.8</v>
      </c>
      <c r="F23" s="7">
        <v>3</v>
      </c>
    </row>
    <row r="24" spans="1:9" x14ac:dyDescent="0.35">
      <c r="A24" s="1"/>
      <c r="B24" s="1" t="s">
        <v>325</v>
      </c>
      <c r="D24" s="7">
        <v>4.0999999999999996</v>
      </c>
      <c r="F24" s="7">
        <v>2</v>
      </c>
    </row>
    <row r="25" spans="1:9" x14ac:dyDescent="0.35">
      <c r="A25" s="1"/>
      <c r="B25" s="1" t="s">
        <v>326</v>
      </c>
      <c r="D25" s="7">
        <v>2.6</v>
      </c>
      <c r="F25" s="7">
        <v>4</v>
      </c>
    </row>
    <row r="26" spans="1:9" x14ac:dyDescent="0.35">
      <c r="A26" s="1" t="s">
        <v>39</v>
      </c>
      <c r="B26" s="1" t="s">
        <v>327</v>
      </c>
      <c r="D26" s="7">
        <v>2.4</v>
      </c>
      <c r="F26" s="7">
        <v>5</v>
      </c>
    </row>
    <row r="27" spans="1:9" x14ac:dyDescent="0.35">
      <c r="A27" s="1"/>
      <c r="B27" s="1" t="s">
        <v>328</v>
      </c>
      <c r="D27" s="26">
        <v>4.7</v>
      </c>
      <c r="F27" s="7">
        <v>3</v>
      </c>
    </row>
    <row r="28" spans="1:9" x14ac:dyDescent="0.35">
      <c r="A28" s="1"/>
      <c r="B28" s="1" t="s">
        <v>7</v>
      </c>
      <c r="D28" s="26">
        <v>3.3</v>
      </c>
      <c r="F28" s="7">
        <v>4</v>
      </c>
    </row>
    <row r="29" spans="1:9" x14ac:dyDescent="0.35">
      <c r="A29" s="1"/>
      <c r="B29" s="1" t="s">
        <v>329</v>
      </c>
      <c r="D29" s="26">
        <v>2.7</v>
      </c>
      <c r="F29" s="7">
        <v>5</v>
      </c>
    </row>
    <row r="30" spans="1:9" x14ac:dyDescent="0.35">
      <c r="A30" s="1"/>
      <c r="B30" s="1" t="s">
        <v>231</v>
      </c>
      <c r="D30" s="26">
        <v>3</v>
      </c>
      <c r="F30" s="7">
        <v>4</v>
      </c>
    </row>
    <row r="31" spans="1:9" x14ac:dyDescent="0.35">
      <c r="A31" s="1"/>
      <c r="B31" s="1" t="s">
        <v>232</v>
      </c>
      <c r="D31" s="26">
        <v>4.3</v>
      </c>
      <c r="F31" s="7">
        <v>3</v>
      </c>
      <c r="I31" s="37"/>
    </row>
    <row r="32" spans="1:9" x14ac:dyDescent="0.35">
      <c r="A32" s="1"/>
      <c r="B32" s="1" t="s">
        <v>233</v>
      </c>
      <c r="D32" s="26">
        <v>3.7</v>
      </c>
      <c r="F32" s="9">
        <v>3</v>
      </c>
      <c r="I32" s="37"/>
    </row>
    <row r="33" spans="1:9" x14ac:dyDescent="0.35">
      <c r="A33" s="1"/>
      <c r="B33" s="1" t="s">
        <v>234</v>
      </c>
      <c r="D33" s="26">
        <v>2.8</v>
      </c>
      <c r="F33" s="7">
        <v>4</v>
      </c>
      <c r="I33" s="37"/>
    </row>
    <row r="34" spans="1:9" x14ac:dyDescent="0.35">
      <c r="A34" s="1"/>
      <c r="B34" s="1" t="s">
        <v>234</v>
      </c>
      <c r="D34" s="26">
        <v>4.0999999999999996</v>
      </c>
      <c r="F34" s="7">
        <v>5</v>
      </c>
      <c r="I34" s="37"/>
    </row>
    <row r="35" spans="1:9" x14ac:dyDescent="0.35">
      <c r="A35" s="1"/>
      <c r="B35" s="1" t="s">
        <v>235</v>
      </c>
      <c r="D35" s="26">
        <v>2.6</v>
      </c>
      <c r="F35" s="7">
        <v>2</v>
      </c>
      <c r="I35" s="37"/>
    </row>
    <row r="36" spans="1:9" x14ac:dyDescent="0.35">
      <c r="A36" s="1"/>
      <c r="B36" s="1" t="s">
        <v>235</v>
      </c>
      <c r="D36" s="26">
        <v>2.4</v>
      </c>
      <c r="F36" s="7">
        <v>3</v>
      </c>
      <c r="I36" s="37"/>
    </row>
    <row r="37" spans="1:9" x14ac:dyDescent="0.35">
      <c r="A37" s="1"/>
      <c r="B37" s="1" t="s">
        <v>236</v>
      </c>
      <c r="D37" s="26">
        <v>4.7</v>
      </c>
      <c r="F37" s="7">
        <v>4</v>
      </c>
      <c r="I37" s="37"/>
    </row>
    <row r="38" spans="1:9" x14ac:dyDescent="0.35">
      <c r="A38" s="1"/>
      <c r="B38" s="1" t="s">
        <v>236</v>
      </c>
      <c r="D38" s="26">
        <v>3.3</v>
      </c>
      <c r="F38" s="7">
        <v>4</v>
      </c>
      <c r="I38" s="37"/>
    </row>
    <row r="39" spans="1:9" x14ac:dyDescent="0.35">
      <c r="A39" s="1"/>
      <c r="B39" s="1" t="s">
        <v>237</v>
      </c>
      <c r="D39" s="26">
        <v>2.7</v>
      </c>
      <c r="F39" s="7">
        <v>3</v>
      </c>
      <c r="I39" s="38"/>
    </row>
    <row r="40" spans="1:9" x14ac:dyDescent="0.35">
      <c r="A40" s="1"/>
      <c r="B40" s="1" t="s">
        <v>330</v>
      </c>
      <c r="D40" s="26">
        <v>3</v>
      </c>
      <c r="F40" s="7">
        <v>5</v>
      </c>
    </row>
    <row r="41" spans="1:9" x14ac:dyDescent="0.35">
      <c r="A41" s="1"/>
      <c r="B41" s="1" t="s">
        <v>331</v>
      </c>
      <c r="D41" s="26">
        <v>4.3</v>
      </c>
      <c r="F41" s="7">
        <v>4</v>
      </c>
    </row>
    <row r="42" spans="1:9" x14ac:dyDescent="0.35">
      <c r="A42" s="1"/>
      <c r="B42" s="1" t="s">
        <v>322</v>
      </c>
      <c r="D42" s="26">
        <v>3.7</v>
      </c>
      <c r="F42" s="9">
        <v>3</v>
      </c>
    </row>
    <row r="43" spans="1:9" x14ac:dyDescent="0.35">
      <c r="A43" s="1"/>
      <c r="B43" s="1" t="s">
        <v>322</v>
      </c>
      <c r="D43" s="26">
        <v>2.2000000000000002</v>
      </c>
      <c r="F43" s="7">
        <v>4</v>
      </c>
    </row>
    <row r="44" spans="1:9" x14ac:dyDescent="0.35">
      <c r="A44" s="1"/>
      <c r="B44" s="1" t="s">
        <v>332</v>
      </c>
      <c r="D44" s="26">
        <v>3.6</v>
      </c>
      <c r="F44" s="7">
        <v>5</v>
      </c>
    </row>
    <row r="45" spans="1:9" x14ac:dyDescent="0.35">
      <c r="A45" s="1"/>
      <c r="B45" s="1" t="s">
        <v>333</v>
      </c>
      <c r="D45" s="26">
        <v>4</v>
      </c>
      <c r="F45" s="7">
        <v>2</v>
      </c>
    </row>
    <row r="46" spans="1:9" x14ac:dyDescent="0.35">
      <c r="A46" s="1"/>
      <c r="B46" s="1" t="s">
        <v>334</v>
      </c>
      <c r="D46" s="26">
        <v>2.7</v>
      </c>
      <c r="F46" s="7">
        <v>3</v>
      </c>
    </row>
    <row r="47" spans="1:9" x14ac:dyDescent="0.35">
      <c r="A47" s="1"/>
      <c r="B47" s="1" t="s">
        <v>335</v>
      </c>
      <c r="D47" s="26">
        <v>3.8</v>
      </c>
      <c r="F47" s="7">
        <v>4</v>
      </c>
    </row>
    <row r="48" spans="1:9" x14ac:dyDescent="0.35">
      <c r="A48" s="1"/>
      <c r="B48" s="1" t="s">
        <v>336</v>
      </c>
      <c r="D48" s="26">
        <v>3.5</v>
      </c>
      <c r="F48" s="7">
        <v>4</v>
      </c>
    </row>
    <row r="49" spans="4:6" x14ac:dyDescent="0.35">
      <c r="D49" s="26">
        <v>3.2</v>
      </c>
      <c r="F49" s="7">
        <v>3</v>
      </c>
    </row>
    <row r="50" spans="4:6" x14ac:dyDescent="0.35">
      <c r="D50" s="26">
        <v>4.4000000000000004</v>
      </c>
      <c r="F50" s="7">
        <v>5</v>
      </c>
    </row>
    <row r="51" spans="4:6" x14ac:dyDescent="0.35">
      <c r="D51" s="26">
        <v>2</v>
      </c>
      <c r="F51" s="7">
        <v>4</v>
      </c>
    </row>
    <row r="52" spans="4:6" x14ac:dyDescent="0.35">
      <c r="D52" s="26">
        <v>3.4</v>
      </c>
      <c r="F52" s="9">
        <v>3</v>
      </c>
    </row>
    <row r="53" spans="4:6" x14ac:dyDescent="0.35">
      <c r="D53" s="26">
        <v>2.2000000000000002</v>
      </c>
      <c r="F53" s="7">
        <v>4</v>
      </c>
    </row>
    <row r="54" spans="4:6" x14ac:dyDescent="0.35">
      <c r="D54" s="26">
        <v>3.6</v>
      </c>
      <c r="F54" s="7">
        <v>5</v>
      </c>
    </row>
    <row r="55" spans="4:6" x14ac:dyDescent="0.35">
      <c r="D55" s="26">
        <v>4</v>
      </c>
      <c r="F55" s="7">
        <v>4</v>
      </c>
    </row>
    <row r="56" spans="4:6" x14ac:dyDescent="0.35">
      <c r="D56" s="26">
        <v>2.7</v>
      </c>
      <c r="F56" s="7">
        <v>2</v>
      </c>
    </row>
    <row r="57" spans="4:6" x14ac:dyDescent="0.35">
      <c r="D57" s="26">
        <v>3.8</v>
      </c>
      <c r="F57" s="7">
        <v>3</v>
      </c>
    </row>
    <row r="58" spans="4:6" x14ac:dyDescent="0.35">
      <c r="D58" s="26">
        <v>3.5</v>
      </c>
      <c r="F58" s="7">
        <v>4</v>
      </c>
    </row>
    <row r="59" spans="4:6" x14ac:dyDescent="0.35">
      <c r="D59" s="26">
        <v>3.2</v>
      </c>
      <c r="F59" s="7">
        <v>5</v>
      </c>
    </row>
    <row r="60" spans="4:6" x14ac:dyDescent="0.35">
      <c r="D60" s="26">
        <v>4.4000000000000004</v>
      </c>
      <c r="F60" s="7">
        <v>3</v>
      </c>
    </row>
    <row r="61" spans="4:6" x14ac:dyDescent="0.35">
      <c r="D61" s="26">
        <v>2</v>
      </c>
      <c r="F61" s="7">
        <v>4</v>
      </c>
    </row>
    <row r="62" spans="4:6" x14ac:dyDescent="0.35">
      <c r="D62" s="26">
        <v>3.4</v>
      </c>
      <c r="F62" s="9">
        <v>3</v>
      </c>
    </row>
    <row r="63" spans="4:6" x14ac:dyDescent="0.35">
      <c r="D63" s="26">
        <v>3.1</v>
      </c>
      <c r="F63" s="7">
        <v>4</v>
      </c>
    </row>
    <row r="64" spans="4:6" x14ac:dyDescent="0.35">
      <c r="D64" s="26">
        <v>2.9</v>
      </c>
      <c r="F64" s="7">
        <v>5</v>
      </c>
    </row>
    <row r="65" spans="4:6" x14ac:dyDescent="0.35">
      <c r="D65" s="26">
        <v>4.5999999999999996</v>
      </c>
      <c r="F65" s="7">
        <v>4</v>
      </c>
    </row>
    <row r="66" spans="4:6" x14ac:dyDescent="0.35">
      <c r="D66" s="26">
        <v>3.3</v>
      </c>
      <c r="F66" s="7">
        <v>2</v>
      </c>
    </row>
    <row r="67" spans="4:6" x14ac:dyDescent="0.35">
      <c r="D67" s="26">
        <v>2.5</v>
      </c>
      <c r="F67" s="7">
        <v>3</v>
      </c>
    </row>
    <row r="68" spans="4:6" x14ac:dyDescent="0.35">
      <c r="D68" s="26">
        <v>4.9000000000000004</v>
      </c>
      <c r="F68" s="7">
        <v>4</v>
      </c>
    </row>
    <row r="69" spans="4:6" x14ac:dyDescent="0.35">
      <c r="D69" s="26">
        <v>2.8</v>
      </c>
      <c r="F69" s="7">
        <v>5</v>
      </c>
    </row>
    <row r="70" spans="4:6" x14ac:dyDescent="0.35">
      <c r="D70" s="26">
        <v>3</v>
      </c>
      <c r="F70" s="7">
        <v>3</v>
      </c>
    </row>
    <row r="71" spans="4:6" x14ac:dyDescent="0.35">
      <c r="D71" s="26">
        <v>4.2</v>
      </c>
      <c r="F71" s="7">
        <v>4</v>
      </c>
    </row>
    <row r="72" spans="4:6" x14ac:dyDescent="0.35">
      <c r="D72" s="26">
        <v>3.9</v>
      </c>
      <c r="F72" s="9">
        <v>5</v>
      </c>
    </row>
    <row r="73" spans="4:6" x14ac:dyDescent="0.35">
      <c r="D73" s="26">
        <v>3.1</v>
      </c>
      <c r="F73" s="7">
        <v>4</v>
      </c>
    </row>
    <row r="74" spans="4:6" x14ac:dyDescent="0.35">
      <c r="D74" s="26">
        <v>2.9</v>
      </c>
      <c r="F74" s="7">
        <v>3</v>
      </c>
    </row>
    <row r="75" spans="4:6" x14ac:dyDescent="0.35">
      <c r="D75" s="26">
        <v>4.5999999999999996</v>
      </c>
      <c r="F75" s="7">
        <v>4</v>
      </c>
    </row>
    <row r="76" spans="4:6" x14ac:dyDescent="0.35">
      <c r="D76" s="26">
        <v>3.3</v>
      </c>
      <c r="F76" s="7">
        <v>5</v>
      </c>
    </row>
    <row r="77" spans="4:6" x14ac:dyDescent="0.35">
      <c r="D77" s="26">
        <v>2.5</v>
      </c>
      <c r="F77" s="7">
        <v>3</v>
      </c>
    </row>
    <row r="78" spans="4:6" x14ac:dyDescent="0.35">
      <c r="D78" s="26">
        <v>4.9000000000000004</v>
      </c>
      <c r="F78" s="7">
        <v>4</v>
      </c>
    </row>
    <row r="79" spans="4:6" x14ac:dyDescent="0.35">
      <c r="D79" s="26">
        <v>2.8</v>
      </c>
      <c r="F79" s="7">
        <v>5</v>
      </c>
    </row>
    <row r="80" spans="4:6" x14ac:dyDescent="0.35">
      <c r="D80" s="26">
        <v>3</v>
      </c>
      <c r="F80" s="7">
        <v>4</v>
      </c>
    </row>
    <row r="81" spans="4:6" x14ac:dyDescent="0.35">
      <c r="D81" s="26">
        <v>4.2</v>
      </c>
      <c r="F81" s="7">
        <v>3</v>
      </c>
    </row>
    <row r="82" spans="4:6" x14ac:dyDescent="0.35">
      <c r="D82" s="26">
        <v>3.9</v>
      </c>
      <c r="F82" s="10">
        <v>5</v>
      </c>
    </row>
    <row r="83" spans="4:6" x14ac:dyDescent="0.35">
      <c r="D83" s="26">
        <v>2.2000000000000002</v>
      </c>
      <c r="F83" s="7">
        <v>4</v>
      </c>
    </row>
    <row r="84" spans="4:6" x14ac:dyDescent="0.35">
      <c r="D84" s="26">
        <v>3.6</v>
      </c>
      <c r="F84" s="7">
        <v>3</v>
      </c>
    </row>
    <row r="85" spans="4:6" x14ac:dyDescent="0.35">
      <c r="D85" s="26">
        <v>4</v>
      </c>
      <c r="F85" s="7">
        <v>4</v>
      </c>
    </row>
    <row r="86" spans="4:6" x14ac:dyDescent="0.35">
      <c r="D86" s="26">
        <v>2.7</v>
      </c>
      <c r="F86" s="7">
        <v>5</v>
      </c>
    </row>
    <row r="87" spans="4:6" x14ac:dyDescent="0.35">
      <c r="D87" s="26">
        <v>3.8</v>
      </c>
      <c r="F87" s="7">
        <v>3</v>
      </c>
    </row>
    <row r="88" spans="4:6" x14ac:dyDescent="0.35">
      <c r="D88" s="26">
        <v>3.5</v>
      </c>
      <c r="F88" s="7">
        <v>4</v>
      </c>
    </row>
    <row r="89" spans="4:6" x14ac:dyDescent="0.35">
      <c r="D89" s="26">
        <v>3.2</v>
      </c>
      <c r="F89" s="7">
        <v>5</v>
      </c>
    </row>
    <row r="90" spans="4:6" x14ac:dyDescent="0.35">
      <c r="D90" s="26">
        <v>4.4000000000000004</v>
      </c>
      <c r="F90" s="7">
        <v>4</v>
      </c>
    </row>
    <row r="91" spans="4:6" x14ac:dyDescent="0.35">
      <c r="D91" s="26">
        <v>2</v>
      </c>
      <c r="F91" s="7">
        <v>3</v>
      </c>
    </row>
    <row r="92" spans="4:6" x14ac:dyDescent="0.35">
      <c r="D92" s="26">
        <v>3.4</v>
      </c>
      <c r="F92" s="9">
        <v>3</v>
      </c>
    </row>
    <row r="93" spans="4:6" x14ac:dyDescent="0.35">
      <c r="D93" s="26">
        <v>3.1</v>
      </c>
      <c r="F93" s="7">
        <v>4</v>
      </c>
    </row>
    <row r="94" spans="4:6" x14ac:dyDescent="0.35">
      <c r="D94" s="26">
        <v>2.9</v>
      </c>
      <c r="F94" s="7">
        <v>5</v>
      </c>
    </row>
    <row r="95" spans="4:6" x14ac:dyDescent="0.35">
      <c r="D95" s="26">
        <v>4.5999999999999996</v>
      </c>
      <c r="F95" s="7">
        <v>2</v>
      </c>
    </row>
    <row r="96" spans="4:6" x14ac:dyDescent="0.35">
      <c r="D96" s="26">
        <v>3.3</v>
      </c>
      <c r="F96" s="7">
        <v>3</v>
      </c>
    </row>
    <row r="97" spans="4:6" x14ac:dyDescent="0.35">
      <c r="D97" s="26">
        <v>2.5</v>
      </c>
      <c r="F97" s="7">
        <v>4</v>
      </c>
    </row>
    <row r="98" spans="4:6" x14ac:dyDescent="0.35">
      <c r="D98" s="26">
        <v>4.9000000000000004</v>
      </c>
      <c r="F98" s="7">
        <v>4</v>
      </c>
    </row>
    <row r="99" spans="4:6" x14ac:dyDescent="0.35">
      <c r="F99" s="7">
        <v>3</v>
      </c>
    </row>
    <row r="100" spans="4:6" x14ac:dyDescent="0.35">
      <c r="F100" s="7">
        <v>5</v>
      </c>
    </row>
    <row r="101" spans="4:6" x14ac:dyDescent="0.35">
      <c r="F101" s="7">
        <v>4</v>
      </c>
    </row>
  </sheetData>
  <dataConsolidate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2"/>
  <sheetViews>
    <sheetView workbookViewId="0">
      <selection activeCell="H8" sqref="H8"/>
    </sheetView>
  </sheetViews>
  <sheetFormatPr defaultRowHeight="14.5" x14ac:dyDescent="0.35"/>
  <cols>
    <col min="1" max="1" width="10.26953125" customWidth="1"/>
    <col min="2" max="2" width="74.7265625" bestFit="1" customWidth="1"/>
    <col min="4" max="4" width="12.08984375" bestFit="1" customWidth="1"/>
    <col min="7" max="7" width="12.453125" bestFit="1" customWidth="1"/>
  </cols>
  <sheetData>
    <row r="1" spans="1:8" x14ac:dyDescent="0.35">
      <c r="A1" t="s">
        <v>0</v>
      </c>
      <c r="B1" t="s">
        <v>1</v>
      </c>
    </row>
    <row r="2" spans="1:8" x14ac:dyDescent="0.35">
      <c r="A2" s="1" t="s">
        <v>112</v>
      </c>
      <c r="B2" s="1" t="s">
        <v>337</v>
      </c>
      <c r="D2" s="16" t="s">
        <v>755</v>
      </c>
    </row>
    <row r="3" spans="1:8" x14ac:dyDescent="0.35">
      <c r="A3" s="1"/>
      <c r="B3" s="1" t="s">
        <v>338</v>
      </c>
      <c r="D3" s="7">
        <v>280</v>
      </c>
      <c r="F3" t="s">
        <v>112</v>
      </c>
    </row>
    <row r="4" spans="1:8" x14ac:dyDescent="0.35">
      <c r="A4" s="1"/>
      <c r="B4" s="1" t="s">
        <v>7</v>
      </c>
      <c r="D4" s="7">
        <v>350</v>
      </c>
      <c r="F4" t="s">
        <v>3</v>
      </c>
      <c r="G4" s="5" t="s">
        <v>715</v>
      </c>
      <c r="H4">
        <f>SKEW(D3:D102)</f>
        <v>0.2092186247974063</v>
      </c>
    </row>
    <row r="5" spans="1:8" x14ac:dyDescent="0.35">
      <c r="A5" s="1"/>
      <c r="B5" s="1" t="s">
        <v>7</v>
      </c>
      <c r="D5" s="7">
        <v>310</v>
      </c>
    </row>
    <row r="6" spans="1:8" x14ac:dyDescent="0.35">
      <c r="A6" s="1"/>
      <c r="B6" s="1" t="s">
        <v>339</v>
      </c>
      <c r="D6" s="7">
        <v>270</v>
      </c>
      <c r="F6" t="s">
        <v>23</v>
      </c>
      <c r="G6" s="5" t="s">
        <v>713</v>
      </c>
      <c r="H6">
        <f>KURT(D3:D102)</f>
        <v>-1.0374244845101974</v>
      </c>
    </row>
    <row r="7" spans="1:8" x14ac:dyDescent="0.35">
      <c r="A7" s="1"/>
      <c r="B7" s="1" t="s">
        <v>340</v>
      </c>
      <c r="D7" s="7">
        <v>390</v>
      </c>
    </row>
    <row r="8" spans="1:8" x14ac:dyDescent="0.35">
      <c r="A8" s="1"/>
      <c r="B8" s="1" t="s">
        <v>341</v>
      </c>
      <c r="D8" s="7">
        <v>320</v>
      </c>
      <c r="F8" t="s">
        <v>39</v>
      </c>
      <c r="G8" s="72" t="s">
        <v>783</v>
      </c>
      <c r="H8" t="s">
        <v>784</v>
      </c>
    </row>
    <row r="9" spans="1:8" x14ac:dyDescent="0.35">
      <c r="A9" s="1"/>
      <c r="B9" s="1" t="s">
        <v>342</v>
      </c>
      <c r="D9" s="7">
        <v>290</v>
      </c>
    </row>
    <row r="10" spans="1:8" x14ac:dyDescent="0.35">
      <c r="A10" s="1"/>
      <c r="B10" s="1" t="s">
        <v>342</v>
      </c>
      <c r="D10" s="7">
        <v>340</v>
      </c>
    </row>
    <row r="11" spans="1:8" x14ac:dyDescent="0.35">
      <c r="A11" s="1"/>
      <c r="B11" s="1" t="s">
        <v>342</v>
      </c>
      <c r="D11" s="7">
        <v>310</v>
      </c>
    </row>
    <row r="12" spans="1:8" x14ac:dyDescent="0.35">
      <c r="A12" s="1"/>
      <c r="B12" s="1" t="s">
        <v>342</v>
      </c>
      <c r="D12" s="7">
        <v>380</v>
      </c>
    </row>
    <row r="13" spans="1:8" x14ac:dyDescent="0.35">
      <c r="A13" s="1"/>
      <c r="B13" s="1" t="s">
        <v>342</v>
      </c>
      <c r="D13" s="7">
        <v>270</v>
      </c>
    </row>
    <row r="14" spans="1:8" x14ac:dyDescent="0.35">
      <c r="A14" s="1"/>
      <c r="B14" s="1" t="s">
        <v>342</v>
      </c>
      <c r="D14" s="7">
        <v>350</v>
      </c>
    </row>
    <row r="15" spans="1:8" x14ac:dyDescent="0.35">
      <c r="A15" s="1"/>
      <c r="B15" s="1" t="s">
        <v>342</v>
      </c>
      <c r="D15" s="7">
        <v>300</v>
      </c>
    </row>
    <row r="16" spans="1:8" x14ac:dyDescent="0.35">
      <c r="A16" s="1"/>
      <c r="B16" s="1" t="s">
        <v>342</v>
      </c>
      <c r="D16" s="7">
        <v>330</v>
      </c>
    </row>
    <row r="17" spans="1:4" x14ac:dyDescent="0.35">
      <c r="A17" s="1"/>
      <c r="B17" s="1" t="s">
        <v>343</v>
      </c>
      <c r="D17" s="7">
        <v>370</v>
      </c>
    </row>
    <row r="18" spans="1:4" x14ac:dyDescent="0.35">
      <c r="A18" s="1"/>
      <c r="B18" s="1" t="s">
        <v>88</v>
      </c>
      <c r="D18" s="7">
        <v>310</v>
      </c>
    </row>
    <row r="19" spans="1:4" x14ac:dyDescent="0.35">
      <c r="A19" s="1"/>
      <c r="B19" s="1" t="s">
        <v>344</v>
      </c>
      <c r="D19" s="7">
        <v>280</v>
      </c>
    </row>
    <row r="20" spans="1:4" x14ac:dyDescent="0.35">
      <c r="A20" s="1"/>
      <c r="B20" s="1" t="s">
        <v>345</v>
      </c>
      <c r="D20" s="7">
        <v>320</v>
      </c>
    </row>
    <row r="21" spans="1:4" x14ac:dyDescent="0.35">
      <c r="A21" s="1"/>
      <c r="B21" s="1" t="s">
        <v>346</v>
      </c>
      <c r="D21" s="7">
        <v>350</v>
      </c>
    </row>
    <row r="22" spans="1:4" x14ac:dyDescent="0.35">
      <c r="A22" s="1"/>
      <c r="B22" s="1" t="s">
        <v>347</v>
      </c>
      <c r="D22" s="7">
        <v>290</v>
      </c>
    </row>
    <row r="23" spans="1:4" x14ac:dyDescent="0.35">
      <c r="A23" s="1"/>
      <c r="B23" s="1" t="s">
        <v>348</v>
      </c>
      <c r="D23" s="7">
        <v>270</v>
      </c>
    </row>
    <row r="24" spans="1:4" x14ac:dyDescent="0.35">
      <c r="A24" s="1"/>
      <c r="B24" s="1" t="s">
        <v>349</v>
      </c>
      <c r="D24" s="7">
        <v>350</v>
      </c>
    </row>
    <row r="25" spans="1:4" x14ac:dyDescent="0.35">
      <c r="A25" s="1"/>
      <c r="B25" s="1" t="s">
        <v>350</v>
      </c>
      <c r="D25" s="7">
        <v>300</v>
      </c>
    </row>
    <row r="26" spans="1:4" x14ac:dyDescent="0.35">
      <c r="D26" s="7">
        <v>330</v>
      </c>
    </row>
    <row r="27" spans="1:4" x14ac:dyDescent="0.35">
      <c r="D27" s="7">
        <v>370</v>
      </c>
    </row>
    <row r="28" spans="1:4" x14ac:dyDescent="0.35">
      <c r="D28" s="7">
        <v>310</v>
      </c>
    </row>
    <row r="29" spans="1:4" x14ac:dyDescent="0.35">
      <c r="D29" s="7">
        <v>280</v>
      </c>
    </row>
    <row r="30" spans="1:4" x14ac:dyDescent="0.35">
      <c r="D30" s="7">
        <v>320</v>
      </c>
    </row>
    <row r="31" spans="1:4" x14ac:dyDescent="0.35">
      <c r="D31" s="7">
        <v>350</v>
      </c>
    </row>
    <row r="32" spans="1:4" x14ac:dyDescent="0.35">
      <c r="D32" s="7">
        <v>290</v>
      </c>
    </row>
    <row r="33" spans="4:4" x14ac:dyDescent="0.35">
      <c r="D33" s="7">
        <v>270</v>
      </c>
    </row>
    <row r="34" spans="4:4" x14ac:dyDescent="0.35">
      <c r="D34" s="7">
        <v>350</v>
      </c>
    </row>
    <row r="35" spans="4:4" x14ac:dyDescent="0.35">
      <c r="D35" s="7">
        <v>300</v>
      </c>
    </row>
    <row r="36" spans="4:4" x14ac:dyDescent="0.35">
      <c r="D36" s="7">
        <v>330</v>
      </c>
    </row>
    <row r="37" spans="4:4" x14ac:dyDescent="0.35">
      <c r="D37" s="7">
        <v>370</v>
      </c>
    </row>
    <row r="38" spans="4:4" x14ac:dyDescent="0.35">
      <c r="D38" s="7">
        <v>310</v>
      </c>
    </row>
    <row r="39" spans="4:4" x14ac:dyDescent="0.35">
      <c r="D39" s="7">
        <v>280</v>
      </c>
    </row>
    <row r="40" spans="4:4" x14ac:dyDescent="0.35">
      <c r="D40" s="7">
        <v>320</v>
      </c>
    </row>
    <row r="41" spans="4:4" x14ac:dyDescent="0.35">
      <c r="D41" s="7">
        <v>350</v>
      </c>
    </row>
    <row r="42" spans="4:4" x14ac:dyDescent="0.35">
      <c r="D42" s="7">
        <v>290</v>
      </c>
    </row>
    <row r="43" spans="4:4" x14ac:dyDescent="0.35">
      <c r="D43" s="7">
        <v>270</v>
      </c>
    </row>
    <row r="44" spans="4:4" x14ac:dyDescent="0.35">
      <c r="D44" s="7">
        <v>350</v>
      </c>
    </row>
    <row r="45" spans="4:4" x14ac:dyDescent="0.35">
      <c r="D45" s="7">
        <v>300</v>
      </c>
    </row>
    <row r="46" spans="4:4" x14ac:dyDescent="0.35">
      <c r="D46" s="7">
        <v>330</v>
      </c>
    </row>
    <row r="47" spans="4:4" x14ac:dyDescent="0.35">
      <c r="D47" s="7">
        <v>370</v>
      </c>
    </row>
    <row r="48" spans="4:4" x14ac:dyDescent="0.35">
      <c r="D48" s="7">
        <v>310</v>
      </c>
    </row>
    <row r="49" spans="4:4" x14ac:dyDescent="0.35">
      <c r="D49" s="7">
        <v>280</v>
      </c>
    </row>
    <row r="50" spans="4:4" x14ac:dyDescent="0.35">
      <c r="D50" s="7">
        <v>320</v>
      </c>
    </row>
    <row r="51" spans="4:4" x14ac:dyDescent="0.35">
      <c r="D51" s="7">
        <v>350</v>
      </c>
    </row>
    <row r="52" spans="4:4" x14ac:dyDescent="0.35">
      <c r="D52" s="7">
        <v>290</v>
      </c>
    </row>
    <row r="53" spans="4:4" x14ac:dyDescent="0.35">
      <c r="D53" s="7">
        <v>270</v>
      </c>
    </row>
    <row r="54" spans="4:4" x14ac:dyDescent="0.35">
      <c r="D54" s="7">
        <v>350</v>
      </c>
    </row>
    <row r="55" spans="4:4" x14ac:dyDescent="0.35">
      <c r="D55" s="7">
        <v>300</v>
      </c>
    </row>
    <row r="56" spans="4:4" x14ac:dyDescent="0.35">
      <c r="D56" s="7">
        <v>330</v>
      </c>
    </row>
    <row r="57" spans="4:4" x14ac:dyDescent="0.35">
      <c r="D57" s="7">
        <v>370</v>
      </c>
    </row>
    <row r="58" spans="4:4" x14ac:dyDescent="0.35">
      <c r="D58" s="7">
        <v>310</v>
      </c>
    </row>
    <row r="59" spans="4:4" x14ac:dyDescent="0.35">
      <c r="D59" s="7">
        <v>280</v>
      </c>
    </row>
    <row r="60" spans="4:4" x14ac:dyDescent="0.35">
      <c r="D60" s="7">
        <v>320</v>
      </c>
    </row>
    <row r="61" spans="4:4" x14ac:dyDescent="0.35">
      <c r="D61" s="7">
        <v>350</v>
      </c>
    </row>
    <row r="62" spans="4:4" x14ac:dyDescent="0.35">
      <c r="D62" s="7">
        <v>290</v>
      </c>
    </row>
    <row r="63" spans="4:4" x14ac:dyDescent="0.35">
      <c r="D63" s="7">
        <v>270</v>
      </c>
    </row>
    <row r="64" spans="4:4" x14ac:dyDescent="0.35">
      <c r="D64" s="7">
        <v>350</v>
      </c>
    </row>
    <row r="65" spans="4:4" x14ac:dyDescent="0.35">
      <c r="D65" s="7">
        <v>300</v>
      </c>
    </row>
    <row r="66" spans="4:4" x14ac:dyDescent="0.35">
      <c r="D66" s="7">
        <v>330</v>
      </c>
    </row>
    <row r="67" spans="4:4" x14ac:dyDescent="0.35">
      <c r="D67" s="7">
        <v>370</v>
      </c>
    </row>
    <row r="68" spans="4:4" x14ac:dyDescent="0.35">
      <c r="D68" s="7">
        <v>310</v>
      </c>
    </row>
    <row r="69" spans="4:4" x14ac:dyDescent="0.35">
      <c r="D69" s="7">
        <v>280</v>
      </c>
    </row>
    <row r="70" spans="4:4" x14ac:dyDescent="0.35">
      <c r="D70" s="7">
        <v>320</v>
      </c>
    </row>
    <row r="71" spans="4:4" x14ac:dyDescent="0.35">
      <c r="D71" s="7">
        <v>350</v>
      </c>
    </row>
    <row r="72" spans="4:4" x14ac:dyDescent="0.35">
      <c r="D72" s="7">
        <v>290</v>
      </c>
    </row>
    <row r="73" spans="4:4" x14ac:dyDescent="0.35">
      <c r="D73" s="7">
        <v>270</v>
      </c>
    </row>
    <row r="74" spans="4:4" x14ac:dyDescent="0.35">
      <c r="D74" s="7">
        <v>350</v>
      </c>
    </row>
    <row r="75" spans="4:4" x14ac:dyDescent="0.35">
      <c r="D75" s="7">
        <v>300</v>
      </c>
    </row>
    <row r="76" spans="4:4" x14ac:dyDescent="0.35">
      <c r="D76" s="7">
        <v>330</v>
      </c>
    </row>
    <row r="77" spans="4:4" x14ac:dyDescent="0.35">
      <c r="D77" s="7">
        <v>370</v>
      </c>
    </row>
    <row r="78" spans="4:4" x14ac:dyDescent="0.35">
      <c r="D78" s="7">
        <v>310</v>
      </c>
    </row>
    <row r="79" spans="4:4" x14ac:dyDescent="0.35">
      <c r="D79" s="7">
        <v>280</v>
      </c>
    </row>
    <row r="80" spans="4:4" x14ac:dyDescent="0.35">
      <c r="D80" s="7">
        <v>320</v>
      </c>
    </row>
    <row r="81" spans="4:4" x14ac:dyDescent="0.35">
      <c r="D81" s="7">
        <v>350</v>
      </c>
    </row>
    <row r="82" spans="4:4" x14ac:dyDescent="0.35">
      <c r="D82" s="7">
        <v>290</v>
      </c>
    </row>
    <row r="83" spans="4:4" x14ac:dyDescent="0.35">
      <c r="D83" s="7">
        <v>270</v>
      </c>
    </row>
    <row r="84" spans="4:4" x14ac:dyDescent="0.35">
      <c r="D84" s="7">
        <v>350</v>
      </c>
    </row>
    <row r="85" spans="4:4" x14ac:dyDescent="0.35">
      <c r="D85" s="7">
        <v>300</v>
      </c>
    </row>
    <row r="86" spans="4:4" x14ac:dyDescent="0.35">
      <c r="D86" s="7">
        <v>330</v>
      </c>
    </row>
    <row r="87" spans="4:4" x14ac:dyDescent="0.35">
      <c r="D87" s="7">
        <v>370</v>
      </c>
    </row>
    <row r="88" spans="4:4" x14ac:dyDescent="0.35">
      <c r="D88" s="7">
        <v>310</v>
      </c>
    </row>
    <row r="89" spans="4:4" x14ac:dyDescent="0.35">
      <c r="D89" s="7">
        <v>280</v>
      </c>
    </row>
    <row r="90" spans="4:4" x14ac:dyDescent="0.35">
      <c r="D90" s="7">
        <v>320</v>
      </c>
    </row>
    <row r="91" spans="4:4" x14ac:dyDescent="0.35">
      <c r="D91" s="7">
        <v>350</v>
      </c>
    </row>
    <row r="92" spans="4:4" x14ac:dyDescent="0.35">
      <c r="D92" s="7">
        <v>290</v>
      </c>
    </row>
    <row r="93" spans="4:4" x14ac:dyDescent="0.35">
      <c r="D93" s="7">
        <v>270</v>
      </c>
    </row>
    <row r="94" spans="4:4" x14ac:dyDescent="0.35">
      <c r="D94" s="7">
        <v>350</v>
      </c>
    </row>
    <row r="95" spans="4:4" x14ac:dyDescent="0.35">
      <c r="D95" s="7">
        <v>300</v>
      </c>
    </row>
    <row r="96" spans="4:4" x14ac:dyDescent="0.35">
      <c r="D96" s="7">
        <v>330</v>
      </c>
    </row>
    <row r="97" spans="4:4" x14ac:dyDescent="0.35">
      <c r="D97" s="7">
        <v>370</v>
      </c>
    </row>
    <row r="98" spans="4:4" x14ac:dyDescent="0.35">
      <c r="D98" s="7">
        <v>310</v>
      </c>
    </row>
    <row r="99" spans="4:4" x14ac:dyDescent="0.35">
      <c r="D99" s="7">
        <v>280</v>
      </c>
    </row>
    <row r="100" spans="4:4" x14ac:dyDescent="0.35">
      <c r="D100" s="7">
        <v>320</v>
      </c>
    </row>
    <row r="101" spans="4:4" x14ac:dyDescent="0.35">
      <c r="D101" s="7">
        <v>350</v>
      </c>
    </row>
    <row r="102" spans="4:4" x14ac:dyDescent="0.35">
      <c r="D102" s="7">
        <v>290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1"/>
  <sheetViews>
    <sheetView workbookViewId="0">
      <selection activeCell="H6" sqref="H6"/>
    </sheetView>
  </sheetViews>
  <sheetFormatPr defaultRowHeight="14.5" x14ac:dyDescent="0.35"/>
  <cols>
    <col min="1" max="1" width="10.26953125" customWidth="1"/>
    <col min="2" max="2" width="75.36328125" bestFit="1" customWidth="1"/>
    <col min="4" max="4" width="14.1796875" bestFit="1" customWidth="1"/>
    <col min="7" max="7" width="13.36328125" bestFit="1" customWidth="1"/>
  </cols>
  <sheetData>
    <row r="1" spans="1:8" x14ac:dyDescent="0.35">
      <c r="A1" t="s">
        <v>0</v>
      </c>
      <c r="B1" t="s">
        <v>1</v>
      </c>
      <c r="D1" s="58" t="s">
        <v>754</v>
      </c>
      <c r="F1" t="s">
        <v>123</v>
      </c>
    </row>
    <row r="2" spans="1:8" x14ac:dyDescent="0.35">
      <c r="A2" s="1" t="s">
        <v>123</v>
      </c>
      <c r="B2" s="1" t="s">
        <v>351</v>
      </c>
      <c r="D2" s="7">
        <v>12</v>
      </c>
      <c r="F2" t="s">
        <v>3</v>
      </c>
      <c r="G2" s="5" t="s">
        <v>715</v>
      </c>
      <c r="H2">
        <f>SKEW(D2:D101)</f>
        <v>-0.33501287221882048</v>
      </c>
    </row>
    <row r="3" spans="1:8" x14ac:dyDescent="0.35">
      <c r="A3" s="1"/>
      <c r="B3" s="1" t="s">
        <v>352</v>
      </c>
      <c r="D3" s="7">
        <v>18</v>
      </c>
    </row>
    <row r="4" spans="1:8" x14ac:dyDescent="0.35">
      <c r="A4" s="1"/>
      <c r="B4" s="1" t="s">
        <v>353</v>
      </c>
      <c r="D4" s="7">
        <v>15</v>
      </c>
      <c r="F4" t="s">
        <v>23</v>
      </c>
      <c r="G4" s="5" t="s">
        <v>713</v>
      </c>
      <c r="H4">
        <f>KURT(D1:D100)</f>
        <v>-0.89161006703486034</v>
      </c>
    </row>
    <row r="5" spans="1:8" x14ac:dyDescent="0.35">
      <c r="A5" s="1"/>
      <c r="B5" s="1" t="s">
        <v>354</v>
      </c>
      <c r="D5" s="7">
        <v>22</v>
      </c>
    </row>
    <row r="6" spans="1:8" x14ac:dyDescent="0.35">
      <c r="A6" s="1"/>
      <c r="B6" s="1" t="s">
        <v>355</v>
      </c>
      <c r="D6" s="7">
        <v>20</v>
      </c>
      <c r="F6" t="s">
        <v>39</v>
      </c>
      <c r="G6" s="5" t="s">
        <v>714</v>
      </c>
      <c r="H6" t="s">
        <v>785</v>
      </c>
    </row>
    <row r="7" spans="1:8" x14ac:dyDescent="0.35">
      <c r="A7" s="1"/>
      <c r="B7" s="1" t="s">
        <v>355</v>
      </c>
      <c r="D7" s="7">
        <v>14</v>
      </c>
    </row>
    <row r="8" spans="1:8" x14ac:dyDescent="0.35">
      <c r="A8" s="1"/>
      <c r="B8" s="1" t="s">
        <v>355</v>
      </c>
      <c r="D8" s="7">
        <v>16</v>
      </c>
    </row>
    <row r="9" spans="1:8" x14ac:dyDescent="0.35">
      <c r="A9" s="1"/>
      <c r="B9" s="1" t="s">
        <v>356</v>
      </c>
      <c r="D9" s="7">
        <v>21</v>
      </c>
    </row>
    <row r="10" spans="1:8" x14ac:dyDescent="0.35">
      <c r="A10" s="1"/>
      <c r="B10" s="1" t="s">
        <v>356</v>
      </c>
      <c r="D10" s="7">
        <v>19</v>
      </c>
    </row>
    <row r="11" spans="1:8" x14ac:dyDescent="0.35">
      <c r="A11" s="1"/>
      <c r="B11" s="1" t="s">
        <v>356</v>
      </c>
      <c r="D11" s="7">
        <v>17</v>
      </c>
    </row>
    <row r="12" spans="1:8" x14ac:dyDescent="0.35">
      <c r="A12" s="1"/>
      <c r="B12" s="1" t="s">
        <v>357</v>
      </c>
      <c r="D12" s="7">
        <v>22</v>
      </c>
    </row>
    <row r="13" spans="1:8" x14ac:dyDescent="0.35">
      <c r="A13" s="1"/>
      <c r="B13" s="1" t="s">
        <v>357</v>
      </c>
      <c r="D13" s="7">
        <v>19</v>
      </c>
    </row>
    <row r="14" spans="1:8" x14ac:dyDescent="0.35">
      <c r="A14" s="1"/>
      <c r="B14" s="1" t="s">
        <v>358</v>
      </c>
      <c r="D14" s="7">
        <v>13</v>
      </c>
    </row>
    <row r="15" spans="1:8" x14ac:dyDescent="0.35">
      <c r="A15" s="1"/>
      <c r="B15" s="1" t="s">
        <v>88</v>
      </c>
      <c r="D15" s="7">
        <v>16</v>
      </c>
    </row>
    <row r="16" spans="1:8" x14ac:dyDescent="0.35">
      <c r="A16" s="1"/>
      <c r="B16" s="1" t="s">
        <v>359</v>
      </c>
      <c r="D16" s="7">
        <v>21</v>
      </c>
    </row>
    <row r="17" spans="1:4" x14ac:dyDescent="0.35">
      <c r="A17" s="1"/>
      <c r="B17" s="1" t="s">
        <v>360</v>
      </c>
      <c r="D17" s="7">
        <v>22</v>
      </c>
    </row>
    <row r="18" spans="1:4" x14ac:dyDescent="0.35">
      <c r="A18" s="1"/>
      <c r="B18" s="1" t="s">
        <v>361</v>
      </c>
      <c r="D18" s="7">
        <v>17</v>
      </c>
    </row>
    <row r="19" spans="1:4" x14ac:dyDescent="0.35">
      <c r="A19" s="1"/>
      <c r="B19" s="1" t="s">
        <v>322</v>
      </c>
      <c r="D19" s="7">
        <v>19</v>
      </c>
    </row>
    <row r="20" spans="1:4" x14ac:dyDescent="0.35">
      <c r="A20" s="1"/>
      <c r="B20" s="1" t="s">
        <v>362</v>
      </c>
      <c r="D20" s="7">
        <v>22</v>
      </c>
    </row>
    <row r="21" spans="1:4" x14ac:dyDescent="0.35">
      <c r="A21" s="1"/>
      <c r="B21" s="1" t="s">
        <v>305</v>
      </c>
      <c r="D21" s="7">
        <v>18</v>
      </c>
    </row>
    <row r="22" spans="1:4" x14ac:dyDescent="0.35">
      <c r="A22" s="1"/>
      <c r="B22" s="1" t="s">
        <v>363</v>
      </c>
      <c r="D22" s="7">
        <v>22</v>
      </c>
    </row>
    <row r="23" spans="1:4" x14ac:dyDescent="0.35">
      <c r="A23" s="1"/>
      <c r="B23" s="1" t="s">
        <v>364</v>
      </c>
      <c r="D23" s="7">
        <v>19</v>
      </c>
    </row>
    <row r="24" spans="1:4" x14ac:dyDescent="0.35">
      <c r="A24" s="1"/>
      <c r="B24" s="1" t="s">
        <v>365</v>
      </c>
      <c r="D24" s="7">
        <v>13</v>
      </c>
    </row>
    <row r="25" spans="1:4" x14ac:dyDescent="0.35">
      <c r="A25" s="1"/>
      <c r="B25" s="1"/>
      <c r="D25" s="7">
        <v>16</v>
      </c>
    </row>
    <row r="26" spans="1:4" x14ac:dyDescent="0.35">
      <c r="A26" s="1"/>
      <c r="B26" s="1"/>
      <c r="D26" s="7">
        <v>21</v>
      </c>
    </row>
    <row r="27" spans="1:4" x14ac:dyDescent="0.35">
      <c r="A27" s="1"/>
      <c r="B27" s="1"/>
      <c r="D27" s="7">
        <v>22</v>
      </c>
    </row>
    <row r="28" spans="1:4" x14ac:dyDescent="0.35">
      <c r="A28" s="1"/>
      <c r="B28" s="1"/>
      <c r="D28" s="7">
        <v>17</v>
      </c>
    </row>
    <row r="29" spans="1:4" x14ac:dyDescent="0.35">
      <c r="A29" s="1"/>
      <c r="B29" s="1"/>
      <c r="D29" s="7">
        <v>19</v>
      </c>
    </row>
    <row r="30" spans="1:4" x14ac:dyDescent="0.35">
      <c r="A30" s="1"/>
      <c r="B30" s="1"/>
      <c r="D30" s="7">
        <v>22</v>
      </c>
    </row>
    <row r="31" spans="1:4" x14ac:dyDescent="0.35">
      <c r="A31" s="1"/>
      <c r="B31" s="1"/>
      <c r="D31" s="7">
        <v>18</v>
      </c>
    </row>
    <row r="32" spans="1:4" x14ac:dyDescent="0.35">
      <c r="A32" s="1"/>
      <c r="B32" s="1"/>
      <c r="D32" s="7">
        <v>22</v>
      </c>
    </row>
    <row r="33" spans="1:4" x14ac:dyDescent="0.35">
      <c r="A33" s="1"/>
      <c r="B33" s="1"/>
      <c r="D33" s="7">
        <v>19</v>
      </c>
    </row>
    <row r="34" spans="1:4" x14ac:dyDescent="0.35">
      <c r="A34" s="1"/>
      <c r="B34" s="1"/>
      <c r="D34" s="7">
        <v>13</v>
      </c>
    </row>
    <row r="35" spans="1:4" x14ac:dyDescent="0.35">
      <c r="A35" s="1"/>
      <c r="B35" s="1"/>
      <c r="D35" s="7">
        <v>16</v>
      </c>
    </row>
    <row r="36" spans="1:4" x14ac:dyDescent="0.35">
      <c r="A36" s="1"/>
      <c r="B36" s="1"/>
      <c r="D36" s="7">
        <v>21</v>
      </c>
    </row>
    <row r="37" spans="1:4" x14ac:dyDescent="0.35">
      <c r="A37" s="1"/>
      <c r="B37" s="1"/>
      <c r="D37" s="7">
        <v>22</v>
      </c>
    </row>
    <row r="38" spans="1:4" x14ac:dyDescent="0.35">
      <c r="A38" s="1"/>
      <c r="B38" s="1"/>
      <c r="D38" s="7">
        <v>17</v>
      </c>
    </row>
    <row r="39" spans="1:4" x14ac:dyDescent="0.35">
      <c r="A39" s="1"/>
      <c r="B39" s="1"/>
      <c r="D39" s="7">
        <v>19</v>
      </c>
    </row>
    <row r="40" spans="1:4" x14ac:dyDescent="0.35">
      <c r="A40" s="1"/>
      <c r="B40" s="1"/>
      <c r="D40" s="7">
        <v>22</v>
      </c>
    </row>
    <row r="41" spans="1:4" x14ac:dyDescent="0.35">
      <c r="D41" s="7">
        <v>18</v>
      </c>
    </row>
    <row r="42" spans="1:4" x14ac:dyDescent="0.35">
      <c r="D42" s="7">
        <v>14</v>
      </c>
    </row>
    <row r="43" spans="1:4" x14ac:dyDescent="0.35">
      <c r="D43" s="7">
        <v>20</v>
      </c>
    </row>
    <row r="44" spans="1:4" x14ac:dyDescent="0.35">
      <c r="D44" s="7">
        <v>19</v>
      </c>
    </row>
    <row r="45" spans="1:4" x14ac:dyDescent="0.35">
      <c r="D45" s="7">
        <v>17</v>
      </c>
    </row>
    <row r="46" spans="1:4" x14ac:dyDescent="0.35">
      <c r="D46" s="7">
        <v>22</v>
      </c>
    </row>
    <row r="47" spans="1:4" x14ac:dyDescent="0.35">
      <c r="D47" s="7">
        <v>18</v>
      </c>
    </row>
    <row r="48" spans="1:4" x14ac:dyDescent="0.35">
      <c r="D48" s="7">
        <v>15</v>
      </c>
    </row>
    <row r="49" spans="4:4" x14ac:dyDescent="0.35">
      <c r="D49" s="7">
        <v>21</v>
      </c>
    </row>
    <row r="50" spans="4:4" x14ac:dyDescent="0.35">
      <c r="D50" s="7">
        <v>20</v>
      </c>
    </row>
    <row r="51" spans="4:4" x14ac:dyDescent="0.35">
      <c r="D51" s="7">
        <v>16</v>
      </c>
    </row>
    <row r="52" spans="4:4" x14ac:dyDescent="0.35">
      <c r="D52" s="7">
        <v>14</v>
      </c>
    </row>
    <row r="53" spans="4:4" x14ac:dyDescent="0.35">
      <c r="D53" s="7">
        <v>20</v>
      </c>
    </row>
    <row r="54" spans="4:4" x14ac:dyDescent="0.35">
      <c r="D54" s="7">
        <v>19</v>
      </c>
    </row>
    <row r="55" spans="4:4" x14ac:dyDescent="0.35">
      <c r="D55" s="7">
        <v>17</v>
      </c>
    </row>
    <row r="56" spans="4:4" x14ac:dyDescent="0.35">
      <c r="D56" s="7">
        <v>22</v>
      </c>
    </row>
    <row r="57" spans="4:4" x14ac:dyDescent="0.35">
      <c r="D57" s="7">
        <v>18</v>
      </c>
    </row>
    <row r="58" spans="4:4" x14ac:dyDescent="0.35">
      <c r="D58" s="7">
        <v>15</v>
      </c>
    </row>
    <row r="59" spans="4:4" x14ac:dyDescent="0.35">
      <c r="D59" s="7">
        <v>21</v>
      </c>
    </row>
    <row r="60" spans="4:4" x14ac:dyDescent="0.35">
      <c r="D60" s="7">
        <v>20</v>
      </c>
    </row>
    <row r="61" spans="4:4" x14ac:dyDescent="0.35">
      <c r="D61" s="7">
        <v>16</v>
      </c>
    </row>
    <row r="62" spans="4:4" x14ac:dyDescent="0.35">
      <c r="D62" s="7">
        <v>14</v>
      </c>
    </row>
    <row r="63" spans="4:4" x14ac:dyDescent="0.35">
      <c r="D63" s="7">
        <v>20</v>
      </c>
    </row>
    <row r="64" spans="4:4" x14ac:dyDescent="0.35">
      <c r="D64" s="7">
        <v>19</v>
      </c>
    </row>
    <row r="65" spans="4:4" x14ac:dyDescent="0.35">
      <c r="D65" s="7">
        <v>17</v>
      </c>
    </row>
    <row r="66" spans="4:4" x14ac:dyDescent="0.35">
      <c r="D66" s="7">
        <v>22</v>
      </c>
    </row>
    <row r="67" spans="4:4" x14ac:dyDescent="0.35">
      <c r="D67" s="7">
        <v>18</v>
      </c>
    </row>
    <row r="68" spans="4:4" x14ac:dyDescent="0.35">
      <c r="D68" s="7">
        <v>15</v>
      </c>
    </row>
    <row r="69" spans="4:4" x14ac:dyDescent="0.35">
      <c r="D69" s="7">
        <v>21</v>
      </c>
    </row>
    <row r="70" spans="4:4" x14ac:dyDescent="0.35">
      <c r="D70" s="7">
        <v>20</v>
      </c>
    </row>
    <row r="71" spans="4:4" x14ac:dyDescent="0.35">
      <c r="D71" s="7">
        <v>16</v>
      </c>
    </row>
    <row r="72" spans="4:4" x14ac:dyDescent="0.35">
      <c r="D72" s="7">
        <v>12</v>
      </c>
    </row>
    <row r="73" spans="4:4" x14ac:dyDescent="0.35">
      <c r="D73" s="7">
        <v>18</v>
      </c>
    </row>
    <row r="74" spans="4:4" x14ac:dyDescent="0.35">
      <c r="D74" s="7">
        <v>15</v>
      </c>
    </row>
    <row r="75" spans="4:4" x14ac:dyDescent="0.35">
      <c r="D75" s="7">
        <v>22</v>
      </c>
    </row>
    <row r="76" spans="4:4" x14ac:dyDescent="0.35">
      <c r="D76" s="7">
        <v>20</v>
      </c>
    </row>
    <row r="77" spans="4:4" x14ac:dyDescent="0.35">
      <c r="D77" s="7">
        <v>14</v>
      </c>
    </row>
    <row r="78" spans="4:4" x14ac:dyDescent="0.35">
      <c r="D78" s="7">
        <v>16</v>
      </c>
    </row>
    <row r="79" spans="4:4" x14ac:dyDescent="0.35">
      <c r="D79" s="7">
        <v>21</v>
      </c>
    </row>
    <row r="80" spans="4:4" x14ac:dyDescent="0.35">
      <c r="D80" s="7">
        <v>19</v>
      </c>
    </row>
    <row r="81" spans="4:4" x14ac:dyDescent="0.35">
      <c r="D81" s="7">
        <v>17</v>
      </c>
    </row>
    <row r="82" spans="4:4" x14ac:dyDescent="0.35">
      <c r="D82" s="7">
        <v>12</v>
      </c>
    </row>
    <row r="83" spans="4:4" x14ac:dyDescent="0.35">
      <c r="D83" s="7">
        <v>18</v>
      </c>
    </row>
    <row r="84" spans="4:4" x14ac:dyDescent="0.35">
      <c r="D84" s="7">
        <v>15</v>
      </c>
    </row>
    <row r="85" spans="4:4" x14ac:dyDescent="0.35">
      <c r="D85" s="7">
        <v>22</v>
      </c>
    </row>
    <row r="86" spans="4:4" x14ac:dyDescent="0.35">
      <c r="D86" s="7">
        <v>20</v>
      </c>
    </row>
    <row r="87" spans="4:4" x14ac:dyDescent="0.35">
      <c r="D87" s="7">
        <v>14</v>
      </c>
    </row>
    <row r="88" spans="4:4" x14ac:dyDescent="0.35">
      <c r="D88" s="7">
        <v>16</v>
      </c>
    </row>
    <row r="89" spans="4:4" x14ac:dyDescent="0.35">
      <c r="D89" s="7">
        <v>21</v>
      </c>
    </row>
    <row r="90" spans="4:4" x14ac:dyDescent="0.35">
      <c r="D90" s="7">
        <v>19</v>
      </c>
    </row>
    <row r="91" spans="4:4" x14ac:dyDescent="0.35">
      <c r="D91" s="7">
        <v>17</v>
      </c>
    </row>
    <row r="92" spans="4:4" x14ac:dyDescent="0.35">
      <c r="D92" s="7">
        <v>12</v>
      </c>
    </row>
    <row r="93" spans="4:4" x14ac:dyDescent="0.35">
      <c r="D93" s="7">
        <v>18</v>
      </c>
    </row>
    <row r="94" spans="4:4" x14ac:dyDescent="0.35">
      <c r="D94" s="7">
        <v>15</v>
      </c>
    </row>
    <row r="95" spans="4:4" x14ac:dyDescent="0.35">
      <c r="D95" s="7">
        <v>22</v>
      </c>
    </row>
    <row r="96" spans="4:4" x14ac:dyDescent="0.35">
      <c r="D96" s="7">
        <v>20</v>
      </c>
    </row>
    <row r="97" spans="4:4" x14ac:dyDescent="0.35">
      <c r="D97" s="7">
        <v>14</v>
      </c>
    </row>
    <row r="98" spans="4:4" x14ac:dyDescent="0.35">
      <c r="D98" s="7">
        <v>16</v>
      </c>
    </row>
    <row r="99" spans="4:4" x14ac:dyDescent="0.35">
      <c r="D99" s="7">
        <v>21</v>
      </c>
    </row>
    <row r="100" spans="4:4" x14ac:dyDescent="0.35">
      <c r="D100" s="7">
        <v>19</v>
      </c>
    </row>
    <row r="101" spans="4:4" x14ac:dyDescent="0.35">
      <c r="D101" s="7">
        <v>17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V102"/>
  <sheetViews>
    <sheetView workbookViewId="0">
      <selection activeCell="M31" sqref="M31"/>
    </sheetView>
  </sheetViews>
  <sheetFormatPr defaultRowHeight="14.5" x14ac:dyDescent="0.35"/>
  <cols>
    <col min="1" max="1" width="10.26953125" customWidth="1"/>
    <col min="2" max="2" width="76.54296875" bestFit="1" customWidth="1"/>
    <col min="3" max="3" width="11.36328125" customWidth="1"/>
    <col min="4" max="4" width="15" bestFit="1" customWidth="1"/>
    <col min="8" max="8" width="13.36328125" bestFit="1" customWidth="1"/>
    <col min="10" max="10" width="13.36328125" bestFit="1" customWidth="1"/>
    <col min="11" max="11" width="14.90625" bestFit="1" customWidth="1"/>
    <col min="14" max="14" width="13.36328125" bestFit="1" customWidth="1"/>
  </cols>
  <sheetData>
    <row r="1" spans="1:14" x14ac:dyDescent="0.35">
      <c r="A1" t="s">
        <v>0</v>
      </c>
      <c r="B1" t="s">
        <v>1</v>
      </c>
      <c r="D1" s="16" t="s">
        <v>757</v>
      </c>
      <c r="F1" s="16" t="s">
        <v>756</v>
      </c>
      <c r="I1" t="s">
        <v>3</v>
      </c>
    </row>
    <row r="2" spans="1:14" x14ac:dyDescent="0.35">
      <c r="B2" s="39" t="s">
        <v>366</v>
      </c>
      <c r="D2" s="7">
        <v>40</v>
      </c>
      <c r="F2" s="7"/>
      <c r="I2" t="s">
        <v>3</v>
      </c>
      <c r="J2" s="5" t="s">
        <v>687</v>
      </c>
      <c r="K2">
        <f>QUARTILE(D2:D101,1)</f>
        <v>128.75</v>
      </c>
    </row>
    <row r="3" spans="1:14" x14ac:dyDescent="0.35">
      <c r="A3" s="33" t="s">
        <v>3</v>
      </c>
      <c r="B3" s="34" t="s">
        <v>367</v>
      </c>
      <c r="D3" s="7">
        <v>45</v>
      </c>
      <c r="F3" s="7">
        <v>55</v>
      </c>
    </row>
    <row r="4" spans="1:14" x14ac:dyDescent="0.35">
      <c r="A4" s="35"/>
      <c r="B4" s="36" t="s">
        <v>368</v>
      </c>
      <c r="D4" s="7">
        <v>50</v>
      </c>
      <c r="F4" s="7">
        <v>60</v>
      </c>
      <c r="J4" s="5" t="s">
        <v>716</v>
      </c>
      <c r="K4">
        <f>QUARTILE(D2:D101,2)</f>
        <v>252.5</v>
      </c>
    </row>
    <row r="5" spans="1:14" x14ac:dyDescent="0.35">
      <c r="A5" s="33"/>
      <c r="B5" s="34" t="s">
        <v>7</v>
      </c>
      <c r="D5" s="7">
        <v>55</v>
      </c>
      <c r="F5" s="7">
        <v>62</v>
      </c>
    </row>
    <row r="6" spans="1:14" x14ac:dyDescent="0.35">
      <c r="A6" s="35"/>
      <c r="B6" s="36" t="s">
        <v>369</v>
      </c>
      <c r="D6" s="7">
        <v>60</v>
      </c>
      <c r="F6" s="7">
        <v>65</v>
      </c>
      <c r="J6" s="5" t="s">
        <v>688</v>
      </c>
      <c r="K6">
        <f>QUARTILE(D2:D101,3)</f>
        <v>376.25</v>
      </c>
    </row>
    <row r="7" spans="1:14" x14ac:dyDescent="0.35">
      <c r="A7" s="33"/>
      <c r="B7" s="34" t="s">
        <v>370</v>
      </c>
      <c r="D7" s="7">
        <v>62</v>
      </c>
      <c r="F7" s="7">
        <v>68</v>
      </c>
    </row>
    <row r="8" spans="1:14" x14ac:dyDescent="0.35">
      <c r="A8" s="35"/>
      <c r="B8" s="36" t="s">
        <v>371</v>
      </c>
      <c r="D8" s="7">
        <v>65</v>
      </c>
      <c r="F8" s="7">
        <v>70</v>
      </c>
    </row>
    <row r="9" spans="1:14" x14ac:dyDescent="0.35">
      <c r="A9" s="33"/>
      <c r="B9" s="34" t="s">
        <v>372</v>
      </c>
      <c r="D9" s="7">
        <v>68</v>
      </c>
      <c r="F9" s="7">
        <v>72</v>
      </c>
      <c r="I9" t="s">
        <v>23</v>
      </c>
      <c r="J9" s="5" t="s">
        <v>717</v>
      </c>
      <c r="K9">
        <f>PERCENTILE(D2:D101,0.1)</f>
        <v>74.7</v>
      </c>
      <c r="M9" t="s">
        <v>39</v>
      </c>
      <c r="N9" s="6" t="s">
        <v>714</v>
      </c>
    </row>
    <row r="10" spans="1:14" x14ac:dyDescent="0.35">
      <c r="A10" s="35"/>
      <c r="B10" s="36" t="s">
        <v>373</v>
      </c>
      <c r="D10" s="7">
        <v>70</v>
      </c>
      <c r="F10" s="7">
        <v>75</v>
      </c>
    </row>
    <row r="11" spans="1:14" x14ac:dyDescent="0.35">
      <c r="A11" s="33"/>
      <c r="B11" s="34" t="s">
        <v>374</v>
      </c>
      <c r="D11" s="7">
        <v>72</v>
      </c>
      <c r="F11" s="7">
        <v>78</v>
      </c>
      <c r="J11" s="5" t="s">
        <v>718</v>
      </c>
      <c r="K11">
        <f>PERCENTILE(D2:D101,0.25)</f>
        <v>128.75</v>
      </c>
      <c r="M11" t="s">
        <v>769</v>
      </c>
    </row>
    <row r="12" spans="1:14" x14ac:dyDescent="0.35">
      <c r="A12" s="35"/>
      <c r="B12" s="36" t="s">
        <v>375</v>
      </c>
      <c r="D12" s="7">
        <v>75</v>
      </c>
      <c r="F12" s="7">
        <v>80</v>
      </c>
      <c r="M12" t="s">
        <v>770</v>
      </c>
    </row>
    <row r="13" spans="1:14" x14ac:dyDescent="0.35">
      <c r="A13" s="33"/>
      <c r="B13" s="34" t="s">
        <v>376</v>
      </c>
      <c r="D13" s="7">
        <v>78</v>
      </c>
      <c r="F13" s="7">
        <v>82</v>
      </c>
      <c r="J13" s="5" t="s">
        <v>719</v>
      </c>
      <c r="K13">
        <f>PERCENTILE(D2:D101,0.75)</f>
        <v>376.25</v>
      </c>
      <c r="M13" t="s">
        <v>771</v>
      </c>
    </row>
    <row r="14" spans="1:14" x14ac:dyDescent="0.35">
      <c r="A14" s="35"/>
      <c r="B14" s="36" t="s">
        <v>377</v>
      </c>
      <c r="D14" s="7">
        <v>80</v>
      </c>
      <c r="F14" s="7">
        <v>85</v>
      </c>
      <c r="M14" t="s">
        <v>772</v>
      </c>
    </row>
    <row r="15" spans="1:14" x14ac:dyDescent="0.35">
      <c r="A15" s="33"/>
      <c r="B15" s="34" t="s">
        <v>378</v>
      </c>
      <c r="D15" s="7">
        <v>82</v>
      </c>
      <c r="F15" s="7">
        <v>88</v>
      </c>
      <c r="J15" s="5" t="s">
        <v>720</v>
      </c>
      <c r="K15">
        <f>PERCENTILE(D2:D101,0.9)</f>
        <v>450.50000000000006</v>
      </c>
      <c r="M15" t="s">
        <v>773</v>
      </c>
    </row>
    <row r="16" spans="1:14" x14ac:dyDescent="0.35">
      <c r="A16" s="35"/>
      <c r="B16" s="36" t="s">
        <v>379</v>
      </c>
      <c r="D16" s="7">
        <v>85</v>
      </c>
      <c r="F16" s="7">
        <v>90</v>
      </c>
      <c r="M16" t="s">
        <v>774</v>
      </c>
    </row>
    <row r="17" spans="1:48" x14ac:dyDescent="0.35">
      <c r="A17" s="33"/>
      <c r="B17" s="34" t="s">
        <v>380</v>
      </c>
      <c r="D17" s="7">
        <v>88</v>
      </c>
      <c r="F17" s="7">
        <v>92</v>
      </c>
      <c r="M17" t="s">
        <v>775</v>
      </c>
    </row>
    <row r="18" spans="1:48" x14ac:dyDescent="0.35">
      <c r="A18" s="33"/>
      <c r="B18" s="34" t="s">
        <v>88</v>
      </c>
      <c r="D18" s="7">
        <v>90</v>
      </c>
      <c r="F18" s="7">
        <v>95</v>
      </c>
    </row>
    <row r="19" spans="1:48" x14ac:dyDescent="0.35">
      <c r="A19" s="35"/>
      <c r="B19" s="36" t="s">
        <v>88</v>
      </c>
      <c r="D19" s="7">
        <v>92</v>
      </c>
      <c r="F19" s="7">
        <v>100</v>
      </c>
      <c r="J19" s="30" t="s">
        <v>721</v>
      </c>
    </row>
    <row r="20" spans="1:48" x14ac:dyDescent="0.35">
      <c r="A20" s="33"/>
      <c r="B20" s="34"/>
      <c r="D20" s="7">
        <v>95</v>
      </c>
      <c r="F20" s="7">
        <v>105</v>
      </c>
    </row>
    <row r="21" spans="1:48" x14ac:dyDescent="0.35">
      <c r="A21" s="35"/>
      <c r="B21" s="36" t="s">
        <v>381</v>
      </c>
      <c r="D21" s="7">
        <v>100</v>
      </c>
      <c r="F21" s="7">
        <v>110</v>
      </c>
      <c r="I21" t="s">
        <v>23</v>
      </c>
      <c r="J21" s="5" t="s">
        <v>722</v>
      </c>
      <c r="K21">
        <f>PERCENTILE(F3:F102,0.15)</f>
        <v>94.55</v>
      </c>
    </row>
    <row r="22" spans="1:48" x14ac:dyDescent="0.35">
      <c r="A22" s="33"/>
      <c r="B22" s="34" t="s">
        <v>382</v>
      </c>
      <c r="D22" s="7">
        <v>105</v>
      </c>
      <c r="F22" s="7">
        <v>115</v>
      </c>
    </row>
    <row r="23" spans="1:48" x14ac:dyDescent="0.35">
      <c r="A23" s="35"/>
      <c r="B23" s="36" t="s">
        <v>383</v>
      </c>
      <c r="D23" s="7">
        <v>110</v>
      </c>
      <c r="F23" s="7">
        <v>120</v>
      </c>
      <c r="J23" s="5" t="s">
        <v>723</v>
      </c>
      <c r="K23">
        <f>PERCENTILE(F3:F102,0.5)</f>
        <v>267.5</v>
      </c>
    </row>
    <row r="24" spans="1:48" x14ac:dyDescent="0.35">
      <c r="A24" s="33"/>
      <c r="B24" s="34" t="s">
        <v>384</v>
      </c>
      <c r="D24" s="7">
        <v>115</v>
      </c>
      <c r="F24" s="7">
        <v>125</v>
      </c>
    </row>
    <row r="25" spans="1:48" x14ac:dyDescent="0.35">
      <c r="A25" s="35"/>
      <c r="B25" s="36" t="s">
        <v>385</v>
      </c>
      <c r="D25" s="7">
        <v>120</v>
      </c>
      <c r="F25" s="7">
        <v>130</v>
      </c>
      <c r="J25" s="5" t="s">
        <v>724</v>
      </c>
      <c r="K25">
        <f>PERCENTILE(F3:F102,0.85)</f>
        <v>440.74999999999994</v>
      </c>
    </row>
    <row r="26" spans="1:48" x14ac:dyDescent="0.35">
      <c r="A26" s="33"/>
      <c r="B26" s="34" t="s">
        <v>385</v>
      </c>
      <c r="D26" s="7">
        <v>125</v>
      </c>
      <c r="F26" s="7">
        <v>135</v>
      </c>
    </row>
    <row r="27" spans="1:48" x14ac:dyDescent="0.35">
      <c r="A27" s="35"/>
      <c r="B27" s="36" t="s">
        <v>386</v>
      </c>
      <c r="D27" s="7">
        <v>130</v>
      </c>
      <c r="F27" s="7">
        <v>140</v>
      </c>
      <c r="I27" t="s">
        <v>3</v>
      </c>
      <c r="J27" s="5" t="s">
        <v>687</v>
      </c>
      <c r="K27">
        <f>QUARTILE(F2:F102,1)</f>
        <v>143.75</v>
      </c>
    </row>
    <row r="28" spans="1:48" x14ac:dyDescent="0.35">
      <c r="A28" s="33"/>
      <c r="B28" s="34" t="s">
        <v>387</v>
      </c>
      <c r="D28" s="7">
        <v>135</v>
      </c>
      <c r="F28" s="7">
        <v>145</v>
      </c>
    </row>
    <row r="29" spans="1:48" x14ac:dyDescent="0.35">
      <c r="A29" s="35"/>
      <c r="B29" s="36" t="s">
        <v>388</v>
      </c>
      <c r="D29" s="7">
        <v>140</v>
      </c>
      <c r="F29" s="7">
        <v>150</v>
      </c>
      <c r="J29" s="5" t="s">
        <v>716</v>
      </c>
      <c r="K29">
        <f>QUARTILE(F2:F102,2)</f>
        <v>267.5</v>
      </c>
    </row>
    <row r="30" spans="1:48" x14ac:dyDescent="0.35">
      <c r="A30" s="33"/>
      <c r="B30" s="34" t="s">
        <v>389</v>
      </c>
      <c r="D30" s="7">
        <v>145</v>
      </c>
      <c r="F30" s="7">
        <v>155</v>
      </c>
    </row>
    <row r="31" spans="1:48" x14ac:dyDescent="0.35">
      <c r="A31" s="35"/>
      <c r="B31" s="36" t="s">
        <v>390</v>
      </c>
      <c r="D31" s="7">
        <v>150</v>
      </c>
      <c r="F31" s="7">
        <v>160</v>
      </c>
      <c r="J31" s="5" t="s">
        <v>688</v>
      </c>
      <c r="K31">
        <f>QUARTILE(F2:F102,3)</f>
        <v>391.25</v>
      </c>
    </row>
    <row r="32" spans="1:48" x14ac:dyDescent="0.35">
      <c r="A32" s="1" t="s">
        <v>23</v>
      </c>
      <c r="B32" s="1" t="s">
        <v>391</v>
      </c>
      <c r="D32" s="7">
        <v>155</v>
      </c>
      <c r="F32" s="7">
        <v>165</v>
      </c>
      <c r="AV32" t="str">
        <f>_xlfn.CONCAT(AT36:AT46)</f>
        <v/>
      </c>
    </row>
    <row r="33" spans="1:10" x14ac:dyDescent="0.35">
      <c r="A33" s="1"/>
      <c r="B33" s="1" t="s">
        <v>392</v>
      </c>
      <c r="D33" s="7">
        <v>160</v>
      </c>
      <c r="F33" s="7">
        <v>170</v>
      </c>
      <c r="I33" t="s">
        <v>39</v>
      </c>
      <c r="J33" t="s">
        <v>786</v>
      </c>
    </row>
    <row r="34" spans="1:10" x14ac:dyDescent="0.35">
      <c r="A34" s="1"/>
      <c r="B34" s="1" t="s">
        <v>7</v>
      </c>
      <c r="D34" s="7">
        <v>165</v>
      </c>
      <c r="F34" s="7">
        <v>175</v>
      </c>
    </row>
    <row r="35" spans="1:10" x14ac:dyDescent="0.35">
      <c r="A35" s="1"/>
      <c r="B35" s="1" t="s">
        <v>393</v>
      </c>
      <c r="D35" s="7">
        <v>170</v>
      </c>
      <c r="F35" s="7">
        <v>180</v>
      </c>
      <c r="J35" t="s">
        <v>787</v>
      </c>
    </row>
    <row r="36" spans="1:10" x14ac:dyDescent="0.35">
      <c r="A36" s="1"/>
      <c r="B36" s="1" t="s">
        <v>394</v>
      </c>
      <c r="D36" s="7">
        <v>175</v>
      </c>
      <c r="F36" s="7">
        <v>185</v>
      </c>
    </row>
    <row r="37" spans="1:10" x14ac:dyDescent="0.35">
      <c r="A37" s="1"/>
      <c r="B37" s="1" t="s">
        <v>395</v>
      </c>
      <c r="D37" s="7">
        <v>180</v>
      </c>
      <c r="F37" s="7">
        <v>190</v>
      </c>
      <c r="J37" t="s">
        <v>788</v>
      </c>
    </row>
    <row r="38" spans="1:10" x14ac:dyDescent="0.35">
      <c r="A38" s="1"/>
      <c r="B38" s="1" t="s">
        <v>396</v>
      </c>
      <c r="D38" s="7">
        <v>185</v>
      </c>
      <c r="F38" s="7">
        <v>195</v>
      </c>
    </row>
    <row r="39" spans="1:10" x14ac:dyDescent="0.35">
      <c r="A39" s="1"/>
      <c r="B39" s="1" t="s">
        <v>397</v>
      </c>
      <c r="D39" s="7">
        <v>190</v>
      </c>
      <c r="F39" s="7">
        <v>200</v>
      </c>
      <c r="J39" t="s">
        <v>789</v>
      </c>
    </row>
    <row r="40" spans="1:10" x14ac:dyDescent="0.35">
      <c r="A40" s="1"/>
      <c r="B40" s="1" t="s">
        <v>398</v>
      </c>
      <c r="D40" s="7">
        <v>195</v>
      </c>
      <c r="F40" s="7">
        <v>205</v>
      </c>
    </row>
    <row r="41" spans="1:10" x14ac:dyDescent="0.35">
      <c r="A41" s="1"/>
      <c r="B41" s="1" t="s">
        <v>399</v>
      </c>
      <c r="D41" s="7">
        <v>200</v>
      </c>
      <c r="F41" s="7">
        <v>210</v>
      </c>
      <c r="J41" t="s">
        <v>790</v>
      </c>
    </row>
    <row r="42" spans="1:10" x14ac:dyDescent="0.35">
      <c r="A42" s="1"/>
      <c r="B42" s="1" t="s">
        <v>400</v>
      </c>
      <c r="D42" s="7">
        <v>205</v>
      </c>
      <c r="F42" s="7">
        <v>215</v>
      </c>
    </row>
    <row r="43" spans="1:10" x14ac:dyDescent="0.35">
      <c r="A43" s="1"/>
      <c r="B43" s="1" t="s">
        <v>401</v>
      </c>
      <c r="D43" s="7">
        <v>210</v>
      </c>
      <c r="F43" s="7">
        <v>220</v>
      </c>
      <c r="J43" t="s">
        <v>791</v>
      </c>
    </row>
    <row r="44" spans="1:10" x14ac:dyDescent="0.35">
      <c r="A44" s="1"/>
      <c r="B44" s="1" t="s">
        <v>402</v>
      </c>
      <c r="D44" s="7">
        <v>215</v>
      </c>
      <c r="F44" s="7">
        <v>225</v>
      </c>
    </row>
    <row r="45" spans="1:10" x14ac:dyDescent="0.35">
      <c r="A45" s="1"/>
      <c r="B45" s="1" t="s">
        <v>403</v>
      </c>
      <c r="D45" s="7">
        <v>220</v>
      </c>
      <c r="F45" s="7">
        <v>230</v>
      </c>
    </row>
    <row r="46" spans="1:10" x14ac:dyDescent="0.35">
      <c r="A46" s="1"/>
      <c r="B46" s="1" t="s">
        <v>404</v>
      </c>
      <c r="D46" s="7">
        <v>225</v>
      </c>
      <c r="F46" s="7">
        <v>235</v>
      </c>
    </row>
    <row r="47" spans="1:10" x14ac:dyDescent="0.35">
      <c r="A47" s="1"/>
      <c r="B47" s="1" t="s">
        <v>405</v>
      </c>
      <c r="D47" s="7">
        <v>230</v>
      </c>
      <c r="F47" s="7">
        <v>240</v>
      </c>
    </row>
    <row r="48" spans="1:10" x14ac:dyDescent="0.35">
      <c r="A48" s="1"/>
      <c r="B48" s="1" t="s">
        <v>405</v>
      </c>
      <c r="D48" s="7">
        <v>235</v>
      </c>
      <c r="F48" s="7">
        <v>245</v>
      </c>
    </row>
    <row r="49" spans="1:6" x14ac:dyDescent="0.35">
      <c r="A49" s="1"/>
      <c r="B49" s="1" t="s">
        <v>406</v>
      </c>
      <c r="D49" s="7">
        <v>240</v>
      </c>
      <c r="F49" s="7">
        <v>250</v>
      </c>
    </row>
    <row r="50" spans="1:6" x14ac:dyDescent="0.35">
      <c r="A50" s="1"/>
      <c r="B50" s="1" t="s">
        <v>407</v>
      </c>
      <c r="D50" s="7">
        <v>245</v>
      </c>
      <c r="F50" s="7">
        <v>255</v>
      </c>
    </row>
    <row r="51" spans="1:6" x14ac:dyDescent="0.35">
      <c r="A51" s="1"/>
      <c r="B51" s="1" t="s">
        <v>408</v>
      </c>
      <c r="D51" s="7">
        <v>250</v>
      </c>
      <c r="F51" s="7">
        <v>260</v>
      </c>
    </row>
    <row r="52" spans="1:6" x14ac:dyDescent="0.35">
      <c r="A52" s="1"/>
      <c r="B52" s="1" t="s">
        <v>409</v>
      </c>
      <c r="D52" s="7">
        <v>255</v>
      </c>
      <c r="F52" s="7">
        <v>265</v>
      </c>
    </row>
    <row r="53" spans="1:6" x14ac:dyDescent="0.35">
      <c r="A53" s="1"/>
      <c r="B53" s="1" t="s">
        <v>410</v>
      </c>
      <c r="D53" s="7">
        <v>260</v>
      </c>
      <c r="F53" s="7">
        <v>270</v>
      </c>
    </row>
    <row r="54" spans="1:6" x14ac:dyDescent="0.35">
      <c r="A54" s="1"/>
      <c r="B54" s="1" t="s">
        <v>411</v>
      </c>
      <c r="D54" s="7">
        <v>265</v>
      </c>
      <c r="F54" s="7">
        <v>275</v>
      </c>
    </row>
    <row r="55" spans="1:6" x14ac:dyDescent="0.35">
      <c r="A55" s="1"/>
      <c r="B55" s="1" t="s">
        <v>412</v>
      </c>
      <c r="D55" s="7">
        <v>270</v>
      </c>
      <c r="F55" s="7">
        <v>280</v>
      </c>
    </row>
    <row r="56" spans="1:6" x14ac:dyDescent="0.35">
      <c r="D56" s="7">
        <v>275</v>
      </c>
      <c r="F56" s="7">
        <v>285</v>
      </c>
    </row>
    <row r="57" spans="1:6" x14ac:dyDescent="0.35">
      <c r="D57" s="7">
        <v>280</v>
      </c>
      <c r="F57" s="7">
        <v>290</v>
      </c>
    </row>
    <row r="58" spans="1:6" x14ac:dyDescent="0.35">
      <c r="D58" s="7">
        <v>285</v>
      </c>
      <c r="F58" s="7">
        <v>295</v>
      </c>
    </row>
    <row r="59" spans="1:6" x14ac:dyDescent="0.35">
      <c r="D59" s="7">
        <v>290</v>
      </c>
      <c r="F59" s="7">
        <v>300</v>
      </c>
    </row>
    <row r="60" spans="1:6" x14ac:dyDescent="0.35">
      <c r="D60" s="7">
        <v>295</v>
      </c>
      <c r="F60" s="7">
        <v>305</v>
      </c>
    </row>
    <row r="61" spans="1:6" x14ac:dyDescent="0.35">
      <c r="D61" s="7">
        <v>300</v>
      </c>
      <c r="F61" s="7">
        <v>310</v>
      </c>
    </row>
    <row r="62" spans="1:6" x14ac:dyDescent="0.35">
      <c r="D62" s="7">
        <v>305</v>
      </c>
      <c r="F62" s="7">
        <v>315</v>
      </c>
    </row>
    <row r="63" spans="1:6" x14ac:dyDescent="0.35">
      <c r="D63" s="7">
        <v>310</v>
      </c>
      <c r="F63" s="7">
        <v>320</v>
      </c>
    </row>
    <row r="64" spans="1:6" x14ac:dyDescent="0.35">
      <c r="D64" s="7">
        <v>315</v>
      </c>
      <c r="F64" s="7">
        <v>325</v>
      </c>
    </row>
    <row r="65" spans="4:6" x14ac:dyDescent="0.35">
      <c r="D65" s="7">
        <v>320</v>
      </c>
      <c r="F65" s="7">
        <v>330</v>
      </c>
    </row>
    <row r="66" spans="4:6" x14ac:dyDescent="0.35">
      <c r="D66" s="7">
        <v>325</v>
      </c>
      <c r="F66" s="7">
        <v>335</v>
      </c>
    </row>
    <row r="67" spans="4:6" x14ac:dyDescent="0.35">
      <c r="D67" s="7">
        <v>330</v>
      </c>
      <c r="F67" s="7">
        <v>340</v>
      </c>
    </row>
    <row r="68" spans="4:6" x14ac:dyDescent="0.35">
      <c r="D68" s="7">
        <v>335</v>
      </c>
      <c r="F68" s="7">
        <v>345</v>
      </c>
    </row>
    <row r="69" spans="4:6" x14ac:dyDescent="0.35">
      <c r="D69" s="7">
        <v>340</v>
      </c>
      <c r="F69" s="7">
        <v>350</v>
      </c>
    </row>
    <row r="70" spans="4:6" x14ac:dyDescent="0.35">
      <c r="D70" s="7">
        <v>345</v>
      </c>
      <c r="F70" s="7">
        <v>355</v>
      </c>
    </row>
    <row r="71" spans="4:6" x14ac:dyDescent="0.35">
      <c r="D71" s="7">
        <v>350</v>
      </c>
      <c r="F71" s="7">
        <v>360</v>
      </c>
    </row>
    <row r="72" spans="4:6" x14ac:dyDescent="0.35">
      <c r="D72" s="7">
        <v>355</v>
      </c>
      <c r="F72" s="7">
        <v>365</v>
      </c>
    </row>
    <row r="73" spans="4:6" x14ac:dyDescent="0.35">
      <c r="D73" s="7">
        <v>360</v>
      </c>
      <c r="F73" s="7">
        <v>370</v>
      </c>
    </row>
    <row r="74" spans="4:6" x14ac:dyDescent="0.35">
      <c r="D74" s="7">
        <v>365</v>
      </c>
      <c r="F74" s="7">
        <v>375</v>
      </c>
    </row>
    <row r="75" spans="4:6" x14ac:dyDescent="0.35">
      <c r="D75" s="7">
        <v>370</v>
      </c>
      <c r="F75" s="7">
        <v>380</v>
      </c>
    </row>
    <row r="76" spans="4:6" x14ac:dyDescent="0.35">
      <c r="D76" s="7">
        <v>375</v>
      </c>
      <c r="F76" s="7">
        <v>385</v>
      </c>
    </row>
    <row r="77" spans="4:6" x14ac:dyDescent="0.35">
      <c r="D77" s="7">
        <v>380</v>
      </c>
      <c r="F77" s="7">
        <v>390</v>
      </c>
    </row>
    <row r="78" spans="4:6" x14ac:dyDescent="0.35">
      <c r="D78" s="7">
        <v>385</v>
      </c>
      <c r="F78" s="7">
        <v>395</v>
      </c>
    </row>
    <row r="79" spans="4:6" x14ac:dyDescent="0.35">
      <c r="D79" s="7">
        <v>390</v>
      </c>
      <c r="F79" s="7">
        <v>400</v>
      </c>
    </row>
    <row r="80" spans="4:6" x14ac:dyDescent="0.35">
      <c r="D80" s="7">
        <v>395</v>
      </c>
      <c r="F80" s="7">
        <v>405</v>
      </c>
    </row>
    <row r="81" spans="4:6" x14ac:dyDescent="0.35">
      <c r="D81" s="7">
        <v>400</v>
      </c>
      <c r="F81" s="7">
        <v>410</v>
      </c>
    </row>
    <row r="82" spans="4:6" x14ac:dyDescent="0.35">
      <c r="D82" s="7">
        <v>405</v>
      </c>
      <c r="F82" s="7">
        <v>415</v>
      </c>
    </row>
    <row r="83" spans="4:6" x14ac:dyDescent="0.35">
      <c r="D83" s="7">
        <v>410</v>
      </c>
      <c r="F83" s="7">
        <v>420</v>
      </c>
    </row>
    <row r="84" spans="4:6" x14ac:dyDescent="0.35">
      <c r="D84" s="7">
        <v>415</v>
      </c>
      <c r="F84" s="7">
        <v>425</v>
      </c>
    </row>
    <row r="85" spans="4:6" x14ac:dyDescent="0.35">
      <c r="D85" s="7">
        <v>420</v>
      </c>
      <c r="F85" s="7">
        <v>430</v>
      </c>
    </row>
    <row r="86" spans="4:6" x14ac:dyDescent="0.35">
      <c r="D86" s="7">
        <v>425</v>
      </c>
      <c r="F86" s="7">
        <v>435</v>
      </c>
    </row>
    <row r="87" spans="4:6" x14ac:dyDescent="0.35">
      <c r="D87" s="7">
        <v>430</v>
      </c>
      <c r="F87" s="7">
        <v>440</v>
      </c>
    </row>
    <row r="88" spans="4:6" x14ac:dyDescent="0.35">
      <c r="D88" s="7">
        <v>435</v>
      </c>
      <c r="F88" s="7">
        <v>445</v>
      </c>
    </row>
    <row r="89" spans="4:6" x14ac:dyDescent="0.35">
      <c r="D89" s="7">
        <v>440</v>
      </c>
      <c r="F89" s="7">
        <v>450</v>
      </c>
    </row>
    <row r="90" spans="4:6" x14ac:dyDescent="0.35">
      <c r="D90" s="7">
        <v>445</v>
      </c>
      <c r="F90" s="7">
        <v>455</v>
      </c>
    </row>
    <row r="91" spans="4:6" x14ac:dyDescent="0.35">
      <c r="D91" s="7">
        <v>450</v>
      </c>
      <c r="F91" s="7">
        <v>460</v>
      </c>
    </row>
    <row r="92" spans="4:6" x14ac:dyDescent="0.35">
      <c r="D92" s="7">
        <v>455</v>
      </c>
      <c r="F92" s="7">
        <v>465</v>
      </c>
    </row>
    <row r="93" spans="4:6" x14ac:dyDescent="0.35">
      <c r="D93" s="7">
        <v>460</v>
      </c>
      <c r="F93" s="7">
        <v>470</v>
      </c>
    </row>
    <row r="94" spans="4:6" x14ac:dyDescent="0.35">
      <c r="D94" s="7">
        <v>465</v>
      </c>
      <c r="F94" s="7">
        <v>475</v>
      </c>
    </row>
    <row r="95" spans="4:6" x14ac:dyDescent="0.35">
      <c r="D95" s="7">
        <v>470</v>
      </c>
      <c r="F95" s="7">
        <v>480</v>
      </c>
    </row>
    <row r="96" spans="4:6" x14ac:dyDescent="0.35">
      <c r="D96" s="7">
        <v>475</v>
      </c>
      <c r="F96" s="7">
        <v>485</v>
      </c>
    </row>
    <row r="97" spans="4:6" x14ac:dyDescent="0.35">
      <c r="D97" s="7">
        <v>480</v>
      </c>
      <c r="F97" s="7">
        <v>490</v>
      </c>
    </row>
    <row r="98" spans="4:6" x14ac:dyDescent="0.35">
      <c r="D98" s="7">
        <v>485</v>
      </c>
      <c r="F98" s="7">
        <v>495</v>
      </c>
    </row>
    <row r="99" spans="4:6" x14ac:dyDescent="0.35">
      <c r="D99" s="7">
        <v>490</v>
      </c>
      <c r="F99" s="7">
        <v>500</v>
      </c>
    </row>
    <row r="100" spans="4:6" x14ac:dyDescent="0.35">
      <c r="D100" s="7">
        <v>495</v>
      </c>
      <c r="F100" s="7">
        <v>505</v>
      </c>
    </row>
    <row r="101" spans="4:6" x14ac:dyDescent="0.35">
      <c r="D101" s="7">
        <v>500</v>
      </c>
      <c r="F101" s="7">
        <v>510</v>
      </c>
    </row>
    <row r="102" spans="4:6" x14ac:dyDescent="0.35">
      <c r="F102" s="7">
        <v>515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111"/>
  <sheetViews>
    <sheetView workbookViewId="0">
      <selection activeCell="H7" sqref="H7"/>
    </sheetView>
  </sheetViews>
  <sheetFormatPr defaultRowHeight="14.5" x14ac:dyDescent="0.35"/>
  <cols>
    <col min="1" max="1" width="10.26953125" customWidth="1"/>
    <col min="2" max="2" width="75.453125" bestFit="1" customWidth="1"/>
    <col min="4" max="4" width="17.7265625" bestFit="1" customWidth="1"/>
    <col min="6" max="6" width="16" bestFit="1" customWidth="1"/>
    <col min="7" max="7" width="13.36328125" bestFit="1" customWidth="1"/>
    <col min="8" max="8" width="11.54296875" bestFit="1" customWidth="1"/>
    <col min="9" max="9" width="13.36328125" bestFit="1" customWidth="1"/>
    <col min="13" max="13" width="11.54296875" bestFit="1" customWidth="1"/>
    <col min="14" max="14" width="13.54296875" bestFit="1" customWidth="1"/>
    <col min="19" max="19" width="12.90625" bestFit="1" customWidth="1"/>
  </cols>
  <sheetData>
    <row r="1" spans="1:19" x14ac:dyDescent="0.35">
      <c r="A1" t="s">
        <v>0</v>
      </c>
      <c r="B1" t="s">
        <v>1</v>
      </c>
      <c r="D1" s="16" t="s">
        <v>730</v>
      </c>
      <c r="F1" s="16" t="s">
        <v>731</v>
      </c>
    </row>
    <row r="2" spans="1:19" x14ac:dyDescent="0.35">
      <c r="A2" s="1" t="s">
        <v>39</v>
      </c>
      <c r="B2" s="1" t="s">
        <v>413</v>
      </c>
      <c r="D2" s="7">
        <v>20</v>
      </c>
      <c r="F2" s="7">
        <v>15</v>
      </c>
    </row>
    <row r="3" spans="1:19" x14ac:dyDescent="0.35">
      <c r="A3" s="1"/>
      <c r="B3" s="1" t="s">
        <v>414</v>
      </c>
      <c r="D3" s="7">
        <v>25</v>
      </c>
      <c r="F3" s="7">
        <v>20</v>
      </c>
      <c r="H3" s="40" t="s">
        <v>732</v>
      </c>
      <c r="M3" s="40" t="s">
        <v>733</v>
      </c>
      <c r="R3" t="s">
        <v>39</v>
      </c>
      <c r="S3" s="6" t="s">
        <v>714</v>
      </c>
    </row>
    <row r="4" spans="1:19" x14ac:dyDescent="0.35">
      <c r="A4" s="1"/>
      <c r="B4" s="1" t="s">
        <v>7</v>
      </c>
      <c r="D4" s="7">
        <v>30</v>
      </c>
      <c r="F4" s="7">
        <v>25</v>
      </c>
      <c r="H4" t="s">
        <v>3</v>
      </c>
      <c r="I4" s="6" t="s">
        <v>687</v>
      </c>
      <c r="J4">
        <f>QUARTILE(D2:D111,1)</f>
        <v>156.25</v>
      </c>
      <c r="M4" t="s">
        <v>3</v>
      </c>
      <c r="N4" s="6" t="s">
        <v>687</v>
      </c>
      <c r="O4">
        <f>QUARTILE(F2:F101,1)</f>
        <v>138.75</v>
      </c>
    </row>
    <row r="5" spans="1:19" x14ac:dyDescent="0.35">
      <c r="A5" s="1"/>
      <c r="B5" s="1" t="s">
        <v>7</v>
      </c>
      <c r="D5" s="7">
        <v>35</v>
      </c>
      <c r="F5" s="7">
        <v>30</v>
      </c>
      <c r="R5" t="s">
        <v>804</v>
      </c>
    </row>
    <row r="6" spans="1:19" x14ac:dyDescent="0.35">
      <c r="A6" s="1"/>
      <c r="B6" s="1" t="s">
        <v>415</v>
      </c>
      <c r="D6" s="7">
        <v>40</v>
      </c>
      <c r="F6" s="7">
        <v>35</v>
      </c>
      <c r="I6" s="6" t="s">
        <v>716</v>
      </c>
      <c r="J6">
        <f>QUARTILE(D2:D111,2)</f>
        <v>292.5</v>
      </c>
      <c r="N6" s="6" t="s">
        <v>716</v>
      </c>
      <c r="O6">
        <f>QUARTILE(F2:F101,2)</f>
        <v>362.5</v>
      </c>
    </row>
    <row r="7" spans="1:19" x14ac:dyDescent="0.35">
      <c r="A7" s="1"/>
      <c r="B7" s="1" t="s">
        <v>416</v>
      </c>
      <c r="D7" s="7">
        <v>45</v>
      </c>
      <c r="F7" s="7">
        <v>40</v>
      </c>
      <c r="R7" t="s">
        <v>805</v>
      </c>
    </row>
    <row r="8" spans="1:19" x14ac:dyDescent="0.35">
      <c r="A8" s="1"/>
      <c r="B8" s="1" t="s">
        <v>417</v>
      </c>
      <c r="D8" s="7">
        <v>50</v>
      </c>
      <c r="F8" s="7">
        <v>45</v>
      </c>
      <c r="I8" s="6" t="s">
        <v>688</v>
      </c>
      <c r="J8">
        <f>QUARTILE(D2:D111,3)</f>
        <v>428.75</v>
      </c>
      <c r="N8" s="6" t="s">
        <v>688</v>
      </c>
      <c r="O8">
        <f>QUARTILE(F2:F101,3)</f>
        <v>486.25</v>
      </c>
    </row>
    <row r="9" spans="1:19" x14ac:dyDescent="0.35">
      <c r="A9" s="1"/>
      <c r="B9" s="1" t="s">
        <v>396</v>
      </c>
      <c r="D9" s="7">
        <v>55</v>
      </c>
      <c r="F9" s="7">
        <v>50</v>
      </c>
      <c r="R9" t="s">
        <v>806</v>
      </c>
    </row>
    <row r="10" spans="1:19" x14ac:dyDescent="0.35">
      <c r="A10" s="1"/>
      <c r="B10" s="1" t="s">
        <v>397</v>
      </c>
      <c r="D10" s="7">
        <v>60</v>
      </c>
      <c r="F10" s="7">
        <v>55</v>
      </c>
    </row>
    <row r="11" spans="1:19" x14ac:dyDescent="0.35">
      <c r="A11" s="1"/>
      <c r="B11" s="1" t="s">
        <v>398</v>
      </c>
      <c r="D11" s="7">
        <v>65</v>
      </c>
      <c r="F11" s="7">
        <v>60</v>
      </c>
      <c r="H11" t="s">
        <v>23</v>
      </c>
      <c r="I11" s="6" t="s">
        <v>725</v>
      </c>
      <c r="J11">
        <f>PERCENTILE(D2:D111,0.2)</f>
        <v>129</v>
      </c>
      <c r="M11" t="s">
        <v>23</v>
      </c>
      <c r="N11" s="6" t="s">
        <v>728</v>
      </c>
      <c r="O11">
        <f>PERCENTILE(F2:F101,0.3)</f>
        <v>163.5</v>
      </c>
      <c r="R11" t="s">
        <v>808</v>
      </c>
    </row>
    <row r="12" spans="1:19" x14ac:dyDescent="0.35">
      <c r="A12" s="1"/>
      <c r="B12" s="1" t="s">
        <v>399</v>
      </c>
      <c r="D12" s="7">
        <v>70</v>
      </c>
      <c r="F12" s="7">
        <v>65</v>
      </c>
    </row>
    <row r="13" spans="1:19" x14ac:dyDescent="0.35">
      <c r="A13" s="1"/>
      <c r="B13" s="1" t="s">
        <v>400</v>
      </c>
      <c r="D13" s="7">
        <v>75</v>
      </c>
      <c r="F13" s="7">
        <v>70</v>
      </c>
      <c r="I13" s="6" t="s">
        <v>726</v>
      </c>
      <c r="J13">
        <f>PERCENTILE(D2:D111,0.4)</f>
        <v>238</v>
      </c>
      <c r="N13" s="6" t="s">
        <v>723</v>
      </c>
      <c r="O13">
        <f>PERCENTILE(F2:F101,0.5)</f>
        <v>362.5</v>
      </c>
      <c r="R13" t="s">
        <v>807</v>
      </c>
    </row>
    <row r="14" spans="1:19" x14ac:dyDescent="0.35">
      <c r="A14" s="1"/>
      <c r="B14" s="1" t="s">
        <v>418</v>
      </c>
      <c r="D14" s="7">
        <v>80</v>
      </c>
      <c r="F14" s="7">
        <v>75</v>
      </c>
    </row>
    <row r="15" spans="1:19" x14ac:dyDescent="0.35">
      <c r="A15" s="1"/>
      <c r="B15" s="1" t="s">
        <v>403</v>
      </c>
      <c r="D15" s="7">
        <v>85</v>
      </c>
      <c r="F15" s="7">
        <v>80</v>
      </c>
      <c r="I15" s="6" t="s">
        <v>727</v>
      </c>
      <c r="J15">
        <f>PERCENTILE(D2:D111,0.8)</f>
        <v>456</v>
      </c>
      <c r="N15" s="6" t="s">
        <v>729</v>
      </c>
      <c r="O15">
        <f>PERCENTILE(F2:F101,0.7)</f>
        <v>461.5</v>
      </c>
      <c r="R15" t="s">
        <v>809</v>
      </c>
    </row>
    <row r="16" spans="1:19" x14ac:dyDescent="0.35">
      <c r="A16" s="1"/>
      <c r="B16" s="1" t="s">
        <v>419</v>
      </c>
      <c r="D16" s="7">
        <v>90</v>
      </c>
      <c r="F16" s="7">
        <v>85</v>
      </c>
    </row>
    <row r="17" spans="1:9" x14ac:dyDescent="0.35">
      <c r="A17" s="1"/>
      <c r="B17" s="1" t="s">
        <v>420</v>
      </c>
      <c r="D17" s="7">
        <v>95</v>
      </c>
      <c r="F17" s="7">
        <v>90</v>
      </c>
      <c r="I17" s="38"/>
    </row>
    <row r="18" spans="1:9" x14ac:dyDescent="0.35">
      <c r="A18" s="1"/>
      <c r="B18" s="1" t="s">
        <v>88</v>
      </c>
      <c r="D18" s="7">
        <v>100</v>
      </c>
      <c r="F18" s="7">
        <v>95</v>
      </c>
      <c r="H18" t="s">
        <v>39</v>
      </c>
      <c r="I18" s="6" t="s">
        <v>714</v>
      </c>
    </row>
    <row r="19" spans="1:9" x14ac:dyDescent="0.35">
      <c r="A19" s="1"/>
      <c r="B19" s="1" t="s">
        <v>381</v>
      </c>
      <c r="D19" s="7">
        <v>105</v>
      </c>
      <c r="F19" s="7">
        <v>100</v>
      </c>
    </row>
    <row r="20" spans="1:9" x14ac:dyDescent="0.35">
      <c r="A20" s="1"/>
      <c r="B20" s="1" t="s">
        <v>421</v>
      </c>
      <c r="D20" s="7">
        <v>110</v>
      </c>
      <c r="F20" s="7">
        <v>105</v>
      </c>
      <c r="H20" t="s">
        <v>792</v>
      </c>
    </row>
    <row r="21" spans="1:9" x14ac:dyDescent="0.35">
      <c r="A21" s="1"/>
      <c r="B21" s="1" t="s">
        <v>421</v>
      </c>
      <c r="D21" s="7">
        <v>115</v>
      </c>
      <c r="F21" s="7">
        <v>110</v>
      </c>
    </row>
    <row r="22" spans="1:9" x14ac:dyDescent="0.35">
      <c r="A22" s="1"/>
      <c r="B22" s="1" t="s">
        <v>422</v>
      </c>
      <c r="D22" s="7">
        <v>120</v>
      </c>
      <c r="F22" s="7">
        <v>115</v>
      </c>
      <c r="H22" t="s">
        <v>793</v>
      </c>
    </row>
    <row r="23" spans="1:9" x14ac:dyDescent="0.35">
      <c r="A23" s="1"/>
      <c r="B23" s="1" t="s">
        <v>385</v>
      </c>
      <c r="D23" s="7">
        <v>125</v>
      </c>
      <c r="F23" s="7">
        <v>120</v>
      </c>
    </row>
    <row r="24" spans="1:9" x14ac:dyDescent="0.35">
      <c r="A24" s="1"/>
      <c r="B24" s="1" t="s">
        <v>423</v>
      </c>
      <c r="D24" s="7">
        <v>130</v>
      </c>
      <c r="F24" s="7">
        <v>125</v>
      </c>
      <c r="H24" t="s">
        <v>794</v>
      </c>
    </row>
    <row r="25" spans="1:9" x14ac:dyDescent="0.35">
      <c r="A25" s="1"/>
      <c r="B25" s="1" t="s">
        <v>424</v>
      </c>
      <c r="D25" s="7">
        <v>135</v>
      </c>
      <c r="F25" s="7">
        <v>130</v>
      </c>
    </row>
    <row r="26" spans="1:9" x14ac:dyDescent="0.35">
      <c r="A26" s="1"/>
      <c r="B26" s="1" t="s">
        <v>425</v>
      </c>
      <c r="D26" s="7">
        <v>140</v>
      </c>
      <c r="F26" s="7">
        <v>135</v>
      </c>
      <c r="H26" t="s">
        <v>795</v>
      </c>
    </row>
    <row r="27" spans="1:9" x14ac:dyDescent="0.35">
      <c r="A27" s="1"/>
      <c r="B27" s="1" t="s">
        <v>426</v>
      </c>
      <c r="D27" s="7">
        <v>145</v>
      </c>
      <c r="F27" s="7">
        <v>140</v>
      </c>
    </row>
    <row r="28" spans="1:9" x14ac:dyDescent="0.35">
      <c r="A28" s="1"/>
      <c r="B28" s="1" t="s">
        <v>427</v>
      </c>
      <c r="D28" s="7">
        <v>150</v>
      </c>
      <c r="F28" s="7">
        <v>145</v>
      </c>
      <c r="H28" t="s">
        <v>796</v>
      </c>
    </row>
    <row r="29" spans="1:9" x14ac:dyDescent="0.35">
      <c r="A29" s="1" t="s">
        <v>112</v>
      </c>
      <c r="B29" s="1" t="s">
        <v>428</v>
      </c>
      <c r="D29" s="7">
        <v>155</v>
      </c>
      <c r="F29" s="7">
        <v>150</v>
      </c>
    </row>
    <row r="30" spans="1:9" x14ac:dyDescent="0.35">
      <c r="A30" s="1"/>
      <c r="B30" s="1" t="s">
        <v>429</v>
      </c>
      <c r="D30" s="7">
        <v>160</v>
      </c>
      <c r="F30" s="7">
        <v>155</v>
      </c>
      <c r="H30" t="s">
        <v>797</v>
      </c>
    </row>
    <row r="31" spans="1:9" x14ac:dyDescent="0.35">
      <c r="A31" s="1"/>
      <c r="B31" s="1" t="s">
        <v>430</v>
      </c>
      <c r="D31" s="7">
        <v>165</v>
      </c>
      <c r="F31" s="7">
        <v>160</v>
      </c>
    </row>
    <row r="32" spans="1:9" x14ac:dyDescent="0.35">
      <c r="A32" s="1"/>
      <c r="B32" s="1" t="s">
        <v>431</v>
      </c>
      <c r="D32" s="7">
        <v>170</v>
      </c>
      <c r="F32" s="7">
        <v>165</v>
      </c>
    </row>
    <row r="33" spans="1:6" x14ac:dyDescent="0.35">
      <c r="A33" s="1"/>
      <c r="B33" s="1" t="s">
        <v>432</v>
      </c>
      <c r="D33" s="7">
        <v>175</v>
      </c>
      <c r="F33" s="7">
        <v>170</v>
      </c>
    </row>
    <row r="34" spans="1:6" x14ac:dyDescent="0.35">
      <c r="A34" s="1"/>
      <c r="B34" s="1" t="s">
        <v>433</v>
      </c>
      <c r="D34" s="7">
        <v>180</v>
      </c>
      <c r="F34" s="7">
        <v>175</v>
      </c>
    </row>
    <row r="35" spans="1:6" x14ac:dyDescent="0.35">
      <c r="A35" s="1"/>
      <c r="B35" s="1" t="s">
        <v>434</v>
      </c>
      <c r="D35" s="7">
        <v>185</v>
      </c>
      <c r="F35" s="7">
        <v>180</v>
      </c>
    </row>
    <row r="36" spans="1:6" x14ac:dyDescent="0.35">
      <c r="A36" s="1"/>
      <c r="B36" s="1" t="s">
        <v>435</v>
      </c>
      <c r="D36" s="7">
        <v>190</v>
      </c>
      <c r="F36" s="7">
        <v>185</v>
      </c>
    </row>
    <row r="37" spans="1:6" x14ac:dyDescent="0.35">
      <c r="A37" s="1"/>
      <c r="B37" s="1" t="s">
        <v>436</v>
      </c>
      <c r="D37" s="7">
        <v>195</v>
      </c>
      <c r="F37" s="7">
        <v>190</v>
      </c>
    </row>
    <row r="38" spans="1:6" x14ac:dyDescent="0.35">
      <c r="A38" s="1"/>
      <c r="B38" s="1" t="s">
        <v>437</v>
      </c>
      <c r="D38" s="7">
        <v>200</v>
      </c>
      <c r="F38" s="7">
        <v>195</v>
      </c>
    </row>
    <row r="39" spans="1:6" x14ac:dyDescent="0.35">
      <c r="A39" s="1"/>
      <c r="B39" s="1" t="s">
        <v>438</v>
      </c>
      <c r="D39" s="7">
        <v>205</v>
      </c>
      <c r="F39" s="7">
        <v>200</v>
      </c>
    </row>
    <row r="40" spans="1:6" x14ac:dyDescent="0.35">
      <c r="A40" s="1"/>
      <c r="B40" s="1" t="s">
        <v>439</v>
      </c>
      <c r="D40" s="7">
        <v>210</v>
      </c>
      <c r="F40" s="7">
        <v>205</v>
      </c>
    </row>
    <row r="41" spans="1:6" x14ac:dyDescent="0.35">
      <c r="A41" s="1"/>
      <c r="B41" s="1" t="s">
        <v>440</v>
      </c>
      <c r="D41" s="7">
        <v>215</v>
      </c>
      <c r="F41" s="7">
        <v>210</v>
      </c>
    </row>
    <row r="42" spans="1:6" x14ac:dyDescent="0.35">
      <c r="A42" s="1"/>
      <c r="B42" s="1" t="s">
        <v>88</v>
      </c>
      <c r="D42" s="7">
        <v>220</v>
      </c>
      <c r="F42" s="7">
        <v>315</v>
      </c>
    </row>
    <row r="43" spans="1:6" x14ac:dyDescent="0.35">
      <c r="A43" s="1"/>
      <c r="B43" s="1" t="s">
        <v>88</v>
      </c>
      <c r="D43" s="7">
        <v>225</v>
      </c>
      <c r="F43" s="7">
        <v>320</v>
      </c>
    </row>
    <row r="44" spans="1:6" x14ac:dyDescent="0.35">
      <c r="A44" s="1"/>
      <c r="B44" s="1" t="s">
        <v>381</v>
      </c>
      <c r="D44" s="7">
        <v>230</v>
      </c>
      <c r="F44" s="7">
        <v>325</v>
      </c>
    </row>
    <row r="45" spans="1:6" x14ac:dyDescent="0.35">
      <c r="A45" s="1"/>
      <c r="B45" s="1" t="s">
        <v>381</v>
      </c>
      <c r="D45" s="7">
        <v>235</v>
      </c>
      <c r="F45" s="7">
        <v>330</v>
      </c>
    </row>
    <row r="46" spans="1:6" x14ac:dyDescent="0.35">
      <c r="A46" s="1"/>
      <c r="B46" s="1" t="s">
        <v>441</v>
      </c>
      <c r="D46" s="7">
        <v>240</v>
      </c>
      <c r="F46" s="7">
        <v>335</v>
      </c>
    </row>
    <row r="47" spans="1:6" x14ac:dyDescent="0.35">
      <c r="A47" s="1"/>
      <c r="B47" s="1" t="s">
        <v>441</v>
      </c>
      <c r="D47" s="7">
        <v>245</v>
      </c>
      <c r="F47" s="7">
        <v>340</v>
      </c>
    </row>
    <row r="48" spans="1:6" x14ac:dyDescent="0.35">
      <c r="A48" s="1"/>
      <c r="B48" s="1" t="s">
        <v>442</v>
      </c>
      <c r="D48" s="7">
        <v>250</v>
      </c>
      <c r="F48" s="7">
        <v>345</v>
      </c>
    </row>
    <row r="49" spans="1:6" x14ac:dyDescent="0.35">
      <c r="A49" s="1"/>
      <c r="B49" s="1" t="s">
        <v>385</v>
      </c>
      <c r="D49" s="7">
        <v>255</v>
      </c>
      <c r="F49" s="7">
        <v>350</v>
      </c>
    </row>
    <row r="50" spans="1:6" x14ac:dyDescent="0.35">
      <c r="A50" s="1"/>
      <c r="B50" s="1" t="s">
        <v>443</v>
      </c>
      <c r="D50" s="7">
        <v>260</v>
      </c>
      <c r="F50" s="7">
        <v>355</v>
      </c>
    </row>
    <row r="51" spans="1:6" x14ac:dyDescent="0.35">
      <c r="A51" s="1"/>
      <c r="B51" s="1" t="s">
        <v>444</v>
      </c>
      <c r="D51" s="7">
        <v>265</v>
      </c>
      <c r="F51" s="7">
        <v>360</v>
      </c>
    </row>
    <row r="52" spans="1:6" x14ac:dyDescent="0.35">
      <c r="A52" s="1"/>
      <c r="B52" s="1" t="s">
        <v>445</v>
      </c>
      <c r="D52" s="7">
        <v>270</v>
      </c>
      <c r="F52" s="7">
        <v>365</v>
      </c>
    </row>
    <row r="53" spans="1:6" x14ac:dyDescent="0.35">
      <c r="A53" s="1"/>
      <c r="B53" s="1" t="s">
        <v>446</v>
      </c>
      <c r="D53" s="7">
        <v>275</v>
      </c>
      <c r="F53" s="7">
        <v>370</v>
      </c>
    </row>
    <row r="54" spans="1:6" x14ac:dyDescent="0.35">
      <c r="A54" s="1"/>
      <c r="B54" s="1" t="s">
        <v>447</v>
      </c>
      <c r="D54" s="7">
        <v>280</v>
      </c>
      <c r="F54" s="7">
        <v>375</v>
      </c>
    </row>
    <row r="55" spans="1:6" x14ac:dyDescent="0.35">
      <c r="D55" s="7">
        <v>285</v>
      </c>
      <c r="F55" s="7">
        <v>380</v>
      </c>
    </row>
    <row r="56" spans="1:6" x14ac:dyDescent="0.35">
      <c r="D56" s="7">
        <v>290</v>
      </c>
      <c r="F56" s="7">
        <v>385</v>
      </c>
    </row>
    <row r="57" spans="1:6" x14ac:dyDescent="0.35">
      <c r="D57" s="7">
        <v>295</v>
      </c>
      <c r="F57" s="7">
        <v>390</v>
      </c>
    </row>
    <row r="58" spans="1:6" x14ac:dyDescent="0.35">
      <c r="D58" s="7">
        <v>300</v>
      </c>
      <c r="F58" s="7">
        <v>395</v>
      </c>
    </row>
    <row r="59" spans="1:6" x14ac:dyDescent="0.35">
      <c r="D59" s="7">
        <v>305</v>
      </c>
      <c r="F59" s="7">
        <v>400</v>
      </c>
    </row>
    <row r="60" spans="1:6" x14ac:dyDescent="0.35">
      <c r="D60" s="7">
        <v>310</v>
      </c>
      <c r="F60" s="7">
        <v>405</v>
      </c>
    </row>
    <row r="61" spans="1:6" x14ac:dyDescent="0.35">
      <c r="D61" s="7">
        <v>315</v>
      </c>
      <c r="F61" s="7">
        <v>410</v>
      </c>
    </row>
    <row r="62" spans="1:6" x14ac:dyDescent="0.35">
      <c r="D62" s="7">
        <v>320</v>
      </c>
      <c r="F62" s="7">
        <v>415</v>
      </c>
    </row>
    <row r="63" spans="1:6" x14ac:dyDescent="0.35">
      <c r="D63" s="7">
        <v>325</v>
      </c>
      <c r="F63" s="7">
        <v>420</v>
      </c>
    </row>
    <row r="64" spans="1:6" x14ac:dyDescent="0.35">
      <c r="D64" s="7">
        <v>330</v>
      </c>
      <c r="F64" s="7">
        <v>425</v>
      </c>
    </row>
    <row r="65" spans="4:6" x14ac:dyDescent="0.35">
      <c r="D65" s="7">
        <v>335</v>
      </c>
      <c r="F65" s="7">
        <v>430</v>
      </c>
    </row>
    <row r="66" spans="4:6" x14ac:dyDescent="0.35">
      <c r="D66" s="7">
        <v>340</v>
      </c>
      <c r="F66" s="7">
        <v>435</v>
      </c>
    </row>
    <row r="67" spans="4:6" x14ac:dyDescent="0.35">
      <c r="D67" s="7">
        <v>345</v>
      </c>
      <c r="F67" s="7">
        <v>440</v>
      </c>
    </row>
    <row r="68" spans="4:6" x14ac:dyDescent="0.35">
      <c r="D68" s="7">
        <v>350</v>
      </c>
      <c r="F68" s="7">
        <v>445</v>
      </c>
    </row>
    <row r="69" spans="4:6" x14ac:dyDescent="0.35">
      <c r="D69" s="7">
        <v>355</v>
      </c>
      <c r="F69" s="7">
        <v>450</v>
      </c>
    </row>
    <row r="70" spans="4:6" x14ac:dyDescent="0.35">
      <c r="D70" s="7">
        <v>360</v>
      </c>
      <c r="F70" s="7">
        <v>455</v>
      </c>
    </row>
    <row r="71" spans="4:6" x14ac:dyDescent="0.35">
      <c r="D71" s="7">
        <v>365</v>
      </c>
      <c r="F71" s="7">
        <v>460</v>
      </c>
    </row>
    <row r="72" spans="4:6" x14ac:dyDescent="0.35">
      <c r="D72" s="7">
        <v>370</v>
      </c>
      <c r="F72" s="7">
        <v>465</v>
      </c>
    </row>
    <row r="73" spans="4:6" x14ac:dyDescent="0.35">
      <c r="D73" s="7">
        <v>375</v>
      </c>
      <c r="F73" s="7">
        <v>470</v>
      </c>
    </row>
    <row r="74" spans="4:6" x14ac:dyDescent="0.35">
      <c r="D74" s="7">
        <v>380</v>
      </c>
      <c r="F74" s="7">
        <v>475</v>
      </c>
    </row>
    <row r="75" spans="4:6" x14ac:dyDescent="0.35">
      <c r="D75" s="7">
        <v>385</v>
      </c>
      <c r="F75" s="7">
        <v>480</v>
      </c>
    </row>
    <row r="76" spans="4:6" x14ac:dyDescent="0.35">
      <c r="D76" s="7">
        <v>390</v>
      </c>
      <c r="F76" s="7">
        <v>485</v>
      </c>
    </row>
    <row r="77" spans="4:6" x14ac:dyDescent="0.35">
      <c r="D77" s="7">
        <v>395</v>
      </c>
      <c r="F77" s="7">
        <v>490</v>
      </c>
    </row>
    <row r="78" spans="4:6" x14ac:dyDescent="0.35">
      <c r="D78" s="7">
        <v>400</v>
      </c>
      <c r="F78" s="7">
        <v>495</v>
      </c>
    </row>
    <row r="79" spans="4:6" x14ac:dyDescent="0.35">
      <c r="D79" s="7">
        <v>405</v>
      </c>
      <c r="F79" s="7">
        <v>500</v>
      </c>
    </row>
    <row r="80" spans="4:6" x14ac:dyDescent="0.35">
      <c r="D80" s="7">
        <v>410</v>
      </c>
      <c r="F80" s="7">
        <v>505</v>
      </c>
    </row>
    <row r="81" spans="4:6" x14ac:dyDescent="0.35">
      <c r="D81" s="7">
        <v>415</v>
      </c>
      <c r="F81" s="7">
        <v>510</v>
      </c>
    </row>
    <row r="82" spans="4:6" x14ac:dyDescent="0.35">
      <c r="D82" s="7">
        <v>420</v>
      </c>
      <c r="F82" s="7">
        <v>515</v>
      </c>
    </row>
    <row r="83" spans="4:6" x14ac:dyDescent="0.35">
      <c r="D83" s="7">
        <v>425</v>
      </c>
      <c r="F83" s="7">
        <v>520</v>
      </c>
    </row>
    <row r="84" spans="4:6" x14ac:dyDescent="0.35">
      <c r="D84" s="7">
        <v>430</v>
      </c>
      <c r="F84" s="7">
        <v>525</v>
      </c>
    </row>
    <row r="85" spans="4:6" x14ac:dyDescent="0.35">
      <c r="D85" s="7">
        <v>435</v>
      </c>
      <c r="F85" s="7">
        <v>530</v>
      </c>
    </row>
    <row r="86" spans="4:6" x14ac:dyDescent="0.35">
      <c r="D86" s="7">
        <v>440</v>
      </c>
      <c r="F86" s="7">
        <v>535</v>
      </c>
    </row>
    <row r="87" spans="4:6" x14ac:dyDescent="0.35">
      <c r="D87" s="7">
        <v>445</v>
      </c>
      <c r="F87" s="7">
        <v>540</v>
      </c>
    </row>
    <row r="88" spans="4:6" x14ac:dyDescent="0.35">
      <c r="D88" s="7">
        <v>450</v>
      </c>
      <c r="F88" s="7">
        <v>545</v>
      </c>
    </row>
    <row r="89" spans="4:6" x14ac:dyDescent="0.35">
      <c r="D89" s="7">
        <v>455</v>
      </c>
      <c r="F89" s="7">
        <v>550</v>
      </c>
    </row>
    <row r="90" spans="4:6" x14ac:dyDescent="0.35">
      <c r="D90" s="7">
        <v>460</v>
      </c>
      <c r="F90" s="7">
        <v>555</v>
      </c>
    </row>
    <row r="91" spans="4:6" x14ac:dyDescent="0.35">
      <c r="D91" s="7">
        <v>465</v>
      </c>
      <c r="F91" s="7">
        <v>560</v>
      </c>
    </row>
    <row r="92" spans="4:6" x14ac:dyDescent="0.35">
      <c r="D92" s="7">
        <v>470</v>
      </c>
      <c r="F92" s="7">
        <v>565</v>
      </c>
    </row>
    <row r="93" spans="4:6" x14ac:dyDescent="0.35">
      <c r="D93" s="7">
        <v>475</v>
      </c>
      <c r="F93" s="7">
        <v>570</v>
      </c>
    </row>
    <row r="94" spans="4:6" x14ac:dyDescent="0.35">
      <c r="D94" s="7">
        <v>480</v>
      </c>
      <c r="F94" s="7">
        <v>575</v>
      </c>
    </row>
    <row r="95" spans="4:6" x14ac:dyDescent="0.35">
      <c r="D95" s="7">
        <v>485</v>
      </c>
      <c r="F95" s="7">
        <v>580</v>
      </c>
    </row>
    <row r="96" spans="4:6" x14ac:dyDescent="0.35">
      <c r="D96" s="7">
        <v>490</v>
      </c>
      <c r="F96" s="7">
        <v>585</v>
      </c>
    </row>
    <row r="97" spans="4:6" x14ac:dyDescent="0.35">
      <c r="D97" s="7">
        <v>495</v>
      </c>
      <c r="F97" s="7">
        <v>590</v>
      </c>
    </row>
    <row r="98" spans="4:6" x14ac:dyDescent="0.35">
      <c r="D98" s="7">
        <v>500</v>
      </c>
      <c r="F98" s="7">
        <v>595</v>
      </c>
    </row>
    <row r="99" spans="4:6" x14ac:dyDescent="0.35">
      <c r="D99" s="7">
        <v>505</v>
      </c>
      <c r="F99" s="7">
        <v>600</v>
      </c>
    </row>
    <row r="100" spans="4:6" x14ac:dyDescent="0.35">
      <c r="D100" s="7">
        <v>510</v>
      </c>
      <c r="F100" s="7">
        <v>605</v>
      </c>
    </row>
    <row r="101" spans="4:6" x14ac:dyDescent="0.35">
      <c r="D101" s="7">
        <v>515</v>
      </c>
      <c r="F101" s="7">
        <v>610</v>
      </c>
    </row>
    <row r="102" spans="4:6" x14ac:dyDescent="0.35">
      <c r="D102" s="7">
        <v>520</v>
      </c>
    </row>
    <row r="103" spans="4:6" x14ac:dyDescent="0.35">
      <c r="D103" s="7">
        <v>525</v>
      </c>
    </row>
    <row r="104" spans="4:6" x14ac:dyDescent="0.35">
      <c r="D104" s="7">
        <v>530</v>
      </c>
    </row>
    <row r="105" spans="4:6" x14ac:dyDescent="0.35">
      <c r="D105" s="7">
        <v>535</v>
      </c>
    </row>
    <row r="106" spans="4:6" x14ac:dyDescent="0.35">
      <c r="D106" s="7">
        <v>540</v>
      </c>
    </row>
    <row r="107" spans="4:6" x14ac:dyDescent="0.35">
      <c r="D107" s="7">
        <v>545</v>
      </c>
    </row>
    <row r="108" spans="4:6" x14ac:dyDescent="0.35">
      <c r="D108" s="7">
        <v>550</v>
      </c>
    </row>
    <row r="109" spans="4:6" x14ac:dyDescent="0.35">
      <c r="D109" s="7">
        <v>555</v>
      </c>
    </row>
    <row r="110" spans="4:6" x14ac:dyDescent="0.35">
      <c r="D110" s="7">
        <v>560</v>
      </c>
    </row>
    <row r="111" spans="4:6" x14ac:dyDescent="0.35">
      <c r="D111" s="7">
        <v>565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121"/>
  <sheetViews>
    <sheetView workbookViewId="0">
      <selection activeCell="J2" sqref="J2"/>
    </sheetView>
  </sheetViews>
  <sheetFormatPr defaultRowHeight="14.5" x14ac:dyDescent="0.35"/>
  <cols>
    <col min="1" max="1" width="10.26953125" customWidth="1"/>
    <col min="2" max="2" width="75.453125" bestFit="1" customWidth="1"/>
    <col min="6" max="7" width="13.54296875" bestFit="1" customWidth="1"/>
  </cols>
  <sheetData>
    <row r="1" spans="1:12" x14ac:dyDescent="0.35">
      <c r="A1" t="s">
        <v>0</v>
      </c>
      <c r="B1" t="s">
        <v>1</v>
      </c>
      <c r="D1" s="56" t="s">
        <v>758</v>
      </c>
    </row>
    <row r="2" spans="1:12" x14ac:dyDescent="0.35">
      <c r="A2" s="1" t="s">
        <v>123</v>
      </c>
      <c r="B2" s="1" t="s">
        <v>448</v>
      </c>
      <c r="D2" s="55">
        <v>0.2</v>
      </c>
      <c r="J2" s="16" t="s">
        <v>810</v>
      </c>
    </row>
    <row r="3" spans="1:12" x14ac:dyDescent="0.35">
      <c r="A3" s="1"/>
      <c r="B3" s="1" t="s">
        <v>449</v>
      </c>
      <c r="D3" s="55">
        <v>0.7</v>
      </c>
      <c r="F3" s="56" t="s">
        <v>742</v>
      </c>
      <c r="J3" t="s">
        <v>3</v>
      </c>
      <c r="K3" s="6" t="s">
        <v>687</v>
      </c>
      <c r="L3">
        <f>QUARTILE(D2:D121,1)</f>
        <v>0.4</v>
      </c>
    </row>
    <row r="4" spans="1:12" x14ac:dyDescent="0.35">
      <c r="A4" s="1"/>
      <c r="B4" s="1" t="s">
        <v>7</v>
      </c>
      <c r="D4" s="55">
        <v>0.3</v>
      </c>
      <c r="G4" s="6" t="s">
        <v>718</v>
      </c>
      <c r="H4">
        <f>PERCENTILE(D2:D121,0.25)</f>
        <v>0.4</v>
      </c>
    </row>
    <row r="5" spans="1:12" x14ac:dyDescent="0.35">
      <c r="A5" s="1"/>
      <c r="B5" s="1" t="s">
        <v>450</v>
      </c>
      <c r="D5" s="55">
        <v>0.9</v>
      </c>
      <c r="K5" s="6" t="s">
        <v>716</v>
      </c>
      <c r="L5">
        <f>QUARTILE(D2:D121,2)</f>
        <v>0.7</v>
      </c>
    </row>
    <row r="6" spans="1:12" x14ac:dyDescent="0.35">
      <c r="A6" s="1"/>
      <c r="B6" s="1" t="s">
        <v>451</v>
      </c>
      <c r="D6" s="55">
        <v>1.2</v>
      </c>
      <c r="G6" s="6" t="s">
        <v>723</v>
      </c>
      <c r="H6">
        <f>PERCENTILE(D2:D121,0.5)</f>
        <v>0.7</v>
      </c>
    </row>
    <row r="7" spans="1:12" x14ac:dyDescent="0.35">
      <c r="A7" s="1"/>
      <c r="B7" s="1" t="s">
        <v>452</v>
      </c>
      <c r="D7" s="55">
        <v>0.6</v>
      </c>
      <c r="K7" s="6" t="s">
        <v>688</v>
      </c>
      <c r="L7">
        <f>QUARTILE(D2:D121,3)</f>
        <v>0.9</v>
      </c>
    </row>
    <row r="8" spans="1:12" x14ac:dyDescent="0.35">
      <c r="A8" s="1"/>
      <c r="B8" s="1" t="s">
        <v>453</v>
      </c>
      <c r="D8" s="55">
        <v>0.4</v>
      </c>
      <c r="G8" s="6" t="s">
        <v>719</v>
      </c>
      <c r="H8">
        <f>PERCENTILE(D2:D121,0.75)</f>
        <v>0.9</v>
      </c>
    </row>
    <row r="9" spans="1:12" x14ac:dyDescent="0.35">
      <c r="A9" s="1"/>
      <c r="B9" s="1" t="s">
        <v>454</v>
      </c>
      <c r="D9" s="55">
        <v>1.1000000000000001</v>
      </c>
    </row>
    <row r="10" spans="1:12" x14ac:dyDescent="0.35">
      <c r="A10" s="1"/>
      <c r="B10" s="1" t="s">
        <v>455</v>
      </c>
      <c r="D10" s="55">
        <v>0.8</v>
      </c>
    </row>
    <row r="11" spans="1:12" x14ac:dyDescent="0.35">
      <c r="A11" s="1"/>
      <c r="B11" s="1" t="s">
        <v>456</v>
      </c>
      <c r="D11" s="55">
        <v>0.5</v>
      </c>
    </row>
    <row r="12" spans="1:12" x14ac:dyDescent="0.35">
      <c r="A12" s="1"/>
      <c r="B12" s="1" t="s">
        <v>457</v>
      </c>
      <c r="D12" s="55">
        <v>0.3</v>
      </c>
      <c r="F12" t="s">
        <v>39</v>
      </c>
      <c r="G12" s="6" t="s">
        <v>714</v>
      </c>
    </row>
    <row r="13" spans="1:12" x14ac:dyDescent="0.35">
      <c r="A13" s="1"/>
      <c r="B13" s="1" t="s">
        <v>458</v>
      </c>
      <c r="D13" s="55">
        <v>0.6</v>
      </c>
    </row>
    <row r="14" spans="1:12" x14ac:dyDescent="0.35">
      <c r="A14" s="1"/>
      <c r="B14" s="1" t="s">
        <v>459</v>
      </c>
      <c r="D14" s="55">
        <v>1</v>
      </c>
      <c r="G14" t="s">
        <v>798</v>
      </c>
    </row>
    <row r="15" spans="1:12" x14ac:dyDescent="0.35">
      <c r="A15" s="1"/>
      <c r="B15" s="1" t="s">
        <v>460</v>
      </c>
      <c r="D15" s="55">
        <v>0.4</v>
      </c>
    </row>
    <row r="16" spans="1:12" x14ac:dyDescent="0.35">
      <c r="A16" s="1"/>
      <c r="B16" s="1" t="s">
        <v>461</v>
      </c>
      <c r="D16" s="55">
        <v>0.5</v>
      </c>
      <c r="G16" t="s">
        <v>799</v>
      </c>
    </row>
    <row r="17" spans="1:7" x14ac:dyDescent="0.35">
      <c r="A17" s="1"/>
      <c r="B17" s="1" t="s">
        <v>462</v>
      </c>
      <c r="D17" s="55">
        <v>0.7</v>
      </c>
    </row>
    <row r="18" spans="1:7" x14ac:dyDescent="0.35">
      <c r="A18" s="1"/>
      <c r="B18" s="1" t="s">
        <v>463</v>
      </c>
      <c r="D18" s="55">
        <v>0.9</v>
      </c>
      <c r="G18" t="s">
        <v>800</v>
      </c>
    </row>
    <row r="19" spans="1:7" x14ac:dyDescent="0.35">
      <c r="A19" s="1"/>
      <c r="B19" s="1" t="s">
        <v>464</v>
      </c>
      <c r="D19" s="55">
        <v>1.3</v>
      </c>
    </row>
    <row r="20" spans="1:7" x14ac:dyDescent="0.35">
      <c r="A20" s="1"/>
      <c r="B20" s="1" t="s">
        <v>463</v>
      </c>
      <c r="D20" s="55">
        <v>0.8</v>
      </c>
      <c r="G20" t="s">
        <v>801</v>
      </c>
    </row>
    <row r="21" spans="1:7" x14ac:dyDescent="0.35">
      <c r="A21" s="1"/>
      <c r="B21" s="1" t="s">
        <v>385</v>
      </c>
      <c r="D21" s="55">
        <v>0.6</v>
      </c>
    </row>
    <row r="22" spans="1:7" x14ac:dyDescent="0.35">
      <c r="A22" s="1"/>
      <c r="B22" s="1" t="s">
        <v>465</v>
      </c>
      <c r="D22" s="55">
        <v>0.4</v>
      </c>
      <c r="G22" t="s">
        <v>802</v>
      </c>
    </row>
    <row r="23" spans="1:7" x14ac:dyDescent="0.35">
      <c r="A23" s="1"/>
      <c r="B23" s="1" t="s">
        <v>466</v>
      </c>
      <c r="D23" s="55">
        <v>0.7</v>
      </c>
    </row>
    <row r="24" spans="1:7" x14ac:dyDescent="0.35">
      <c r="A24" s="1"/>
      <c r="B24" s="1" t="s">
        <v>467</v>
      </c>
      <c r="D24" s="55">
        <v>0.9</v>
      </c>
      <c r="G24" t="s">
        <v>803</v>
      </c>
    </row>
    <row r="25" spans="1:7" x14ac:dyDescent="0.35">
      <c r="A25" s="1"/>
      <c r="B25" s="1" t="s">
        <v>468</v>
      </c>
      <c r="D25" s="55">
        <v>0.5</v>
      </c>
    </row>
    <row r="26" spans="1:7" x14ac:dyDescent="0.35">
      <c r="A26" s="1"/>
      <c r="B26" s="1" t="s">
        <v>469</v>
      </c>
      <c r="D26" s="55">
        <v>0.2</v>
      </c>
    </row>
    <row r="27" spans="1:7" x14ac:dyDescent="0.35">
      <c r="D27" s="55">
        <v>1</v>
      </c>
    </row>
    <row r="28" spans="1:7" x14ac:dyDescent="0.35">
      <c r="D28" s="55">
        <v>0.8</v>
      </c>
    </row>
    <row r="29" spans="1:7" x14ac:dyDescent="0.35">
      <c r="D29" s="55">
        <v>0.3</v>
      </c>
    </row>
    <row r="30" spans="1:7" x14ac:dyDescent="0.35">
      <c r="D30" s="55">
        <v>0.6</v>
      </c>
    </row>
    <row r="31" spans="1:7" x14ac:dyDescent="0.35">
      <c r="D31" s="55">
        <v>0.4</v>
      </c>
    </row>
    <row r="32" spans="1:7" x14ac:dyDescent="0.35">
      <c r="D32" s="55">
        <v>0.7</v>
      </c>
    </row>
    <row r="33" spans="4:4" x14ac:dyDescent="0.35">
      <c r="D33" s="55">
        <v>0.9</v>
      </c>
    </row>
    <row r="34" spans="4:4" x14ac:dyDescent="0.35">
      <c r="D34" s="55">
        <v>1.2</v>
      </c>
    </row>
    <row r="35" spans="4:4" x14ac:dyDescent="0.35">
      <c r="D35" s="55">
        <v>0.8</v>
      </c>
    </row>
    <row r="36" spans="4:4" x14ac:dyDescent="0.35">
      <c r="D36" s="55">
        <v>0.3</v>
      </c>
    </row>
    <row r="37" spans="4:4" x14ac:dyDescent="0.35">
      <c r="D37" s="55">
        <v>0.6</v>
      </c>
    </row>
    <row r="38" spans="4:4" x14ac:dyDescent="0.35">
      <c r="D38" s="55">
        <v>0.5</v>
      </c>
    </row>
    <row r="39" spans="4:4" x14ac:dyDescent="0.35">
      <c r="D39" s="55">
        <v>0.4</v>
      </c>
    </row>
    <row r="40" spans="4:4" x14ac:dyDescent="0.35">
      <c r="D40" s="55">
        <v>0.7</v>
      </c>
    </row>
    <row r="41" spans="4:4" x14ac:dyDescent="0.35">
      <c r="D41" s="55">
        <v>0.9</v>
      </c>
    </row>
    <row r="42" spans="4:4" x14ac:dyDescent="0.35">
      <c r="D42" s="55">
        <v>1.1000000000000001</v>
      </c>
    </row>
    <row r="43" spans="4:4" x14ac:dyDescent="0.35">
      <c r="D43" s="55">
        <v>0.3</v>
      </c>
    </row>
    <row r="44" spans="4:4" x14ac:dyDescent="0.35">
      <c r="D44" s="55">
        <v>1.4</v>
      </c>
    </row>
    <row r="45" spans="4:4" x14ac:dyDescent="0.35">
      <c r="D45" s="55">
        <v>0</v>
      </c>
    </row>
    <row r="46" spans="4:4" x14ac:dyDescent="0.35">
      <c r="D46" s="55">
        <v>9</v>
      </c>
    </row>
    <row r="47" spans="4:4" x14ac:dyDescent="0.35">
      <c r="D47" s="55">
        <v>0.6</v>
      </c>
    </row>
    <row r="48" spans="4:4" x14ac:dyDescent="0.35">
      <c r="D48" s="55">
        <v>0.2</v>
      </c>
    </row>
    <row r="49" spans="4:4" x14ac:dyDescent="0.35">
      <c r="D49" s="55">
        <v>1.5</v>
      </c>
    </row>
    <row r="50" spans="4:4" x14ac:dyDescent="0.35">
      <c r="D50" s="55">
        <v>1</v>
      </c>
    </row>
    <row r="51" spans="4:4" x14ac:dyDescent="0.35">
      <c r="D51" s="55">
        <v>0.6</v>
      </c>
    </row>
    <row r="52" spans="4:4" x14ac:dyDescent="0.35">
      <c r="D52" s="55">
        <v>0.4</v>
      </c>
    </row>
    <row r="53" spans="4:4" x14ac:dyDescent="0.35">
      <c r="D53" s="55">
        <v>0.7</v>
      </c>
    </row>
    <row r="54" spans="4:4" x14ac:dyDescent="0.35">
      <c r="D54" s="55">
        <v>1</v>
      </c>
    </row>
    <row r="55" spans="4:4" x14ac:dyDescent="0.35">
      <c r="D55" s="55">
        <v>0.8</v>
      </c>
    </row>
    <row r="56" spans="4:4" x14ac:dyDescent="0.35">
      <c r="D56" s="55">
        <v>0.3</v>
      </c>
    </row>
    <row r="57" spans="4:4" x14ac:dyDescent="0.35">
      <c r="D57" s="55">
        <v>0.5</v>
      </c>
    </row>
    <row r="58" spans="4:4" x14ac:dyDescent="0.35">
      <c r="D58" s="55">
        <v>0.8</v>
      </c>
    </row>
    <row r="59" spans="4:4" x14ac:dyDescent="0.35">
      <c r="D59" s="55">
        <v>0.6</v>
      </c>
    </row>
    <row r="60" spans="4:4" x14ac:dyDescent="0.35">
      <c r="D60" s="55">
        <v>0.3</v>
      </c>
    </row>
    <row r="61" spans="4:4" x14ac:dyDescent="0.35">
      <c r="D61" s="55">
        <v>0.9</v>
      </c>
    </row>
    <row r="62" spans="4:4" x14ac:dyDescent="0.35">
      <c r="D62" s="55">
        <v>0.4</v>
      </c>
    </row>
    <row r="63" spans="4:4" x14ac:dyDescent="0.35">
      <c r="D63" s="55">
        <v>0.7</v>
      </c>
    </row>
    <row r="64" spans="4:4" x14ac:dyDescent="0.35">
      <c r="D64" s="55">
        <v>0.9</v>
      </c>
    </row>
    <row r="65" spans="4:4" x14ac:dyDescent="0.35">
      <c r="D65" s="55">
        <v>1</v>
      </c>
    </row>
    <row r="66" spans="4:4" x14ac:dyDescent="0.35">
      <c r="D66" s="55">
        <v>0.8</v>
      </c>
    </row>
    <row r="67" spans="4:4" x14ac:dyDescent="0.35">
      <c r="D67" s="55">
        <v>0.3</v>
      </c>
    </row>
    <row r="68" spans="4:4" x14ac:dyDescent="0.35">
      <c r="D68" s="55">
        <v>0.5</v>
      </c>
    </row>
    <row r="69" spans="4:4" x14ac:dyDescent="0.35">
      <c r="D69" s="55">
        <v>0.6</v>
      </c>
    </row>
    <row r="70" spans="4:4" x14ac:dyDescent="0.35">
      <c r="D70" s="55">
        <v>0.4</v>
      </c>
    </row>
    <row r="71" spans="4:4" x14ac:dyDescent="0.35">
      <c r="D71" s="55">
        <v>0.7</v>
      </c>
    </row>
    <row r="72" spans="4:4" x14ac:dyDescent="0.35">
      <c r="D72" s="55">
        <v>0.9</v>
      </c>
    </row>
    <row r="73" spans="4:4" x14ac:dyDescent="0.35">
      <c r="D73" s="55">
        <v>1.1000000000000001</v>
      </c>
    </row>
    <row r="74" spans="4:4" x14ac:dyDescent="0.35">
      <c r="D74" s="55">
        <v>0.8</v>
      </c>
    </row>
    <row r="75" spans="4:4" x14ac:dyDescent="0.35">
      <c r="D75" s="55">
        <v>0.3</v>
      </c>
    </row>
    <row r="76" spans="4:4" x14ac:dyDescent="0.35">
      <c r="D76" s="55">
        <v>0.5</v>
      </c>
    </row>
    <row r="77" spans="4:4" x14ac:dyDescent="0.35">
      <c r="D77" s="55">
        <v>0.6</v>
      </c>
    </row>
    <row r="78" spans="4:4" x14ac:dyDescent="0.35">
      <c r="D78" s="55">
        <v>0.4</v>
      </c>
    </row>
    <row r="79" spans="4:4" x14ac:dyDescent="0.35">
      <c r="D79" s="55">
        <v>0.7</v>
      </c>
    </row>
    <row r="80" spans="4:4" x14ac:dyDescent="0.35">
      <c r="D80" s="55">
        <v>0.9</v>
      </c>
    </row>
    <row r="81" spans="4:4" x14ac:dyDescent="0.35">
      <c r="D81" s="55">
        <v>1</v>
      </c>
    </row>
    <row r="82" spans="4:4" x14ac:dyDescent="0.35">
      <c r="D82" s="55">
        <v>0.8</v>
      </c>
    </row>
    <row r="83" spans="4:4" x14ac:dyDescent="0.35">
      <c r="D83" s="55">
        <v>0.3</v>
      </c>
    </row>
    <row r="84" spans="4:4" x14ac:dyDescent="0.35">
      <c r="D84" s="55">
        <v>0.5</v>
      </c>
    </row>
    <row r="85" spans="4:4" x14ac:dyDescent="0.35">
      <c r="D85" s="55">
        <v>0.6</v>
      </c>
    </row>
    <row r="86" spans="4:4" x14ac:dyDescent="0.35">
      <c r="D86" s="55">
        <v>0.4</v>
      </c>
    </row>
    <row r="87" spans="4:4" x14ac:dyDescent="0.35">
      <c r="D87" s="55">
        <v>0.7</v>
      </c>
    </row>
    <row r="88" spans="4:4" x14ac:dyDescent="0.35">
      <c r="D88" s="55">
        <v>0.9</v>
      </c>
    </row>
    <row r="89" spans="4:4" x14ac:dyDescent="0.35">
      <c r="D89" s="55">
        <v>1.1000000000000001</v>
      </c>
    </row>
    <row r="90" spans="4:4" x14ac:dyDescent="0.35">
      <c r="D90" s="55">
        <v>0.8</v>
      </c>
    </row>
    <row r="91" spans="4:4" x14ac:dyDescent="0.35">
      <c r="D91" s="55">
        <v>0.3</v>
      </c>
    </row>
    <row r="92" spans="4:4" x14ac:dyDescent="0.35">
      <c r="D92" s="55">
        <v>0.5</v>
      </c>
    </row>
    <row r="93" spans="4:4" x14ac:dyDescent="0.35">
      <c r="D93" s="55">
        <v>0.6</v>
      </c>
    </row>
    <row r="94" spans="4:4" x14ac:dyDescent="0.35">
      <c r="D94" s="55">
        <v>0.4</v>
      </c>
    </row>
    <row r="95" spans="4:4" x14ac:dyDescent="0.35">
      <c r="D95" s="55">
        <v>0.7</v>
      </c>
    </row>
    <row r="96" spans="4:4" x14ac:dyDescent="0.35">
      <c r="D96" s="55">
        <v>0.9</v>
      </c>
    </row>
    <row r="97" spans="4:4" x14ac:dyDescent="0.35">
      <c r="D97" s="55">
        <v>1</v>
      </c>
    </row>
    <row r="98" spans="4:4" x14ac:dyDescent="0.35">
      <c r="D98" s="55">
        <v>0.8</v>
      </c>
    </row>
    <row r="99" spans="4:4" x14ac:dyDescent="0.35">
      <c r="D99" s="55">
        <v>0.3</v>
      </c>
    </row>
    <row r="100" spans="4:4" x14ac:dyDescent="0.35">
      <c r="D100" s="55">
        <v>0.5</v>
      </c>
    </row>
    <row r="101" spans="4:4" x14ac:dyDescent="0.35">
      <c r="D101" s="55">
        <v>0.6</v>
      </c>
    </row>
    <row r="102" spans="4:4" x14ac:dyDescent="0.35">
      <c r="D102" s="55">
        <v>0.4</v>
      </c>
    </row>
    <row r="103" spans="4:4" x14ac:dyDescent="0.35">
      <c r="D103" s="55">
        <v>0.7</v>
      </c>
    </row>
    <row r="104" spans="4:4" x14ac:dyDescent="0.35">
      <c r="D104" s="55">
        <v>0.9</v>
      </c>
    </row>
    <row r="105" spans="4:4" x14ac:dyDescent="0.35">
      <c r="D105" s="55">
        <v>1.1000000000000001</v>
      </c>
    </row>
    <row r="106" spans="4:4" x14ac:dyDescent="0.35">
      <c r="D106" s="55">
        <v>0.8</v>
      </c>
    </row>
    <row r="107" spans="4:4" x14ac:dyDescent="0.35">
      <c r="D107" s="55">
        <v>0.3</v>
      </c>
    </row>
    <row r="108" spans="4:4" x14ac:dyDescent="0.35">
      <c r="D108" s="55">
        <v>0.5</v>
      </c>
    </row>
    <row r="109" spans="4:4" x14ac:dyDescent="0.35">
      <c r="D109" s="55">
        <v>0.6</v>
      </c>
    </row>
    <row r="110" spans="4:4" x14ac:dyDescent="0.35">
      <c r="D110" s="55">
        <v>0.4</v>
      </c>
    </row>
    <row r="111" spans="4:4" x14ac:dyDescent="0.35">
      <c r="D111" s="55">
        <v>0.7</v>
      </c>
    </row>
    <row r="112" spans="4:4" x14ac:dyDescent="0.35">
      <c r="D112" s="55">
        <v>0.9</v>
      </c>
    </row>
    <row r="113" spans="4:4" x14ac:dyDescent="0.35">
      <c r="D113" s="55">
        <v>1</v>
      </c>
    </row>
    <row r="114" spans="4:4" x14ac:dyDescent="0.35">
      <c r="D114" s="55">
        <v>0.8</v>
      </c>
    </row>
    <row r="115" spans="4:4" x14ac:dyDescent="0.35">
      <c r="D115" s="55">
        <v>0.3</v>
      </c>
    </row>
    <row r="116" spans="4:4" x14ac:dyDescent="0.35">
      <c r="D116" s="55">
        <v>0.5</v>
      </c>
    </row>
    <row r="117" spans="4:4" x14ac:dyDescent="0.35">
      <c r="D117" s="55">
        <v>0.6</v>
      </c>
    </row>
    <row r="118" spans="4:4" x14ac:dyDescent="0.35">
      <c r="D118" s="55">
        <v>0.4</v>
      </c>
    </row>
    <row r="119" spans="4:4" x14ac:dyDescent="0.35">
      <c r="D119" s="55">
        <v>0.7</v>
      </c>
    </row>
    <row r="120" spans="4:4" x14ac:dyDescent="0.35">
      <c r="D120" s="55">
        <v>0.9</v>
      </c>
    </row>
    <row r="121" spans="4:4" x14ac:dyDescent="0.35">
      <c r="D121" s="55">
        <v>1.1000000000000001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8"/>
  <sheetViews>
    <sheetView topLeftCell="E7" workbookViewId="0">
      <selection activeCell="H8" sqref="H8"/>
    </sheetView>
  </sheetViews>
  <sheetFormatPr defaultRowHeight="14.5" x14ac:dyDescent="0.35"/>
  <cols>
    <col min="1" max="1" width="10.26953125" customWidth="1"/>
    <col min="2" max="2" width="76.81640625" bestFit="1" customWidth="1"/>
    <col min="4" max="4" width="11.90625" bestFit="1" customWidth="1"/>
    <col min="5" max="5" width="20.81640625" bestFit="1" customWidth="1"/>
    <col min="6" max="6" width="12.6328125" bestFit="1" customWidth="1"/>
    <col min="7" max="7" width="12.90625" bestFit="1" customWidth="1"/>
    <col min="8" max="8" width="12.6328125" bestFit="1" customWidth="1"/>
  </cols>
  <sheetData>
    <row r="1" spans="1:10" x14ac:dyDescent="0.35">
      <c r="A1" t="s">
        <v>0</v>
      </c>
      <c r="B1" t="s">
        <v>1</v>
      </c>
      <c r="D1" s="56" t="s">
        <v>764</v>
      </c>
      <c r="E1" s="56" t="s">
        <v>743</v>
      </c>
      <c r="F1" s="56" t="s">
        <v>744</v>
      </c>
      <c r="H1" s="6" t="s">
        <v>747</v>
      </c>
    </row>
    <row r="2" spans="1:10" ht="15" thickBot="1" x14ac:dyDescent="0.4">
      <c r="A2" s="1"/>
      <c r="B2" s="1" t="s">
        <v>470</v>
      </c>
      <c r="D2" s="55">
        <v>1</v>
      </c>
      <c r="E2" s="55">
        <v>10</v>
      </c>
      <c r="F2" s="55">
        <v>50</v>
      </c>
    </row>
    <row r="3" spans="1:10" x14ac:dyDescent="0.35">
      <c r="A3" s="1" t="s">
        <v>3</v>
      </c>
      <c r="B3" s="1" t="s">
        <v>471</v>
      </c>
      <c r="D3" s="55">
        <v>2</v>
      </c>
      <c r="E3" s="55">
        <v>12</v>
      </c>
      <c r="F3" s="55">
        <v>55</v>
      </c>
      <c r="H3" s="24"/>
      <c r="I3" s="24" t="s">
        <v>743</v>
      </c>
      <c r="J3" s="24" t="s">
        <v>744</v>
      </c>
    </row>
    <row r="4" spans="1:10" x14ac:dyDescent="0.35">
      <c r="A4" s="1"/>
      <c r="B4" s="1" t="s">
        <v>472</v>
      </c>
      <c r="D4" s="55">
        <v>3</v>
      </c>
      <c r="E4" s="55">
        <v>15</v>
      </c>
      <c r="F4" s="55">
        <v>60</v>
      </c>
      <c r="H4" s="22" t="s">
        <v>743</v>
      </c>
      <c r="I4" s="22">
        <v>1</v>
      </c>
      <c r="J4" s="22"/>
    </row>
    <row r="5" spans="1:10" ht="15" thickBot="1" x14ac:dyDescent="0.4">
      <c r="A5" s="1"/>
      <c r="B5" s="1" t="s">
        <v>473</v>
      </c>
      <c r="D5" s="55">
        <v>4</v>
      </c>
      <c r="E5" s="55">
        <v>18</v>
      </c>
      <c r="F5" s="55">
        <v>65</v>
      </c>
      <c r="H5" s="23" t="s">
        <v>744</v>
      </c>
      <c r="I5" s="23">
        <v>0.99921031003664817</v>
      </c>
      <c r="J5" s="23">
        <v>1</v>
      </c>
    </row>
    <row r="6" spans="1:10" x14ac:dyDescent="0.35">
      <c r="A6" s="1"/>
      <c r="B6" s="1" t="s">
        <v>7</v>
      </c>
      <c r="D6" s="55">
        <v>5</v>
      </c>
      <c r="E6" s="55">
        <v>20</v>
      </c>
      <c r="F6" s="55">
        <v>70</v>
      </c>
    </row>
    <row r="7" spans="1:10" x14ac:dyDescent="0.35">
      <c r="A7" s="1"/>
      <c r="B7" s="1" t="s">
        <v>7</v>
      </c>
      <c r="D7" s="55">
        <v>6</v>
      </c>
      <c r="E7" s="55">
        <v>22</v>
      </c>
      <c r="F7" s="55">
        <v>75</v>
      </c>
    </row>
    <row r="8" spans="1:10" x14ac:dyDescent="0.35">
      <c r="A8" s="1"/>
      <c r="B8" s="1" t="s">
        <v>474</v>
      </c>
      <c r="D8" s="55">
        <v>7</v>
      </c>
      <c r="E8" s="55">
        <v>25</v>
      </c>
      <c r="F8" s="55">
        <v>80</v>
      </c>
      <c r="H8" s="6" t="s">
        <v>777</v>
      </c>
    </row>
    <row r="9" spans="1:10" x14ac:dyDescent="0.35">
      <c r="A9" s="1"/>
      <c r="B9" s="1" t="s">
        <v>475</v>
      </c>
      <c r="D9" s="55">
        <v>8</v>
      </c>
      <c r="E9" s="55">
        <v>28</v>
      </c>
      <c r="F9" s="55">
        <v>85</v>
      </c>
    </row>
    <row r="10" spans="1:10" x14ac:dyDescent="0.35">
      <c r="A10" s="1"/>
      <c r="B10" s="1" t="s">
        <v>476</v>
      </c>
      <c r="D10" s="55">
        <v>9</v>
      </c>
      <c r="E10" s="55">
        <v>30</v>
      </c>
      <c r="F10" s="55">
        <v>90</v>
      </c>
      <c r="H10" t="s">
        <v>776</v>
      </c>
    </row>
    <row r="11" spans="1:10" x14ac:dyDescent="0.35">
      <c r="A11" s="1"/>
      <c r="B11" s="1" t="s">
        <v>477</v>
      </c>
      <c r="D11" s="55">
        <v>10</v>
      </c>
      <c r="E11" s="55">
        <v>32</v>
      </c>
      <c r="F11" s="55">
        <v>95</v>
      </c>
    </row>
    <row r="12" spans="1:10" x14ac:dyDescent="0.35">
      <c r="A12" s="1"/>
      <c r="B12" s="1" t="s">
        <v>14</v>
      </c>
      <c r="D12" s="55">
        <v>11</v>
      </c>
      <c r="E12" s="55">
        <v>35</v>
      </c>
      <c r="F12" s="55">
        <v>100</v>
      </c>
    </row>
    <row r="13" spans="1:10" x14ac:dyDescent="0.35">
      <c r="A13" s="1"/>
      <c r="B13" s="1" t="s">
        <v>478</v>
      </c>
      <c r="D13" s="55">
        <v>12</v>
      </c>
      <c r="E13" s="55">
        <v>38</v>
      </c>
      <c r="F13" s="55">
        <v>105</v>
      </c>
    </row>
    <row r="14" spans="1:10" x14ac:dyDescent="0.35">
      <c r="A14" s="1"/>
      <c r="B14" s="1" t="s">
        <v>479</v>
      </c>
    </row>
    <row r="15" spans="1:10" x14ac:dyDescent="0.35">
      <c r="A15" s="1"/>
      <c r="B15" s="1" t="s">
        <v>480</v>
      </c>
    </row>
    <row r="16" spans="1:10" x14ac:dyDescent="0.35">
      <c r="A16" s="1"/>
      <c r="B16" s="1" t="s">
        <v>481</v>
      </c>
    </row>
    <row r="17" spans="1:9" x14ac:dyDescent="0.35">
      <c r="A17" s="1"/>
      <c r="B17" s="1" t="s">
        <v>482</v>
      </c>
    </row>
    <row r="18" spans="1:9" ht="15" thickBot="1" x14ac:dyDescent="0.4">
      <c r="A18" s="1"/>
      <c r="B18" s="1" t="s">
        <v>483</v>
      </c>
      <c r="D18" s="56" t="s">
        <v>763</v>
      </c>
      <c r="E18" s="56" t="s">
        <v>746</v>
      </c>
      <c r="G18" s="6" t="s">
        <v>759</v>
      </c>
    </row>
    <row r="19" spans="1:9" x14ac:dyDescent="0.35">
      <c r="A19" s="1"/>
      <c r="B19" s="1" t="s">
        <v>484</v>
      </c>
      <c r="D19" s="7">
        <v>45</v>
      </c>
      <c r="E19" s="7">
        <v>52</v>
      </c>
      <c r="G19" s="24"/>
      <c r="H19" s="24" t="s">
        <v>745</v>
      </c>
      <c r="I19" s="24" t="s">
        <v>746</v>
      </c>
    </row>
    <row r="20" spans="1:9" x14ac:dyDescent="0.35">
      <c r="A20" s="1" t="s">
        <v>23</v>
      </c>
      <c r="B20" s="1" t="s">
        <v>485</v>
      </c>
      <c r="D20" s="7">
        <v>47</v>
      </c>
      <c r="E20" s="7">
        <v>54</v>
      </c>
      <c r="G20" s="22" t="s">
        <v>745</v>
      </c>
      <c r="H20" s="22">
        <f>VARP(Page018!$D$19:$D$38)</f>
        <v>96.8</v>
      </c>
      <c r="I20" s="22"/>
    </row>
    <row r="21" spans="1:9" ht="15" thickBot="1" x14ac:dyDescent="0.4">
      <c r="A21" s="1"/>
      <c r="B21" s="1" t="s">
        <v>486</v>
      </c>
      <c r="D21" s="7">
        <v>48</v>
      </c>
      <c r="E21" s="7">
        <v>55</v>
      </c>
      <c r="G21" s="23" t="s">
        <v>746</v>
      </c>
      <c r="H21" s="23">
        <v>92.65</v>
      </c>
      <c r="I21" s="23">
        <f>VARP(Page018!$E$19:$E$38)</f>
        <v>88.927499999999995</v>
      </c>
    </row>
    <row r="22" spans="1:9" x14ac:dyDescent="0.35">
      <c r="A22" s="1"/>
      <c r="B22" s="1" t="s">
        <v>487</v>
      </c>
      <c r="D22" s="7">
        <v>50</v>
      </c>
      <c r="E22" s="7">
        <v>57</v>
      </c>
    </row>
    <row r="23" spans="1:9" x14ac:dyDescent="0.35">
      <c r="A23" s="1"/>
      <c r="B23" s="1" t="s">
        <v>488</v>
      </c>
      <c r="D23" s="7">
        <v>52</v>
      </c>
      <c r="E23" s="7">
        <v>59</v>
      </c>
      <c r="G23" s="6" t="s">
        <v>779</v>
      </c>
    </row>
    <row r="24" spans="1:9" x14ac:dyDescent="0.35">
      <c r="A24" s="1"/>
      <c r="B24" s="1" t="s">
        <v>489</v>
      </c>
      <c r="D24" s="7">
        <v>53</v>
      </c>
      <c r="E24" s="7">
        <v>60</v>
      </c>
    </row>
    <row r="25" spans="1:9" x14ac:dyDescent="0.35">
      <c r="A25" s="1"/>
      <c r="B25" s="1" t="s">
        <v>490</v>
      </c>
      <c r="D25" s="7">
        <v>55</v>
      </c>
      <c r="E25" s="7">
        <v>61</v>
      </c>
      <c r="G25" t="s">
        <v>778</v>
      </c>
    </row>
    <row r="26" spans="1:9" x14ac:dyDescent="0.35">
      <c r="A26" s="1"/>
      <c r="B26" s="1" t="s">
        <v>14</v>
      </c>
      <c r="D26" s="7">
        <v>56</v>
      </c>
      <c r="E26" s="7">
        <v>62</v>
      </c>
    </row>
    <row r="27" spans="1:9" x14ac:dyDescent="0.35">
      <c r="A27" s="1"/>
      <c r="B27" s="1" t="s">
        <v>14</v>
      </c>
      <c r="D27" s="7">
        <v>58</v>
      </c>
      <c r="E27" s="7">
        <v>64</v>
      </c>
    </row>
    <row r="28" spans="1:9" x14ac:dyDescent="0.35">
      <c r="A28" s="1"/>
      <c r="B28" s="1" t="s">
        <v>491</v>
      </c>
      <c r="D28" s="7">
        <v>60</v>
      </c>
      <c r="E28" s="7">
        <v>66</v>
      </c>
    </row>
    <row r="29" spans="1:9" x14ac:dyDescent="0.35">
      <c r="A29" s="1"/>
      <c r="B29" s="1" t="s">
        <v>492</v>
      </c>
      <c r="D29" s="7">
        <v>62</v>
      </c>
      <c r="E29" s="7">
        <v>67</v>
      </c>
    </row>
    <row r="30" spans="1:9" x14ac:dyDescent="0.35">
      <c r="A30" s="1"/>
      <c r="B30" s="1" t="s">
        <v>493</v>
      </c>
      <c r="D30" s="7">
        <v>64</v>
      </c>
      <c r="E30" s="7">
        <v>69</v>
      </c>
    </row>
    <row r="31" spans="1:9" x14ac:dyDescent="0.35">
      <c r="A31" s="1"/>
      <c r="B31" s="1" t="s">
        <v>494</v>
      </c>
      <c r="D31" s="7">
        <v>65</v>
      </c>
      <c r="E31" s="7">
        <v>71</v>
      </c>
    </row>
    <row r="32" spans="1:9" x14ac:dyDescent="0.35">
      <c r="A32" s="1"/>
      <c r="B32" s="1" t="s">
        <v>495</v>
      </c>
      <c r="D32" s="7">
        <v>67</v>
      </c>
      <c r="E32" s="7">
        <v>73</v>
      </c>
    </row>
    <row r="33" spans="1:5" x14ac:dyDescent="0.35">
      <c r="A33" s="1"/>
      <c r="B33" s="1" t="s">
        <v>496</v>
      </c>
      <c r="D33" s="7">
        <v>69</v>
      </c>
      <c r="E33" s="7">
        <v>74</v>
      </c>
    </row>
    <row r="34" spans="1:5" x14ac:dyDescent="0.35">
      <c r="A34" s="1"/>
      <c r="B34" s="1" t="s">
        <v>497</v>
      </c>
      <c r="D34" s="7">
        <v>70</v>
      </c>
      <c r="E34" s="7">
        <v>76</v>
      </c>
    </row>
    <row r="35" spans="1:5" x14ac:dyDescent="0.35">
      <c r="A35" s="1"/>
      <c r="B35" s="1" t="s">
        <v>498</v>
      </c>
      <c r="D35" s="7">
        <v>72</v>
      </c>
      <c r="E35" s="7">
        <v>78</v>
      </c>
    </row>
    <row r="36" spans="1:5" x14ac:dyDescent="0.35">
      <c r="D36" s="7">
        <v>74</v>
      </c>
      <c r="E36" s="7">
        <v>80</v>
      </c>
    </row>
    <row r="37" spans="1:5" x14ac:dyDescent="0.35">
      <c r="D37" s="7">
        <v>76</v>
      </c>
      <c r="E37" s="7">
        <v>82</v>
      </c>
    </row>
    <row r="38" spans="1:5" x14ac:dyDescent="0.35">
      <c r="D38" s="7">
        <v>77</v>
      </c>
      <c r="E38" s="7">
        <v>83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31"/>
  <sheetViews>
    <sheetView tabSelected="1" topLeftCell="C1" workbookViewId="0">
      <selection activeCell="H11" sqref="H11"/>
    </sheetView>
  </sheetViews>
  <sheetFormatPr defaultRowHeight="14.5" x14ac:dyDescent="0.35"/>
  <cols>
    <col min="1" max="1" width="10.26953125" customWidth="1"/>
    <col min="2" max="2" width="75.26953125" bestFit="1" customWidth="1"/>
    <col min="4" max="4" width="23.1796875" bestFit="1" customWidth="1"/>
    <col min="5" max="5" width="11.6328125" bestFit="1" customWidth="1"/>
    <col min="6" max="6" width="9.36328125" customWidth="1"/>
    <col min="7" max="7" width="21.6328125" bestFit="1" customWidth="1"/>
    <col min="8" max="8" width="22.26953125" bestFit="1" customWidth="1"/>
    <col min="9" max="9" width="12.26953125" bestFit="1" customWidth="1"/>
  </cols>
  <sheetData>
    <row r="1" spans="1:10" x14ac:dyDescent="0.35">
      <c r="A1" t="s">
        <v>0</v>
      </c>
      <c r="B1" t="s">
        <v>1</v>
      </c>
      <c r="D1" s="56" t="s">
        <v>762</v>
      </c>
      <c r="E1" s="16" t="s">
        <v>761</v>
      </c>
    </row>
    <row r="2" spans="1:10" x14ac:dyDescent="0.35">
      <c r="A2" s="1" t="s">
        <v>39</v>
      </c>
      <c r="B2" s="1" t="s">
        <v>499</v>
      </c>
      <c r="D2" s="60">
        <v>10</v>
      </c>
      <c r="E2" s="7">
        <v>60</v>
      </c>
      <c r="G2" s="6" t="s">
        <v>747</v>
      </c>
    </row>
    <row r="3" spans="1:10" ht="15" thickBot="1" x14ac:dyDescent="0.4">
      <c r="A3" s="1"/>
      <c r="B3" s="1" t="s">
        <v>500</v>
      </c>
      <c r="D3" s="7">
        <v>12</v>
      </c>
      <c r="E3" s="7">
        <v>65</v>
      </c>
    </row>
    <row r="4" spans="1:10" x14ac:dyDescent="0.35">
      <c r="A4" s="1"/>
      <c r="B4" s="1" t="s">
        <v>7</v>
      </c>
      <c r="D4" s="7">
        <v>15</v>
      </c>
      <c r="E4" s="7">
        <v>70</v>
      </c>
      <c r="G4" s="24"/>
      <c r="H4" s="24" t="s">
        <v>760</v>
      </c>
      <c r="I4" s="24" t="s">
        <v>761</v>
      </c>
    </row>
    <row r="5" spans="1:10" x14ac:dyDescent="0.35">
      <c r="A5" s="1"/>
      <c r="B5" s="1" t="s">
        <v>501</v>
      </c>
      <c r="D5" s="7">
        <v>18</v>
      </c>
      <c r="E5" s="7">
        <v>75</v>
      </c>
      <c r="G5" s="22" t="s">
        <v>760</v>
      </c>
      <c r="H5" s="22">
        <v>1</v>
      </c>
      <c r="I5" s="22"/>
    </row>
    <row r="6" spans="1:10" ht="15" thickBot="1" x14ac:dyDescent="0.4">
      <c r="A6" s="1"/>
      <c r="B6" s="1" t="s">
        <v>502</v>
      </c>
      <c r="D6" s="7">
        <v>20</v>
      </c>
      <c r="E6" s="7">
        <v>80</v>
      </c>
      <c r="G6" s="23" t="s">
        <v>761</v>
      </c>
      <c r="H6" s="23">
        <v>0.97729508301867352</v>
      </c>
      <c r="I6" s="23">
        <v>1</v>
      </c>
    </row>
    <row r="7" spans="1:10" ht="15" thickBot="1" x14ac:dyDescent="0.4">
      <c r="A7" s="1"/>
      <c r="B7" s="1" t="s">
        <v>503</v>
      </c>
      <c r="D7" s="7">
        <v>22</v>
      </c>
      <c r="E7" s="7">
        <v>82</v>
      </c>
      <c r="G7" s="23"/>
      <c r="H7" s="23"/>
      <c r="I7" s="23"/>
      <c r="J7" s="23"/>
    </row>
    <row r="8" spans="1:10" x14ac:dyDescent="0.35">
      <c r="A8" s="1"/>
      <c r="B8" s="1" t="s">
        <v>504</v>
      </c>
      <c r="D8" s="7">
        <v>25</v>
      </c>
      <c r="E8" s="7">
        <v>85</v>
      </c>
    </row>
    <row r="9" spans="1:10" x14ac:dyDescent="0.35">
      <c r="A9" s="1"/>
      <c r="B9" s="1" t="s">
        <v>505</v>
      </c>
      <c r="D9" s="7">
        <v>28</v>
      </c>
      <c r="E9" s="7">
        <v>88</v>
      </c>
      <c r="G9" s="6" t="s">
        <v>777</v>
      </c>
    </row>
    <row r="10" spans="1:10" x14ac:dyDescent="0.35">
      <c r="A10" s="1"/>
      <c r="B10" s="1" t="s">
        <v>506</v>
      </c>
      <c r="D10" s="7">
        <v>30</v>
      </c>
      <c r="E10" s="7">
        <v>90</v>
      </c>
    </row>
    <row r="11" spans="1:10" x14ac:dyDescent="0.35">
      <c r="A11" s="1"/>
      <c r="B11" s="1" t="s">
        <v>507</v>
      </c>
      <c r="D11" s="7">
        <v>32</v>
      </c>
      <c r="E11" s="7">
        <v>92</v>
      </c>
      <c r="G11" s="73" t="s">
        <v>811</v>
      </c>
    </row>
    <row r="12" spans="1:10" x14ac:dyDescent="0.35">
      <c r="A12" s="1"/>
      <c r="B12" s="1" t="s">
        <v>508</v>
      </c>
      <c r="D12" s="7">
        <v>35</v>
      </c>
      <c r="E12" s="7">
        <v>93</v>
      </c>
      <c r="G12" s="73" t="s">
        <v>812</v>
      </c>
    </row>
    <row r="13" spans="1:10" x14ac:dyDescent="0.35">
      <c r="A13" s="1"/>
      <c r="B13" s="1" t="s">
        <v>509</v>
      </c>
      <c r="D13" s="7">
        <v>38</v>
      </c>
      <c r="E13" s="7">
        <v>95</v>
      </c>
      <c r="G13" s="73" t="s">
        <v>813</v>
      </c>
    </row>
    <row r="14" spans="1:10" x14ac:dyDescent="0.35">
      <c r="A14" s="1"/>
      <c r="B14" s="1" t="s">
        <v>510</v>
      </c>
      <c r="D14" s="7">
        <v>40</v>
      </c>
      <c r="E14" s="7">
        <v>96</v>
      </c>
      <c r="G14" s="74"/>
    </row>
    <row r="15" spans="1:10" x14ac:dyDescent="0.35">
      <c r="A15" s="1"/>
      <c r="B15" s="1" t="s">
        <v>511</v>
      </c>
      <c r="D15" s="7">
        <v>42</v>
      </c>
      <c r="E15" s="7">
        <v>97</v>
      </c>
      <c r="G15" s="75" t="s">
        <v>814</v>
      </c>
    </row>
    <row r="16" spans="1:10" x14ac:dyDescent="0.35">
      <c r="A16" s="1"/>
      <c r="B16" s="1" t="s">
        <v>512</v>
      </c>
      <c r="D16" s="7">
        <v>45</v>
      </c>
      <c r="E16" s="7">
        <v>98</v>
      </c>
    </row>
    <row r="17" spans="1:5" x14ac:dyDescent="0.35">
      <c r="A17" s="1"/>
      <c r="B17" s="1" t="s">
        <v>513</v>
      </c>
      <c r="D17" s="7">
        <v>48</v>
      </c>
      <c r="E17" s="7">
        <v>99</v>
      </c>
    </row>
    <row r="18" spans="1:5" x14ac:dyDescent="0.35">
      <c r="D18" s="7">
        <v>50</v>
      </c>
      <c r="E18" s="7">
        <v>100</v>
      </c>
    </row>
    <row r="19" spans="1:5" x14ac:dyDescent="0.35">
      <c r="D19" s="7">
        <v>52</v>
      </c>
      <c r="E19" s="7">
        <v>102</v>
      </c>
    </row>
    <row r="20" spans="1:5" x14ac:dyDescent="0.35">
      <c r="D20" s="7">
        <v>55</v>
      </c>
      <c r="E20" s="7">
        <v>105</v>
      </c>
    </row>
    <row r="21" spans="1:5" x14ac:dyDescent="0.35">
      <c r="D21" s="7">
        <v>58</v>
      </c>
      <c r="E21" s="7">
        <v>106</v>
      </c>
    </row>
    <row r="22" spans="1:5" x14ac:dyDescent="0.35">
      <c r="D22" s="7">
        <v>60</v>
      </c>
      <c r="E22" s="7">
        <v>107</v>
      </c>
    </row>
    <row r="23" spans="1:5" x14ac:dyDescent="0.35">
      <c r="D23" s="7">
        <v>62</v>
      </c>
      <c r="E23" s="7">
        <v>108</v>
      </c>
    </row>
    <row r="24" spans="1:5" x14ac:dyDescent="0.35">
      <c r="D24" s="7">
        <v>65</v>
      </c>
      <c r="E24" s="7">
        <v>110</v>
      </c>
    </row>
    <row r="25" spans="1:5" x14ac:dyDescent="0.35">
      <c r="D25" s="7">
        <v>68</v>
      </c>
      <c r="E25" s="7">
        <v>112</v>
      </c>
    </row>
    <row r="26" spans="1:5" x14ac:dyDescent="0.35">
      <c r="D26" s="7">
        <v>70</v>
      </c>
      <c r="E26" s="7">
        <v>114</v>
      </c>
    </row>
    <row r="27" spans="1:5" x14ac:dyDescent="0.35">
      <c r="D27" s="7">
        <v>72</v>
      </c>
      <c r="E27" s="7">
        <v>115</v>
      </c>
    </row>
    <row r="28" spans="1:5" x14ac:dyDescent="0.35">
      <c r="D28" s="7">
        <v>75</v>
      </c>
      <c r="E28" s="7">
        <v>116</v>
      </c>
    </row>
    <row r="29" spans="1:5" x14ac:dyDescent="0.35">
      <c r="D29" s="7">
        <v>78</v>
      </c>
      <c r="E29" s="7">
        <v>118</v>
      </c>
    </row>
    <row r="30" spans="1:5" x14ac:dyDescent="0.35">
      <c r="D30" s="7">
        <v>80</v>
      </c>
      <c r="E30" s="7">
        <v>120</v>
      </c>
    </row>
    <row r="31" spans="1:5" x14ac:dyDescent="0.35">
      <c r="D31" s="7">
        <v>82</v>
      </c>
      <c r="E31" s="7">
        <v>122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2"/>
  <sheetViews>
    <sheetView workbookViewId="0">
      <selection activeCell="E2" sqref="E2"/>
    </sheetView>
  </sheetViews>
  <sheetFormatPr defaultRowHeight="14.5" x14ac:dyDescent="0.35"/>
  <cols>
    <col min="1" max="1" width="10.26953125" customWidth="1"/>
    <col min="2" max="2" width="76" bestFit="1" customWidth="1"/>
    <col min="5" max="5" width="14.1796875" bestFit="1" customWidth="1"/>
  </cols>
  <sheetData>
    <row r="1" spans="1:9" x14ac:dyDescent="0.35">
      <c r="A1" t="s">
        <v>0</v>
      </c>
      <c r="B1" t="s">
        <v>1</v>
      </c>
    </row>
    <row r="2" spans="1:9" x14ac:dyDescent="0.35">
      <c r="A2" s="1" t="s">
        <v>39</v>
      </c>
      <c r="B2" s="1" t="s">
        <v>40</v>
      </c>
      <c r="D2" t="s">
        <v>39</v>
      </c>
      <c r="E2" s="12" t="s">
        <v>652</v>
      </c>
    </row>
    <row r="3" spans="1:9" x14ac:dyDescent="0.35">
      <c r="A3" s="1"/>
      <c r="B3" s="1" t="s">
        <v>41</v>
      </c>
      <c r="E3" s="7">
        <v>3</v>
      </c>
      <c r="G3" s="3" t="s">
        <v>648</v>
      </c>
      <c r="H3" s="3" t="s">
        <v>649</v>
      </c>
      <c r="I3" s="3" t="s">
        <v>650</v>
      </c>
    </row>
    <row r="4" spans="1:9" x14ac:dyDescent="0.35">
      <c r="A4" s="1"/>
      <c r="B4" s="1" t="s">
        <v>42</v>
      </c>
      <c r="E4" s="7">
        <v>2</v>
      </c>
      <c r="G4" s="2">
        <f>AVERAGE(E3:E52)</f>
        <v>3.44</v>
      </c>
      <c r="H4" s="2">
        <f>MEDIAN(E3:E52)</f>
        <v>3</v>
      </c>
      <c r="I4" s="2">
        <f>_xlfn.MODE.SNGL(E3:E52)</f>
        <v>2</v>
      </c>
    </row>
    <row r="5" spans="1:9" x14ac:dyDescent="0.35">
      <c r="A5" s="1"/>
      <c r="B5" s="1" t="s">
        <v>7</v>
      </c>
      <c r="E5" s="7">
        <v>5</v>
      </c>
    </row>
    <row r="6" spans="1:9" x14ac:dyDescent="0.35">
      <c r="A6" s="1"/>
      <c r="B6" s="1" t="s">
        <v>43</v>
      </c>
      <c r="E6" s="7">
        <v>4</v>
      </c>
    </row>
    <row r="7" spans="1:9" x14ac:dyDescent="0.35">
      <c r="A7" s="1"/>
      <c r="B7" s="1" t="s">
        <v>44</v>
      </c>
      <c r="E7" s="7">
        <v>7</v>
      </c>
    </row>
    <row r="8" spans="1:9" x14ac:dyDescent="0.35">
      <c r="A8" s="1"/>
      <c r="B8" s="1" t="s">
        <v>45</v>
      </c>
      <c r="E8" s="7">
        <v>2</v>
      </c>
    </row>
    <row r="9" spans="1:9" x14ac:dyDescent="0.35">
      <c r="A9" s="1"/>
      <c r="B9" s="1" t="s">
        <v>46</v>
      </c>
      <c r="E9" s="7">
        <v>3</v>
      </c>
    </row>
    <row r="10" spans="1:9" x14ac:dyDescent="0.35">
      <c r="A10" s="1"/>
      <c r="B10" s="1" t="s">
        <v>47</v>
      </c>
      <c r="E10" s="7">
        <v>3</v>
      </c>
    </row>
    <row r="11" spans="1:9" x14ac:dyDescent="0.35">
      <c r="A11" s="1"/>
      <c r="B11" s="1" t="s">
        <v>48</v>
      </c>
      <c r="E11" s="7">
        <v>1</v>
      </c>
    </row>
    <row r="12" spans="1:9" x14ac:dyDescent="0.35">
      <c r="A12" s="1"/>
      <c r="B12" s="1" t="s">
        <v>14</v>
      </c>
      <c r="E12" s="7">
        <v>6</v>
      </c>
    </row>
    <row r="13" spans="1:9" x14ac:dyDescent="0.35">
      <c r="A13" s="1"/>
      <c r="B13" s="1" t="s">
        <v>49</v>
      </c>
      <c r="E13" s="7">
        <v>4</v>
      </c>
    </row>
    <row r="14" spans="1:9" x14ac:dyDescent="0.35">
      <c r="A14" s="1"/>
      <c r="B14" s="1" t="s">
        <v>50</v>
      </c>
      <c r="E14" s="7">
        <v>2</v>
      </c>
    </row>
    <row r="15" spans="1:9" x14ac:dyDescent="0.35">
      <c r="A15" s="1"/>
      <c r="B15" s="1" t="s">
        <v>51</v>
      </c>
      <c r="E15" s="7">
        <v>3</v>
      </c>
    </row>
    <row r="16" spans="1:9" x14ac:dyDescent="0.35">
      <c r="A16" s="1"/>
      <c r="B16" s="1" t="s">
        <v>52</v>
      </c>
      <c r="E16" s="7">
        <v>5</v>
      </c>
    </row>
    <row r="17" spans="1:5" x14ac:dyDescent="0.35">
      <c r="A17" s="1"/>
      <c r="B17" s="1" t="s">
        <v>53</v>
      </c>
      <c r="E17" s="7">
        <v>2</v>
      </c>
    </row>
    <row r="18" spans="1:5" x14ac:dyDescent="0.35">
      <c r="A18" s="1"/>
      <c r="B18" s="1" t="s">
        <v>54</v>
      </c>
      <c r="E18" s="7">
        <v>4</v>
      </c>
    </row>
    <row r="19" spans="1:5" x14ac:dyDescent="0.35">
      <c r="A19" s="1"/>
      <c r="B19" s="1" t="s">
        <v>55</v>
      </c>
      <c r="E19" s="7">
        <v>2</v>
      </c>
    </row>
    <row r="20" spans="1:5" x14ac:dyDescent="0.35">
      <c r="A20" s="1"/>
      <c r="B20" s="1" t="s">
        <v>56</v>
      </c>
      <c r="E20" s="7">
        <v>1</v>
      </c>
    </row>
    <row r="21" spans="1:5" x14ac:dyDescent="0.35">
      <c r="A21" s="1"/>
      <c r="B21" s="1" t="s">
        <v>57</v>
      </c>
      <c r="E21" s="7">
        <v>3</v>
      </c>
    </row>
    <row r="22" spans="1:5" x14ac:dyDescent="0.35">
      <c r="E22" s="7">
        <v>5</v>
      </c>
    </row>
    <row r="23" spans="1:5" x14ac:dyDescent="0.35">
      <c r="E23" s="7">
        <v>6</v>
      </c>
    </row>
    <row r="24" spans="1:5" x14ac:dyDescent="0.35">
      <c r="E24" s="7">
        <v>3</v>
      </c>
    </row>
    <row r="25" spans="1:5" x14ac:dyDescent="0.35">
      <c r="E25" s="7">
        <v>2</v>
      </c>
    </row>
    <row r="26" spans="1:5" x14ac:dyDescent="0.35">
      <c r="E26" s="7">
        <v>1</v>
      </c>
    </row>
    <row r="27" spans="1:5" x14ac:dyDescent="0.35">
      <c r="E27" s="7">
        <v>4</v>
      </c>
    </row>
    <row r="28" spans="1:5" x14ac:dyDescent="0.35">
      <c r="E28" s="7">
        <v>2</v>
      </c>
    </row>
    <row r="29" spans="1:5" x14ac:dyDescent="0.35">
      <c r="E29" s="7">
        <v>4</v>
      </c>
    </row>
    <row r="30" spans="1:5" x14ac:dyDescent="0.35">
      <c r="E30" s="7">
        <v>5</v>
      </c>
    </row>
    <row r="31" spans="1:5" x14ac:dyDescent="0.35">
      <c r="E31" s="7">
        <v>3</v>
      </c>
    </row>
    <row r="32" spans="1:5" x14ac:dyDescent="0.35">
      <c r="E32" s="7">
        <v>2</v>
      </c>
    </row>
    <row r="33" spans="5:5" x14ac:dyDescent="0.35">
      <c r="E33" s="7">
        <v>7</v>
      </c>
    </row>
    <row r="34" spans="5:5" x14ac:dyDescent="0.35">
      <c r="E34" s="7">
        <v>2</v>
      </c>
    </row>
    <row r="35" spans="5:5" x14ac:dyDescent="0.35">
      <c r="E35" s="7">
        <v>3</v>
      </c>
    </row>
    <row r="36" spans="5:5" x14ac:dyDescent="0.35">
      <c r="E36" s="7">
        <v>4</v>
      </c>
    </row>
    <row r="37" spans="5:5" x14ac:dyDescent="0.35">
      <c r="E37" s="7">
        <v>5</v>
      </c>
    </row>
    <row r="38" spans="5:5" x14ac:dyDescent="0.35">
      <c r="E38" s="7">
        <v>1</v>
      </c>
    </row>
    <row r="39" spans="5:5" x14ac:dyDescent="0.35">
      <c r="E39" s="7">
        <v>6</v>
      </c>
    </row>
    <row r="40" spans="5:5" x14ac:dyDescent="0.35">
      <c r="E40" s="7">
        <v>2</v>
      </c>
    </row>
    <row r="41" spans="5:5" x14ac:dyDescent="0.35">
      <c r="E41" s="7">
        <v>4</v>
      </c>
    </row>
    <row r="42" spans="5:5" x14ac:dyDescent="0.35">
      <c r="E42" s="7">
        <v>3</v>
      </c>
    </row>
    <row r="43" spans="5:5" x14ac:dyDescent="0.35">
      <c r="E43" s="7">
        <v>5</v>
      </c>
    </row>
    <row r="44" spans="5:5" x14ac:dyDescent="0.35">
      <c r="E44" s="7">
        <v>3</v>
      </c>
    </row>
    <row r="45" spans="5:5" x14ac:dyDescent="0.35">
      <c r="E45" s="7">
        <v>2</v>
      </c>
    </row>
    <row r="46" spans="5:5" x14ac:dyDescent="0.35">
      <c r="E46" s="7">
        <v>4</v>
      </c>
    </row>
    <row r="47" spans="5:5" x14ac:dyDescent="0.35">
      <c r="E47" s="7">
        <v>2</v>
      </c>
    </row>
    <row r="48" spans="5:5" x14ac:dyDescent="0.35">
      <c r="E48" s="7">
        <v>6</v>
      </c>
    </row>
    <row r="49" spans="5:5" x14ac:dyDescent="0.35">
      <c r="E49" s="7">
        <v>3</v>
      </c>
    </row>
    <row r="50" spans="5:5" x14ac:dyDescent="0.35">
      <c r="E50" s="7">
        <v>2</v>
      </c>
    </row>
    <row r="51" spans="5:5" x14ac:dyDescent="0.35">
      <c r="E51" s="7">
        <v>4</v>
      </c>
    </row>
    <row r="52" spans="5:5" x14ac:dyDescent="0.35">
      <c r="E52" s="7">
        <v>5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31"/>
  <sheetViews>
    <sheetView workbookViewId="0">
      <selection activeCell="A36" sqref="A36"/>
    </sheetView>
  </sheetViews>
  <sheetFormatPr defaultRowHeight="14.5" x14ac:dyDescent="0.35"/>
  <cols>
    <col min="1" max="1" width="75.6328125" bestFit="1" customWidth="1"/>
  </cols>
  <sheetData>
    <row r="1" spans="1:1" x14ac:dyDescent="0.35">
      <c r="A1" t="s">
        <v>0</v>
      </c>
    </row>
    <row r="2" spans="1:1" x14ac:dyDescent="0.35">
      <c r="A2" s="1" t="s">
        <v>514</v>
      </c>
    </row>
    <row r="3" spans="1:1" x14ac:dyDescent="0.35">
      <c r="A3" s="1" t="s">
        <v>515</v>
      </c>
    </row>
    <row r="4" spans="1:1" x14ac:dyDescent="0.35">
      <c r="A4" s="1" t="s">
        <v>516</v>
      </c>
    </row>
    <row r="5" spans="1:1" x14ac:dyDescent="0.35">
      <c r="A5" s="1" t="s">
        <v>517</v>
      </c>
    </row>
    <row r="6" spans="1:1" x14ac:dyDescent="0.35">
      <c r="A6" s="1" t="s">
        <v>518</v>
      </c>
    </row>
    <row r="7" spans="1:1" x14ac:dyDescent="0.35">
      <c r="A7" s="1" t="s">
        <v>519</v>
      </c>
    </row>
    <row r="8" spans="1:1" x14ac:dyDescent="0.35">
      <c r="A8" s="1" t="s">
        <v>520</v>
      </c>
    </row>
    <row r="9" spans="1:1" x14ac:dyDescent="0.35">
      <c r="A9" s="1" t="s">
        <v>521</v>
      </c>
    </row>
    <row r="10" spans="1:1" x14ac:dyDescent="0.35">
      <c r="A10" s="1" t="s">
        <v>522</v>
      </c>
    </row>
    <row r="11" spans="1:1" x14ac:dyDescent="0.35">
      <c r="A11" s="1" t="s">
        <v>523</v>
      </c>
    </row>
    <row r="12" spans="1:1" x14ac:dyDescent="0.35">
      <c r="A12" s="1" t="s">
        <v>524</v>
      </c>
    </row>
    <row r="13" spans="1:1" x14ac:dyDescent="0.35">
      <c r="A13" s="1" t="s">
        <v>525</v>
      </c>
    </row>
    <row r="14" spans="1:1" x14ac:dyDescent="0.35">
      <c r="A14" s="1" t="s">
        <v>526</v>
      </c>
    </row>
    <row r="15" spans="1:1" x14ac:dyDescent="0.35">
      <c r="A15" s="1" t="s">
        <v>527</v>
      </c>
    </row>
    <row r="16" spans="1:1" x14ac:dyDescent="0.35">
      <c r="A16" s="1" t="s">
        <v>528</v>
      </c>
    </row>
    <row r="17" spans="1:1" x14ac:dyDescent="0.35">
      <c r="A17" s="1" t="s">
        <v>529</v>
      </c>
    </row>
    <row r="18" spans="1:1" x14ac:dyDescent="0.35">
      <c r="A18" s="1" t="s">
        <v>530</v>
      </c>
    </row>
    <row r="19" spans="1:1" x14ac:dyDescent="0.35">
      <c r="A19" s="1" t="s">
        <v>531</v>
      </c>
    </row>
    <row r="20" spans="1:1" x14ac:dyDescent="0.35">
      <c r="A20" s="1" t="s">
        <v>532</v>
      </c>
    </row>
    <row r="21" spans="1:1" x14ac:dyDescent="0.35">
      <c r="A21" s="1" t="s">
        <v>533</v>
      </c>
    </row>
    <row r="22" spans="1:1" x14ac:dyDescent="0.35">
      <c r="A22" s="1" t="s">
        <v>534</v>
      </c>
    </row>
    <row r="23" spans="1:1" x14ac:dyDescent="0.35">
      <c r="A23" s="1" t="s">
        <v>535</v>
      </c>
    </row>
    <row r="24" spans="1:1" x14ac:dyDescent="0.35">
      <c r="A24" s="1" t="s">
        <v>536</v>
      </c>
    </row>
    <row r="25" spans="1:1" x14ac:dyDescent="0.35">
      <c r="A25" s="1" t="s">
        <v>537</v>
      </c>
    </row>
    <row r="26" spans="1:1" x14ac:dyDescent="0.35">
      <c r="A26" s="1" t="s">
        <v>538</v>
      </c>
    </row>
    <row r="27" spans="1:1" x14ac:dyDescent="0.35">
      <c r="A27" s="1" t="s">
        <v>539</v>
      </c>
    </row>
    <row r="28" spans="1:1" x14ac:dyDescent="0.35">
      <c r="A28" s="1" t="s">
        <v>540</v>
      </c>
    </row>
    <row r="29" spans="1:1" x14ac:dyDescent="0.35">
      <c r="A29" s="1" t="s">
        <v>541</v>
      </c>
    </row>
    <row r="30" spans="1:1" x14ac:dyDescent="0.35">
      <c r="A30" s="1" t="s">
        <v>542</v>
      </c>
    </row>
    <row r="31" spans="1:1" x14ac:dyDescent="0.35">
      <c r="A31" s="1" t="s">
        <v>543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29"/>
  <sheetViews>
    <sheetView workbookViewId="0">
      <selection sqref="A1:A29"/>
    </sheetView>
  </sheetViews>
  <sheetFormatPr defaultRowHeight="14.5" x14ac:dyDescent="0.35"/>
  <cols>
    <col min="1" max="1" width="75.1796875" bestFit="1" customWidth="1"/>
  </cols>
  <sheetData>
    <row r="1" spans="1:1" x14ac:dyDescent="0.35">
      <c r="A1" t="s">
        <v>0</v>
      </c>
    </row>
    <row r="2" spans="1:1" x14ac:dyDescent="0.35">
      <c r="A2" s="1" t="s">
        <v>544</v>
      </c>
    </row>
    <row r="3" spans="1:1" x14ac:dyDescent="0.35">
      <c r="A3" s="1" t="s">
        <v>545</v>
      </c>
    </row>
    <row r="4" spans="1:1" x14ac:dyDescent="0.35">
      <c r="A4" s="1" t="s">
        <v>546</v>
      </c>
    </row>
    <row r="5" spans="1:1" x14ac:dyDescent="0.35">
      <c r="A5" s="1" t="s">
        <v>547</v>
      </c>
    </row>
    <row r="6" spans="1:1" x14ac:dyDescent="0.35">
      <c r="A6" s="1" t="s">
        <v>548</v>
      </c>
    </row>
    <row r="7" spans="1:1" x14ac:dyDescent="0.35">
      <c r="A7" s="1" t="s">
        <v>549</v>
      </c>
    </row>
    <row r="8" spans="1:1" x14ac:dyDescent="0.35">
      <c r="A8" s="1" t="s">
        <v>550</v>
      </c>
    </row>
    <row r="9" spans="1:1" x14ac:dyDescent="0.35">
      <c r="A9" s="1" t="s">
        <v>551</v>
      </c>
    </row>
    <row r="10" spans="1:1" x14ac:dyDescent="0.35">
      <c r="A10" s="1" t="s">
        <v>552</v>
      </c>
    </row>
    <row r="11" spans="1:1" x14ac:dyDescent="0.35">
      <c r="A11" s="1" t="s">
        <v>553</v>
      </c>
    </row>
    <row r="12" spans="1:1" x14ac:dyDescent="0.35">
      <c r="A12" s="1" t="s">
        <v>554</v>
      </c>
    </row>
    <row r="13" spans="1:1" x14ac:dyDescent="0.35">
      <c r="A13" s="1" t="s">
        <v>555</v>
      </c>
    </row>
    <row r="14" spans="1:1" x14ac:dyDescent="0.35">
      <c r="A14" s="1" t="s">
        <v>556</v>
      </c>
    </row>
    <row r="15" spans="1:1" x14ac:dyDescent="0.35">
      <c r="A15" s="1" t="s">
        <v>557</v>
      </c>
    </row>
    <row r="16" spans="1:1" x14ac:dyDescent="0.35">
      <c r="A16" s="1" t="s">
        <v>558</v>
      </c>
    </row>
    <row r="17" spans="1:1" x14ac:dyDescent="0.35">
      <c r="A17" s="1" t="s">
        <v>559</v>
      </c>
    </row>
    <row r="18" spans="1:1" x14ac:dyDescent="0.35">
      <c r="A18" s="1" t="s">
        <v>560</v>
      </c>
    </row>
    <row r="19" spans="1:1" x14ac:dyDescent="0.35">
      <c r="A19" s="1" t="s">
        <v>561</v>
      </c>
    </row>
    <row r="20" spans="1:1" x14ac:dyDescent="0.35">
      <c r="A20" s="1" t="s">
        <v>562</v>
      </c>
    </row>
    <row r="21" spans="1:1" x14ac:dyDescent="0.35">
      <c r="A21" s="1" t="s">
        <v>563</v>
      </c>
    </row>
    <row r="22" spans="1:1" x14ac:dyDescent="0.35">
      <c r="A22" s="1" t="s">
        <v>564</v>
      </c>
    </row>
    <row r="23" spans="1:1" x14ac:dyDescent="0.35">
      <c r="A23" s="1" t="s">
        <v>565</v>
      </c>
    </row>
    <row r="24" spans="1:1" x14ac:dyDescent="0.35">
      <c r="A24" s="1" t="s">
        <v>566</v>
      </c>
    </row>
    <row r="25" spans="1:1" x14ac:dyDescent="0.35">
      <c r="A25" s="1" t="s">
        <v>567</v>
      </c>
    </row>
    <row r="26" spans="1:1" x14ac:dyDescent="0.35">
      <c r="A26" s="1" t="s">
        <v>568</v>
      </c>
    </row>
    <row r="27" spans="1:1" x14ac:dyDescent="0.35">
      <c r="A27" s="1" t="s">
        <v>569</v>
      </c>
    </row>
    <row r="28" spans="1:1" x14ac:dyDescent="0.35">
      <c r="A28" s="1" t="s">
        <v>570</v>
      </c>
    </row>
    <row r="29" spans="1:1" x14ac:dyDescent="0.35">
      <c r="A29" s="1" t="s">
        <v>571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6"/>
  <sheetViews>
    <sheetView workbookViewId="0">
      <selection sqref="A1:A26"/>
    </sheetView>
  </sheetViews>
  <sheetFormatPr defaultRowHeight="14.5" x14ac:dyDescent="0.35"/>
  <cols>
    <col min="1" max="1" width="75" bestFit="1" customWidth="1"/>
  </cols>
  <sheetData>
    <row r="1" spans="1:1" x14ac:dyDescent="0.35">
      <c r="A1" t="s">
        <v>0</v>
      </c>
    </row>
    <row r="2" spans="1:1" x14ac:dyDescent="0.35">
      <c r="A2" s="1" t="s">
        <v>572</v>
      </c>
    </row>
    <row r="3" spans="1:1" x14ac:dyDescent="0.35">
      <c r="A3" s="1" t="s">
        <v>573</v>
      </c>
    </row>
    <row r="4" spans="1:1" x14ac:dyDescent="0.35">
      <c r="A4" s="1" t="s">
        <v>574</v>
      </c>
    </row>
    <row r="5" spans="1:1" x14ac:dyDescent="0.35">
      <c r="A5" s="1" t="s">
        <v>575</v>
      </c>
    </row>
    <row r="6" spans="1:1" x14ac:dyDescent="0.35">
      <c r="A6" s="1" t="s">
        <v>576</v>
      </c>
    </row>
    <row r="7" spans="1:1" x14ac:dyDescent="0.35">
      <c r="A7" s="1" t="s">
        <v>577</v>
      </c>
    </row>
    <row r="8" spans="1:1" x14ac:dyDescent="0.35">
      <c r="A8" s="1" t="s">
        <v>578</v>
      </c>
    </row>
    <row r="9" spans="1:1" x14ac:dyDescent="0.35">
      <c r="A9" s="1" t="s">
        <v>579</v>
      </c>
    </row>
    <row r="10" spans="1:1" x14ac:dyDescent="0.35">
      <c r="A10" s="1" t="s">
        <v>580</v>
      </c>
    </row>
    <row r="11" spans="1:1" x14ac:dyDescent="0.35">
      <c r="A11" s="1" t="s">
        <v>581</v>
      </c>
    </row>
    <row r="12" spans="1:1" x14ac:dyDescent="0.35">
      <c r="A12" s="1" t="s">
        <v>582</v>
      </c>
    </row>
    <row r="13" spans="1:1" x14ac:dyDescent="0.35">
      <c r="A13" s="1" t="s">
        <v>583</v>
      </c>
    </row>
    <row r="14" spans="1:1" x14ac:dyDescent="0.35">
      <c r="A14" s="1" t="s">
        <v>584</v>
      </c>
    </row>
    <row r="15" spans="1:1" x14ac:dyDescent="0.35">
      <c r="A15" s="1" t="s">
        <v>585</v>
      </c>
    </row>
    <row r="16" spans="1:1" x14ac:dyDescent="0.35">
      <c r="A16" s="1" t="s">
        <v>586</v>
      </c>
    </row>
    <row r="17" spans="1:1" x14ac:dyDescent="0.35">
      <c r="A17" s="1" t="s">
        <v>587</v>
      </c>
    </row>
    <row r="18" spans="1:1" x14ac:dyDescent="0.35">
      <c r="A18" s="1" t="s">
        <v>588</v>
      </c>
    </row>
    <row r="19" spans="1:1" x14ac:dyDescent="0.35">
      <c r="A19" s="1" t="s">
        <v>589</v>
      </c>
    </row>
    <row r="20" spans="1:1" x14ac:dyDescent="0.35">
      <c r="A20" s="1" t="s">
        <v>590</v>
      </c>
    </row>
    <row r="21" spans="1:1" x14ac:dyDescent="0.35">
      <c r="A21" s="1" t="s">
        <v>591</v>
      </c>
    </row>
    <row r="22" spans="1:1" x14ac:dyDescent="0.35">
      <c r="A22" s="1" t="s">
        <v>592</v>
      </c>
    </row>
    <row r="23" spans="1:1" x14ac:dyDescent="0.35">
      <c r="A23" s="1" t="s">
        <v>593</v>
      </c>
    </row>
    <row r="24" spans="1:1" x14ac:dyDescent="0.35">
      <c r="A24" s="1" t="s">
        <v>594</v>
      </c>
    </row>
    <row r="25" spans="1:1" x14ac:dyDescent="0.35">
      <c r="A25" s="1" t="s">
        <v>595</v>
      </c>
    </row>
    <row r="26" spans="1:1" x14ac:dyDescent="0.35">
      <c r="A26" s="1" t="s">
        <v>596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32"/>
  <sheetViews>
    <sheetView workbookViewId="0">
      <selection sqref="A1:A32"/>
    </sheetView>
  </sheetViews>
  <sheetFormatPr defaultRowHeight="14.5" x14ac:dyDescent="0.35"/>
  <cols>
    <col min="1" max="1" width="76" bestFit="1" customWidth="1"/>
  </cols>
  <sheetData>
    <row r="1" spans="1:1" x14ac:dyDescent="0.35">
      <c r="A1" t="s">
        <v>0</v>
      </c>
    </row>
    <row r="2" spans="1:1" x14ac:dyDescent="0.35">
      <c r="A2" s="1" t="s">
        <v>597</v>
      </c>
    </row>
    <row r="3" spans="1:1" x14ac:dyDescent="0.35">
      <c r="A3" s="1" t="s">
        <v>598</v>
      </c>
    </row>
    <row r="4" spans="1:1" x14ac:dyDescent="0.35">
      <c r="A4" s="1" t="s">
        <v>599</v>
      </c>
    </row>
    <row r="5" spans="1:1" x14ac:dyDescent="0.35">
      <c r="A5" s="1" t="s">
        <v>600</v>
      </c>
    </row>
    <row r="6" spans="1:1" x14ac:dyDescent="0.35">
      <c r="A6" s="1" t="s">
        <v>601</v>
      </c>
    </row>
    <row r="7" spans="1:1" x14ac:dyDescent="0.35">
      <c r="A7" s="1" t="s">
        <v>602</v>
      </c>
    </row>
    <row r="8" spans="1:1" x14ac:dyDescent="0.35">
      <c r="A8" s="1" t="s">
        <v>603</v>
      </c>
    </row>
    <row r="9" spans="1:1" x14ac:dyDescent="0.35">
      <c r="A9" s="1" t="s">
        <v>604</v>
      </c>
    </row>
    <row r="10" spans="1:1" x14ac:dyDescent="0.35">
      <c r="A10" s="1" t="s">
        <v>605</v>
      </c>
    </row>
    <row r="11" spans="1:1" x14ac:dyDescent="0.35">
      <c r="A11" s="1" t="s">
        <v>606</v>
      </c>
    </row>
    <row r="12" spans="1:1" x14ac:dyDescent="0.35">
      <c r="A12" s="1" t="s">
        <v>607</v>
      </c>
    </row>
    <row r="13" spans="1:1" x14ac:dyDescent="0.35">
      <c r="A13" s="1" t="s">
        <v>608</v>
      </c>
    </row>
    <row r="14" spans="1:1" x14ac:dyDescent="0.35">
      <c r="A14" s="1" t="s">
        <v>609</v>
      </c>
    </row>
    <row r="15" spans="1:1" x14ac:dyDescent="0.35">
      <c r="A15" s="1" t="s">
        <v>610</v>
      </c>
    </row>
    <row r="16" spans="1:1" x14ac:dyDescent="0.35">
      <c r="A16" s="1" t="s">
        <v>611</v>
      </c>
    </row>
    <row r="17" spans="1:1" x14ac:dyDescent="0.35">
      <c r="A17" s="1" t="s">
        <v>612</v>
      </c>
    </row>
    <row r="18" spans="1:1" x14ac:dyDescent="0.35">
      <c r="A18" s="1" t="s">
        <v>613</v>
      </c>
    </row>
    <row r="19" spans="1:1" x14ac:dyDescent="0.35">
      <c r="A19" s="1" t="s">
        <v>614</v>
      </c>
    </row>
    <row r="20" spans="1:1" x14ac:dyDescent="0.35">
      <c r="A20" s="1" t="s">
        <v>615</v>
      </c>
    </row>
    <row r="21" spans="1:1" x14ac:dyDescent="0.35">
      <c r="A21" s="1" t="s">
        <v>616</v>
      </c>
    </row>
    <row r="22" spans="1:1" x14ac:dyDescent="0.35">
      <c r="A22" s="1" t="s">
        <v>617</v>
      </c>
    </row>
    <row r="23" spans="1:1" x14ac:dyDescent="0.35">
      <c r="A23" s="1" t="s">
        <v>618</v>
      </c>
    </row>
    <row r="24" spans="1:1" x14ac:dyDescent="0.35">
      <c r="A24" s="1" t="s">
        <v>619</v>
      </c>
    </row>
    <row r="25" spans="1:1" x14ac:dyDescent="0.35">
      <c r="A25" s="1" t="s">
        <v>620</v>
      </c>
    </row>
    <row r="26" spans="1:1" x14ac:dyDescent="0.35">
      <c r="A26" s="1" t="s">
        <v>621</v>
      </c>
    </row>
    <row r="27" spans="1:1" x14ac:dyDescent="0.35">
      <c r="A27" s="1" t="s">
        <v>622</v>
      </c>
    </row>
    <row r="28" spans="1:1" x14ac:dyDescent="0.35">
      <c r="A28" s="1" t="s">
        <v>623</v>
      </c>
    </row>
    <row r="29" spans="1:1" x14ac:dyDescent="0.35">
      <c r="A29" s="1" t="s">
        <v>624</v>
      </c>
    </row>
    <row r="30" spans="1:1" x14ac:dyDescent="0.35">
      <c r="A30" s="1" t="s">
        <v>625</v>
      </c>
    </row>
    <row r="31" spans="1:1" x14ac:dyDescent="0.35">
      <c r="A31" s="1" t="s">
        <v>626</v>
      </c>
    </row>
    <row r="32" spans="1:1" x14ac:dyDescent="0.35">
      <c r="A32" s="1" t="s">
        <v>627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15"/>
  <sheetViews>
    <sheetView workbookViewId="0">
      <selection activeCell="D17" sqref="D17"/>
    </sheetView>
  </sheetViews>
  <sheetFormatPr defaultRowHeight="14.5" x14ac:dyDescent="0.35"/>
  <cols>
    <col min="1" max="1" width="74.81640625" bestFit="1" customWidth="1"/>
    <col min="2" max="2" width="13.26953125" customWidth="1"/>
  </cols>
  <sheetData>
    <row r="1" spans="1:1" x14ac:dyDescent="0.35">
      <c r="A1" t="s">
        <v>0</v>
      </c>
    </row>
    <row r="2" spans="1:1" x14ac:dyDescent="0.35">
      <c r="A2" s="1" t="s">
        <v>628</v>
      </c>
    </row>
    <row r="3" spans="1:1" x14ac:dyDescent="0.35">
      <c r="A3" s="1" t="s">
        <v>629</v>
      </c>
    </row>
    <row r="4" spans="1:1" x14ac:dyDescent="0.35">
      <c r="A4" s="1" t="s">
        <v>630</v>
      </c>
    </row>
    <row r="5" spans="1:1" x14ac:dyDescent="0.35">
      <c r="A5" s="1" t="s">
        <v>631</v>
      </c>
    </row>
    <row r="6" spans="1:1" x14ac:dyDescent="0.35">
      <c r="A6" s="1" t="s">
        <v>632</v>
      </c>
    </row>
    <row r="7" spans="1:1" x14ac:dyDescent="0.35">
      <c r="A7" s="1" t="s">
        <v>633</v>
      </c>
    </row>
    <row r="8" spans="1:1" x14ac:dyDescent="0.35">
      <c r="A8" s="1" t="s">
        <v>634</v>
      </c>
    </row>
    <row r="9" spans="1:1" x14ac:dyDescent="0.35">
      <c r="A9" s="1" t="s">
        <v>635</v>
      </c>
    </row>
    <row r="10" spans="1:1" x14ac:dyDescent="0.35">
      <c r="A10" s="1" t="s">
        <v>636</v>
      </c>
    </row>
    <row r="11" spans="1:1" x14ac:dyDescent="0.35">
      <c r="A11" s="1" t="s">
        <v>637</v>
      </c>
    </row>
    <row r="12" spans="1:1" x14ac:dyDescent="0.35">
      <c r="A12" s="1" t="s">
        <v>638</v>
      </c>
    </row>
    <row r="13" spans="1:1" x14ac:dyDescent="0.35">
      <c r="A13" s="1" t="s">
        <v>639</v>
      </c>
    </row>
    <row r="14" spans="1:1" x14ac:dyDescent="0.35">
      <c r="A14" s="1" t="s">
        <v>640</v>
      </c>
    </row>
    <row r="15" spans="1:1" x14ac:dyDescent="0.35">
      <c r="A15" s="1" t="s">
        <v>641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workbookViewId="0">
      <selection activeCell="E2" sqref="E2:F2"/>
    </sheetView>
  </sheetViews>
  <sheetFormatPr defaultRowHeight="14.5" x14ac:dyDescent="0.35"/>
  <cols>
    <col min="1" max="1" width="10.26953125" customWidth="1"/>
    <col min="2" max="2" width="75.453125" bestFit="1" customWidth="1"/>
    <col min="5" max="5" width="12.36328125" bestFit="1" customWidth="1"/>
    <col min="7" max="7" width="17.08984375" bestFit="1" customWidth="1"/>
  </cols>
  <sheetData>
    <row r="1" spans="1:7" x14ac:dyDescent="0.35">
      <c r="A1" t="s">
        <v>0</v>
      </c>
      <c r="B1" t="s">
        <v>1</v>
      </c>
    </row>
    <row r="2" spans="1:7" x14ac:dyDescent="0.35">
      <c r="A2" s="1"/>
      <c r="B2" s="1" t="s">
        <v>58</v>
      </c>
      <c r="D2" t="s">
        <v>3</v>
      </c>
      <c r="E2" s="13" t="s">
        <v>653</v>
      </c>
      <c r="F2" s="13" t="s">
        <v>654</v>
      </c>
    </row>
    <row r="3" spans="1:7" x14ac:dyDescent="0.35">
      <c r="A3" s="1" t="s">
        <v>3</v>
      </c>
      <c r="B3" s="1" t="s">
        <v>59</v>
      </c>
      <c r="E3" s="7" t="s">
        <v>655</v>
      </c>
      <c r="F3" s="8">
        <v>120</v>
      </c>
    </row>
    <row r="4" spans="1:7" x14ac:dyDescent="0.35">
      <c r="A4" s="1"/>
      <c r="B4" s="1" t="s">
        <v>60</v>
      </c>
      <c r="E4" s="7" t="s">
        <v>656</v>
      </c>
      <c r="F4" s="8">
        <v>110</v>
      </c>
    </row>
    <row r="5" spans="1:7" x14ac:dyDescent="0.35">
      <c r="A5" s="1"/>
      <c r="B5" s="1" t="s">
        <v>7</v>
      </c>
      <c r="E5" s="7" t="s">
        <v>657</v>
      </c>
      <c r="F5" s="8">
        <v>130</v>
      </c>
    </row>
    <row r="6" spans="1:7" x14ac:dyDescent="0.35">
      <c r="A6" s="1"/>
      <c r="B6" s="1" t="s">
        <v>7</v>
      </c>
      <c r="E6" s="7" t="s">
        <v>658</v>
      </c>
      <c r="F6" s="8">
        <v>115</v>
      </c>
    </row>
    <row r="7" spans="1:7" x14ac:dyDescent="0.35">
      <c r="A7" s="1"/>
      <c r="B7" s="1" t="s">
        <v>61</v>
      </c>
      <c r="E7" s="7" t="s">
        <v>659</v>
      </c>
      <c r="F7" s="8">
        <v>125</v>
      </c>
    </row>
    <row r="8" spans="1:7" x14ac:dyDescent="0.35">
      <c r="A8" s="1"/>
      <c r="B8" s="1" t="s">
        <v>62</v>
      </c>
      <c r="E8" s="7" t="s">
        <v>660</v>
      </c>
      <c r="F8" s="8">
        <v>105</v>
      </c>
    </row>
    <row r="9" spans="1:7" x14ac:dyDescent="0.35">
      <c r="A9" s="1"/>
      <c r="B9" s="1" t="s">
        <v>63</v>
      </c>
      <c r="E9" s="7" t="s">
        <v>661</v>
      </c>
      <c r="F9" s="8">
        <v>135</v>
      </c>
    </row>
    <row r="10" spans="1:7" x14ac:dyDescent="0.35">
      <c r="A10" s="1"/>
      <c r="B10" s="1" t="s">
        <v>64</v>
      </c>
      <c r="E10" s="7" t="s">
        <v>662</v>
      </c>
      <c r="F10" s="8">
        <v>115</v>
      </c>
    </row>
    <row r="11" spans="1:7" x14ac:dyDescent="0.35">
      <c r="A11" s="1"/>
      <c r="B11" s="1" t="s">
        <v>65</v>
      </c>
      <c r="E11" s="7" t="s">
        <v>663</v>
      </c>
      <c r="F11" s="8">
        <v>125</v>
      </c>
    </row>
    <row r="12" spans="1:7" x14ac:dyDescent="0.35">
      <c r="A12" s="1"/>
      <c r="B12" s="1" t="s">
        <v>66</v>
      </c>
      <c r="E12" s="7" t="s">
        <v>664</v>
      </c>
      <c r="F12" s="8">
        <v>140</v>
      </c>
    </row>
    <row r="13" spans="1:7" x14ac:dyDescent="0.35">
      <c r="A13" s="1"/>
      <c r="B13" s="1" t="s">
        <v>67</v>
      </c>
    </row>
    <row r="14" spans="1:7" x14ac:dyDescent="0.35">
      <c r="A14" s="1"/>
      <c r="B14" s="1" t="s">
        <v>68</v>
      </c>
      <c r="E14" s="3" t="s">
        <v>665</v>
      </c>
      <c r="F14" s="3" t="s">
        <v>666</v>
      </c>
      <c r="G14" s="3" t="s">
        <v>667</v>
      </c>
    </row>
    <row r="15" spans="1:7" x14ac:dyDescent="0.35">
      <c r="A15" s="1"/>
      <c r="B15" s="1" t="s">
        <v>69</v>
      </c>
      <c r="E15" s="2">
        <f>MAX(F3:F12)-MIN(F3:F12)</f>
        <v>35</v>
      </c>
      <c r="F15" s="2">
        <f>_xlfn.VAR.S(F3:F12)</f>
        <v>123.33333333333333</v>
      </c>
      <c r="G15" s="2">
        <f>_xlfn.STDEV.S(F3:F12)</f>
        <v>11.105554165971787</v>
      </c>
    </row>
    <row r="16" spans="1:7" x14ac:dyDescent="0.35">
      <c r="A16" s="1"/>
      <c r="B16" s="1" t="s">
        <v>70</v>
      </c>
    </row>
    <row r="17" spans="1:2" x14ac:dyDescent="0.35">
      <c r="A17" s="1"/>
      <c r="B17" s="1" t="s">
        <v>71</v>
      </c>
    </row>
    <row r="18" spans="1:2" x14ac:dyDescent="0.35">
      <c r="A18" s="1"/>
      <c r="B18" s="1" t="s">
        <v>72</v>
      </c>
    </row>
    <row r="19" spans="1:2" x14ac:dyDescent="0.35">
      <c r="A19" s="1"/>
      <c r="B19" s="1" t="s">
        <v>14</v>
      </c>
    </row>
    <row r="20" spans="1:2" x14ac:dyDescent="0.35">
      <c r="A20" s="1"/>
      <c r="B20" s="1" t="s">
        <v>73</v>
      </c>
    </row>
    <row r="21" spans="1:2" x14ac:dyDescent="0.35">
      <c r="A21" s="1"/>
      <c r="B21" s="1" t="s">
        <v>74</v>
      </c>
    </row>
    <row r="22" spans="1:2" x14ac:dyDescent="0.35">
      <c r="A22" s="1"/>
      <c r="B22" s="1" t="s">
        <v>75</v>
      </c>
    </row>
    <row r="23" spans="1:2" x14ac:dyDescent="0.35">
      <c r="A23" s="1"/>
      <c r="B23" s="1" t="s">
        <v>76</v>
      </c>
    </row>
    <row r="24" spans="1:2" x14ac:dyDescent="0.35">
      <c r="A24" s="1"/>
      <c r="B24" s="1" t="s">
        <v>77</v>
      </c>
    </row>
    <row r="25" spans="1:2" x14ac:dyDescent="0.35">
      <c r="A25" s="1"/>
      <c r="B25" s="1" t="s">
        <v>78</v>
      </c>
    </row>
    <row r="26" spans="1:2" x14ac:dyDescent="0.35">
      <c r="A26" s="1"/>
      <c r="B26" s="1" t="s">
        <v>79</v>
      </c>
    </row>
    <row r="27" spans="1:2" x14ac:dyDescent="0.35">
      <c r="A27" s="1"/>
      <c r="B27" s="1" t="s">
        <v>80</v>
      </c>
    </row>
    <row r="28" spans="1:2" x14ac:dyDescent="0.35">
      <c r="A28" s="1"/>
      <c r="B28" s="1" t="s">
        <v>81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workbookViewId="0">
      <selection activeCell="H12" sqref="H12"/>
    </sheetView>
  </sheetViews>
  <sheetFormatPr defaultRowHeight="14.5" x14ac:dyDescent="0.35"/>
  <cols>
    <col min="1" max="1" width="10.26953125" customWidth="1"/>
    <col min="2" max="2" width="75.6328125" bestFit="1" customWidth="1"/>
    <col min="4" max="4" width="10.81640625" customWidth="1"/>
    <col min="5" max="5" width="12.54296875" customWidth="1"/>
    <col min="6" max="6" width="13.7265625" bestFit="1" customWidth="1"/>
    <col min="8" max="8" width="13.7265625" bestFit="1" customWidth="1"/>
    <col min="9" max="10" width="16.6328125" bestFit="1" customWidth="1"/>
    <col min="12" max="12" width="16.6328125" bestFit="1" customWidth="1"/>
  </cols>
  <sheetData>
    <row r="1" spans="1:10" x14ac:dyDescent="0.35">
      <c r="A1" t="s">
        <v>0</v>
      </c>
      <c r="B1" t="s">
        <v>1</v>
      </c>
      <c r="D1" s="14" t="s">
        <v>734</v>
      </c>
      <c r="F1" s="14" t="s">
        <v>735</v>
      </c>
    </row>
    <row r="2" spans="1:10" x14ac:dyDescent="0.35">
      <c r="A2" s="1" t="s">
        <v>23</v>
      </c>
      <c r="B2" s="1" t="s">
        <v>82</v>
      </c>
      <c r="D2" s="9">
        <v>500</v>
      </c>
      <c r="F2" s="9">
        <v>3</v>
      </c>
    </row>
    <row r="3" spans="1:10" x14ac:dyDescent="0.35">
      <c r="A3" s="1"/>
      <c r="B3" s="1" t="s">
        <v>83</v>
      </c>
      <c r="D3" s="10">
        <v>700</v>
      </c>
      <c r="F3" s="10">
        <v>5</v>
      </c>
      <c r="H3" s="16" t="s">
        <v>734</v>
      </c>
    </row>
    <row r="4" spans="1:10" x14ac:dyDescent="0.35">
      <c r="A4" s="1"/>
      <c r="B4" s="1" t="s">
        <v>84</v>
      </c>
      <c r="D4" s="9">
        <v>400</v>
      </c>
      <c r="F4" s="9">
        <v>2</v>
      </c>
    </row>
    <row r="5" spans="1:10" x14ac:dyDescent="0.35">
      <c r="A5" s="1"/>
      <c r="B5" s="1" t="s">
        <v>85</v>
      </c>
      <c r="D5" s="9">
        <v>600</v>
      </c>
      <c r="F5" s="10">
        <v>4</v>
      </c>
      <c r="H5" s="4" t="s">
        <v>665</v>
      </c>
      <c r="I5" s="4" t="s">
        <v>666</v>
      </c>
      <c r="J5" s="4" t="s">
        <v>668</v>
      </c>
    </row>
    <row r="6" spans="1:10" x14ac:dyDescent="0.35">
      <c r="A6" s="1"/>
      <c r="B6" s="1" t="s">
        <v>86</v>
      </c>
      <c r="D6" s="9">
        <v>550</v>
      </c>
      <c r="F6" s="9">
        <v>6</v>
      </c>
      <c r="H6">
        <f>MAX(D2:D31)-MIN(D2:D31)</f>
        <v>400</v>
      </c>
      <c r="I6">
        <f>_xlfn.VAR.P(D2:D31)</f>
        <v>12725</v>
      </c>
      <c r="J6">
        <f>_xlfn.STDEV.P(D2:D31)</f>
        <v>112.80514172678478</v>
      </c>
    </row>
    <row r="7" spans="1:10" x14ac:dyDescent="0.35">
      <c r="A7" s="1"/>
      <c r="B7" s="1" t="s">
        <v>87</v>
      </c>
      <c r="D7" s="9">
        <v>750</v>
      </c>
      <c r="F7" s="10">
        <v>2</v>
      </c>
    </row>
    <row r="8" spans="1:10" x14ac:dyDescent="0.35">
      <c r="A8" s="1"/>
      <c r="B8" s="1" t="s">
        <v>88</v>
      </c>
      <c r="D8" s="9">
        <v>650</v>
      </c>
      <c r="F8" s="9">
        <v>3</v>
      </c>
    </row>
    <row r="9" spans="1:10" x14ac:dyDescent="0.35">
      <c r="A9" s="1"/>
      <c r="B9" s="1" t="s">
        <v>88</v>
      </c>
      <c r="D9" s="9">
        <v>500</v>
      </c>
      <c r="F9" s="10">
        <v>4</v>
      </c>
      <c r="H9" s="16" t="s">
        <v>735</v>
      </c>
    </row>
    <row r="10" spans="1:10" x14ac:dyDescent="0.35">
      <c r="A10" s="1"/>
      <c r="B10" s="1" t="s">
        <v>89</v>
      </c>
      <c r="D10" s="9">
        <v>600</v>
      </c>
      <c r="F10" s="9">
        <v>2</v>
      </c>
    </row>
    <row r="11" spans="1:10" x14ac:dyDescent="0.35">
      <c r="A11" s="1"/>
      <c r="B11" s="1" t="s">
        <v>90</v>
      </c>
      <c r="D11" s="9">
        <v>550</v>
      </c>
      <c r="F11" s="10">
        <v>5</v>
      </c>
      <c r="H11" s="4" t="s">
        <v>665</v>
      </c>
      <c r="I11" s="4" t="s">
        <v>666</v>
      </c>
      <c r="J11" s="4" t="s">
        <v>668</v>
      </c>
    </row>
    <row r="12" spans="1:10" x14ac:dyDescent="0.35">
      <c r="A12" s="1"/>
      <c r="B12" s="1" t="s">
        <v>91</v>
      </c>
      <c r="D12" s="9">
        <v>800</v>
      </c>
      <c r="F12" s="9">
        <v>7</v>
      </c>
      <c r="H12">
        <f>MAX(F2:F51)-MIN(F1:F51)</f>
        <v>6</v>
      </c>
      <c r="I12">
        <f>_xlfn.VAR.S(F2:F51)</f>
        <v>2.3363265306122454</v>
      </c>
      <c r="J12">
        <f>_xlfn.STDEV.S(F2:F51)</f>
        <v>1.5285046714394579</v>
      </c>
    </row>
    <row r="13" spans="1:10" x14ac:dyDescent="0.35">
      <c r="A13" s="1"/>
      <c r="B13" s="1" t="s">
        <v>92</v>
      </c>
      <c r="D13" s="9">
        <v>450</v>
      </c>
      <c r="F13" s="10">
        <v>2</v>
      </c>
    </row>
    <row r="14" spans="1:10" x14ac:dyDescent="0.35">
      <c r="A14" s="1"/>
      <c r="B14" s="1" t="s">
        <v>93</v>
      </c>
      <c r="D14" s="9">
        <v>700</v>
      </c>
      <c r="F14" s="9">
        <v>3</v>
      </c>
    </row>
    <row r="15" spans="1:10" x14ac:dyDescent="0.35">
      <c r="A15" s="1"/>
      <c r="B15" s="1" t="s">
        <v>94</v>
      </c>
      <c r="D15" s="9">
        <v>550</v>
      </c>
      <c r="F15" s="10">
        <v>4</v>
      </c>
    </row>
    <row r="16" spans="1:10" x14ac:dyDescent="0.35">
      <c r="A16" s="1"/>
      <c r="B16" s="1" t="s">
        <v>95</v>
      </c>
      <c r="D16" s="9">
        <v>600</v>
      </c>
      <c r="F16" s="9">
        <v>2</v>
      </c>
    </row>
    <row r="17" spans="1:6" x14ac:dyDescent="0.35">
      <c r="A17" s="1"/>
      <c r="B17" s="1"/>
      <c r="D17" s="9">
        <v>400</v>
      </c>
      <c r="F17" s="10">
        <v>4</v>
      </c>
    </row>
    <row r="18" spans="1:6" x14ac:dyDescent="0.35">
      <c r="A18" s="1"/>
      <c r="B18" s="1"/>
      <c r="D18" s="9">
        <v>650</v>
      </c>
      <c r="F18" s="9">
        <v>2</v>
      </c>
    </row>
    <row r="19" spans="1:6" x14ac:dyDescent="0.35">
      <c r="A19" s="1" t="s">
        <v>39</v>
      </c>
      <c r="B19" s="1" t="s">
        <v>96</v>
      </c>
      <c r="D19" s="9">
        <v>500</v>
      </c>
      <c r="F19" s="10">
        <v>3</v>
      </c>
    </row>
    <row r="20" spans="1:6" x14ac:dyDescent="0.35">
      <c r="A20" s="1"/>
      <c r="B20" s="1" t="s">
        <v>97</v>
      </c>
      <c r="D20" s="9">
        <v>750</v>
      </c>
      <c r="F20" s="9">
        <v>5</v>
      </c>
    </row>
    <row r="21" spans="1:6" x14ac:dyDescent="0.35">
      <c r="A21" s="1"/>
      <c r="B21" s="1" t="s">
        <v>98</v>
      </c>
      <c r="D21" s="9">
        <v>550</v>
      </c>
      <c r="F21" s="10">
        <v>6</v>
      </c>
    </row>
    <row r="22" spans="1:6" x14ac:dyDescent="0.35">
      <c r="A22" s="1"/>
      <c r="B22" s="1" t="s">
        <v>7</v>
      </c>
      <c r="D22" s="9">
        <v>700</v>
      </c>
      <c r="F22" s="9">
        <v>3</v>
      </c>
    </row>
    <row r="23" spans="1:6" x14ac:dyDescent="0.35">
      <c r="A23" s="1"/>
      <c r="B23" s="1" t="s">
        <v>99</v>
      </c>
      <c r="D23" s="9">
        <v>600</v>
      </c>
      <c r="F23" s="10">
        <v>2</v>
      </c>
    </row>
    <row r="24" spans="1:6" x14ac:dyDescent="0.35">
      <c r="A24" s="1"/>
      <c r="B24" s="1" t="s">
        <v>100</v>
      </c>
      <c r="D24" s="9">
        <v>500</v>
      </c>
      <c r="F24" s="9">
        <v>1</v>
      </c>
    </row>
    <row r="25" spans="1:6" x14ac:dyDescent="0.35">
      <c r="A25" s="1"/>
      <c r="B25" s="1" t="s">
        <v>101</v>
      </c>
      <c r="D25" s="9">
        <v>800</v>
      </c>
      <c r="F25" s="10">
        <v>4</v>
      </c>
    </row>
    <row r="26" spans="1:6" x14ac:dyDescent="0.35">
      <c r="A26" s="1"/>
      <c r="B26" s="1" t="s">
        <v>102</v>
      </c>
      <c r="D26" s="9">
        <v>550</v>
      </c>
      <c r="F26" s="9">
        <v>2</v>
      </c>
    </row>
    <row r="27" spans="1:6" x14ac:dyDescent="0.35">
      <c r="A27" s="1"/>
      <c r="B27" s="1" t="s">
        <v>103</v>
      </c>
      <c r="D27" s="9">
        <v>650</v>
      </c>
      <c r="F27" s="10">
        <v>4</v>
      </c>
    </row>
    <row r="28" spans="1:6" x14ac:dyDescent="0.35">
      <c r="A28" s="1"/>
      <c r="B28" s="1" t="s">
        <v>104</v>
      </c>
      <c r="D28" s="9">
        <v>400</v>
      </c>
      <c r="F28" s="9">
        <v>5</v>
      </c>
    </row>
    <row r="29" spans="1:6" x14ac:dyDescent="0.35">
      <c r="A29" s="1"/>
      <c r="B29" s="1" t="s">
        <v>105</v>
      </c>
      <c r="D29" s="9">
        <v>600</v>
      </c>
      <c r="F29" s="10">
        <v>3</v>
      </c>
    </row>
    <row r="30" spans="1:6" x14ac:dyDescent="0.35">
      <c r="A30" s="1"/>
      <c r="B30" s="1" t="s">
        <v>106</v>
      </c>
      <c r="D30" s="9">
        <v>750</v>
      </c>
      <c r="F30" s="9">
        <v>2</v>
      </c>
    </row>
    <row r="31" spans="1:6" x14ac:dyDescent="0.35">
      <c r="A31" s="1"/>
      <c r="B31" s="1" t="s">
        <v>107</v>
      </c>
      <c r="D31" s="9">
        <v>550</v>
      </c>
      <c r="F31" s="10">
        <v>7</v>
      </c>
    </row>
    <row r="32" spans="1:6" x14ac:dyDescent="0.35">
      <c r="A32" s="1"/>
      <c r="B32" s="1" t="s">
        <v>108</v>
      </c>
      <c r="F32" s="9">
        <v>2</v>
      </c>
    </row>
    <row r="33" spans="1:6" x14ac:dyDescent="0.35">
      <c r="A33" s="1"/>
      <c r="B33" s="1" t="s">
        <v>109</v>
      </c>
      <c r="F33" s="10">
        <v>3</v>
      </c>
    </row>
    <row r="34" spans="1:6" x14ac:dyDescent="0.35">
      <c r="A34" s="1"/>
      <c r="B34" s="1" t="s">
        <v>110</v>
      </c>
      <c r="F34" s="9">
        <v>4</v>
      </c>
    </row>
    <row r="35" spans="1:6" x14ac:dyDescent="0.35">
      <c r="A35" s="1"/>
      <c r="B35" s="1" t="s">
        <v>111</v>
      </c>
      <c r="F35" s="10">
        <v>5</v>
      </c>
    </row>
    <row r="36" spans="1:6" x14ac:dyDescent="0.35">
      <c r="F36" s="9">
        <v>1</v>
      </c>
    </row>
    <row r="37" spans="1:6" x14ac:dyDescent="0.35">
      <c r="F37" s="10">
        <v>6</v>
      </c>
    </row>
    <row r="38" spans="1:6" x14ac:dyDescent="0.35">
      <c r="F38" s="9">
        <v>2</v>
      </c>
    </row>
    <row r="39" spans="1:6" x14ac:dyDescent="0.35">
      <c r="F39" s="10">
        <v>4</v>
      </c>
    </row>
    <row r="40" spans="1:6" x14ac:dyDescent="0.35">
      <c r="F40" s="9">
        <v>3</v>
      </c>
    </row>
    <row r="41" spans="1:6" x14ac:dyDescent="0.35">
      <c r="F41" s="10">
        <v>5</v>
      </c>
    </row>
    <row r="42" spans="1:6" x14ac:dyDescent="0.35">
      <c r="F42" s="9">
        <v>3</v>
      </c>
    </row>
    <row r="43" spans="1:6" x14ac:dyDescent="0.35">
      <c r="F43" s="10">
        <v>2</v>
      </c>
    </row>
    <row r="44" spans="1:6" x14ac:dyDescent="0.35">
      <c r="F44" s="9">
        <v>4</v>
      </c>
    </row>
    <row r="45" spans="1:6" x14ac:dyDescent="0.35">
      <c r="F45" s="10">
        <v>2</v>
      </c>
    </row>
    <row r="46" spans="1:6" x14ac:dyDescent="0.35">
      <c r="F46" s="9">
        <v>6</v>
      </c>
    </row>
    <row r="47" spans="1:6" x14ac:dyDescent="0.35">
      <c r="F47" s="10">
        <v>3</v>
      </c>
    </row>
    <row r="48" spans="1:6" x14ac:dyDescent="0.35">
      <c r="F48" s="9">
        <v>2</v>
      </c>
    </row>
    <row r="49" spans="6:6" x14ac:dyDescent="0.35">
      <c r="F49" s="10">
        <v>4</v>
      </c>
    </row>
    <row r="50" spans="6:6" x14ac:dyDescent="0.35">
      <c r="F50" s="9">
        <v>5</v>
      </c>
    </row>
    <row r="51" spans="6:6" x14ac:dyDescent="0.35">
      <c r="F51" s="10"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2"/>
  <sheetViews>
    <sheetView workbookViewId="0">
      <selection activeCell="M15" sqref="M15:M16"/>
    </sheetView>
  </sheetViews>
  <sheetFormatPr defaultRowHeight="14.5" x14ac:dyDescent="0.35"/>
  <cols>
    <col min="1" max="1" width="10.26953125" customWidth="1"/>
    <col min="2" max="2" width="76" bestFit="1" customWidth="1"/>
    <col min="4" max="4" width="17.1796875" bestFit="1" customWidth="1"/>
    <col min="5" max="5" width="9.6328125" customWidth="1"/>
    <col min="6" max="6" width="14" customWidth="1"/>
    <col min="7" max="8" width="24.453125" bestFit="1" customWidth="1"/>
    <col min="13" max="13" width="24.453125" bestFit="1" customWidth="1"/>
  </cols>
  <sheetData>
    <row r="1" spans="1:16" x14ac:dyDescent="0.35">
      <c r="A1" t="s">
        <v>0</v>
      </c>
      <c r="B1" t="s">
        <v>1</v>
      </c>
    </row>
    <row r="2" spans="1:16" x14ac:dyDescent="0.35">
      <c r="A2" s="1" t="s">
        <v>112</v>
      </c>
      <c r="B2" s="1" t="s">
        <v>113</v>
      </c>
      <c r="D2" s="15" t="s">
        <v>736</v>
      </c>
      <c r="F2" s="41" t="s">
        <v>737</v>
      </c>
    </row>
    <row r="3" spans="1:16" x14ac:dyDescent="0.35">
      <c r="A3" s="1"/>
      <c r="B3" s="1" t="s">
        <v>114</v>
      </c>
      <c r="D3" s="7">
        <v>120</v>
      </c>
      <c r="F3" s="9">
        <v>8</v>
      </c>
    </row>
    <row r="4" spans="1:16" x14ac:dyDescent="0.35">
      <c r="D4" s="7">
        <v>150</v>
      </c>
      <c r="F4" s="7">
        <v>7</v>
      </c>
      <c r="H4" s="15" t="s">
        <v>736</v>
      </c>
      <c r="M4" s="41" t="s">
        <v>737</v>
      </c>
    </row>
    <row r="5" spans="1:16" x14ac:dyDescent="0.35">
      <c r="D5" s="7">
        <v>110</v>
      </c>
      <c r="F5" s="7">
        <v>9</v>
      </c>
    </row>
    <row r="6" spans="1:16" x14ac:dyDescent="0.35">
      <c r="A6" s="1"/>
      <c r="B6" s="1" t="s">
        <v>7</v>
      </c>
      <c r="D6" s="7">
        <v>135</v>
      </c>
      <c r="F6" s="7">
        <v>6</v>
      </c>
      <c r="H6" s="4" t="s">
        <v>669</v>
      </c>
      <c r="M6" s="4" t="s">
        <v>669</v>
      </c>
    </row>
    <row r="7" spans="1:16" x14ac:dyDescent="0.35">
      <c r="A7" s="1"/>
      <c r="B7" s="1" t="s">
        <v>115</v>
      </c>
      <c r="D7" s="7">
        <v>125</v>
      </c>
      <c r="F7" s="7">
        <v>7</v>
      </c>
    </row>
    <row r="8" spans="1:16" x14ac:dyDescent="0.35">
      <c r="A8" s="1"/>
      <c r="B8" s="1" t="s">
        <v>116</v>
      </c>
      <c r="D8" s="7">
        <v>140</v>
      </c>
      <c r="F8" s="7">
        <v>8</v>
      </c>
    </row>
    <row r="9" spans="1:16" x14ac:dyDescent="0.35">
      <c r="A9" s="1"/>
      <c r="B9" s="1" t="s">
        <v>88</v>
      </c>
      <c r="D9" s="7">
        <v>130</v>
      </c>
      <c r="F9" s="7">
        <v>9</v>
      </c>
      <c r="H9" s="67" t="s">
        <v>648</v>
      </c>
      <c r="I9" s="66"/>
      <c r="J9" s="66"/>
      <c r="M9" s="3" t="s">
        <v>648</v>
      </c>
      <c r="N9" s="62"/>
      <c r="O9" s="62"/>
    </row>
    <row r="10" spans="1:16" x14ac:dyDescent="0.35">
      <c r="A10" s="1"/>
      <c r="B10" s="1" t="s">
        <v>88</v>
      </c>
      <c r="D10" s="7">
        <v>155</v>
      </c>
      <c r="F10" s="7">
        <v>8</v>
      </c>
      <c r="H10" s="68">
        <f>AVERAGE(D3:D14)</f>
        <v>132.5</v>
      </c>
      <c r="I10" s="45"/>
      <c r="J10" s="45"/>
      <c r="M10" s="2">
        <f>AVERAGE(F3:F52)</f>
        <v>7.5</v>
      </c>
      <c r="N10" s="63"/>
      <c r="O10" s="63"/>
    </row>
    <row r="11" spans="1:16" x14ac:dyDescent="0.35">
      <c r="A11" s="1"/>
      <c r="B11" s="1" t="s">
        <v>117</v>
      </c>
      <c r="D11" s="7">
        <v>115</v>
      </c>
      <c r="F11" s="7">
        <v>7</v>
      </c>
    </row>
    <row r="12" spans="1:16" x14ac:dyDescent="0.35">
      <c r="A12" s="1"/>
      <c r="B12" s="1" t="s">
        <v>118</v>
      </c>
      <c r="D12" s="7">
        <v>145</v>
      </c>
      <c r="F12" s="7">
        <v>6</v>
      </c>
    </row>
    <row r="13" spans="1:16" x14ac:dyDescent="0.35">
      <c r="A13" s="1"/>
      <c r="B13" s="1" t="s">
        <v>119</v>
      </c>
      <c r="D13" s="7">
        <v>135</v>
      </c>
      <c r="F13" s="7">
        <v>8</v>
      </c>
      <c r="H13" s="4" t="s">
        <v>670</v>
      </c>
      <c r="M13" s="4" t="s">
        <v>670</v>
      </c>
    </row>
    <row r="14" spans="1:16" x14ac:dyDescent="0.35">
      <c r="A14" s="1"/>
      <c r="B14" s="1" t="s">
        <v>120</v>
      </c>
      <c r="D14" s="7">
        <v>130</v>
      </c>
      <c r="F14" s="7">
        <v>9</v>
      </c>
    </row>
    <row r="15" spans="1:16" x14ac:dyDescent="0.35">
      <c r="A15" s="1"/>
      <c r="B15" s="1" t="s">
        <v>121</v>
      </c>
      <c r="F15" s="7">
        <v>7</v>
      </c>
      <c r="H15" s="6" t="s">
        <v>665</v>
      </c>
      <c r="I15" s="59"/>
      <c r="J15" s="59"/>
      <c r="K15" s="59"/>
      <c r="M15" s="6" t="s">
        <v>668</v>
      </c>
      <c r="N15" s="59"/>
      <c r="P15" s="6"/>
    </row>
    <row r="16" spans="1:16" x14ac:dyDescent="0.35">
      <c r="A16" s="1"/>
      <c r="B16" s="1" t="s">
        <v>122</v>
      </c>
      <c r="F16" s="7">
        <v>8</v>
      </c>
      <c r="H16">
        <f>MAX(D3:D14)-MIN(D3:D14)</f>
        <v>45</v>
      </c>
      <c r="I16" s="38"/>
      <c r="J16" s="38"/>
      <c r="K16" s="38"/>
      <c r="M16">
        <f>_xlfn.STDEV.P(F3:F52)</f>
        <v>1.0246950765959599</v>
      </c>
      <c r="N16" s="38"/>
    </row>
    <row r="17" spans="1:6" x14ac:dyDescent="0.35">
      <c r="A17" s="1" t="s">
        <v>123</v>
      </c>
      <c r="B17" s="1" t="s">
        <v>124</v>
      </c>
      <c r="F17" s="7">
        <v>7</v>
      </c>
    </row>
    <row r="18" spans="1:6" x14ac:dyDescent="0.35">
      <c r="A18" s="1"/>
      <c r="B18" s="1" t="s">
        <v>125</v>
      </c>
      <c r="F18" s="7">
        <v>6</v>
      </c>
    </row>
    <row r="19" spans="1:6" x14ac:dyDescent="0.35">
      <c r="A19" s="1"/>
      <c r="B19" s="1" t="s">
        <v>126</v>
      </c>
      <c r="F19" s="7">
        <v>8</v>
      </c>
    </row>
    <row r="20" spans="1:6" x14ac:dyDescent="0.35">
      <c r="A20" s="1"/>
      <c r="B20" s="1" t="s">
        <v>127</v>
      </c>
      <c r="F20" s="7">
        <v>9</v>
      </c>
    </row>
    <row r="21" spans="1:6" x14ac:dyDescent="0.35">
      <c r="A21" s="1"/>
      <c r="B21" s="1" t="s">
        <v>128</v>
      </c>
      <c r="F21" s="7">
        <v>6</v>
      </c>
    </row>
    <row r="22" spans="1:6" x14ac:dyDescent="0.35">
      <c r="A22" s="1"/>
      <c r="B22" s="1" t="s">
        <v>129</v>
      </c>
      <c r="F22" s="7">
        <v>7</v>
      </c>
    </row>
    <row r="23" spans="1:6" x14ac:dyDescent="0.35">
      <c r="A23" s="1"/>
      <c r="B23" s="1" t="s">
        <v>130</v>
      </c>
      <c r="F23" s="7">
        <v>8</v>
      </c>
    </row>
    <row r="24" spans="1:6" x14ac:dyDescent="0.35">
      <c r="A24" s="1"/>
      <c r="B24" s="1" t="s">
        <v>131</v>
      </c>
      <c r="F24" s="7">
        <v>9</v>
      </c>
    </row>
    <row r="25" spans="1:6" x14ac:dyDescent="0.35">
      <c r="A25" s="1"/>
      <c r="B25" s="1" t="s">
        <v>132</v>
      </c>
      <c r="F25" s="7">
        <v>7</v>
      </c>
    </row>
    <row r="26" spans="1:6" x14ac:dyDescent="0.35">
      <c r="A26" s="1"/>
      <c r="B26" s="1" t="s">
        <v>133</v>
      </c>
      <c r="F26" s="7">
        <v>6</v>
      </c>
    </row>
    <row r="27" spans="1:6" x14ac:dyDescent="0.35">
      <c r="A27" s="1"/>
      <c r="B27" s="1" t="s">
        <v>134</v>
      </c>
      <c r="F27" s="7">
        <v>7</v>
      </c>
    </row>
    <row r="28" spans="1:6" x14ac:dyDescent="0.35">
      <c r="A28" s="1"/>
      <c r="B28" s="1" t="s">
        <v>135</v>
      </c>
      <c r="F28" s="7">
        <v>8</v>
      </c>
    </row>
    <row r="29" spans="1:6" x14ac:dyDescent="0.35">
      <c r="A29" s="1"/>
      <c r="B29" s="1" t="s">
        <v>136</v>
      </c>
      <c r="F29" s="7">
        <v>9</v>
      </c>
    </row>
    <row r="30" spans="1:6" x14ac:dyDescent="0.35">
      <c r="A30" s="1"/>
      <c r="B30" s="1" t="s">
        <v>137</v>
      </c>
      <c r="F30" s="7">
        <v>8</v>
      </c>
    </row>
    <row r="31" spans="1:6" x14ac:dyDescent="0.35">
      <c r="F31" s="7">
        <v>7</v>
      </c>
    </row>
    <row r="32" spans="1:6" x14ac:dyDescent="0.35">
      <c r="F32" s="7">
        <v>6</v>
      </c>
    </row>
    <row r="33" spans="6:6" x14ac:dyDescent="0.35">
      <c r="F33" s="7">
        <v>9</v>
      </c>
    </row>
    <row r="34" spans="6:6" x14ac:dyDescent="0.35">
      <c r="F34" s="7">
        <v>8</v>
      </c>
    </row>
    <row r="35" spans="6:6" x14ac:dyDescent="0.35">
      <c r="F35" s="7">
        <v>7</v>
      </c>
    </row>
    <row r="36" spans="6:6" x14ac:dyDescent="0.35">
      <c r="F36" s="7">
        <v>6</v>
      </c>
    </row>
    <row r="37" spans="6:6" x14ac:dyDescent="0.35">
      <c r="F37" s="7">
        <v>8</v>
      </c>
    </row>
    <row r="38" spans="6:6" x14ac:dyDescent="0.35">
      <c r="F38" s="7">
        <v>9</v>
      </c>
    </row>
    <row r="39" spans="6:6" x14ac:dyDescent="0.35">
      <c r="F39" s="7">
        <v>7</v>
      </c>
    </row>
    <row r="40" spans="6:6" x14ac:dyDescent="0.35">
      <c r="F40" s="7">
        <v>8</v>
      </c>
    </row>
    <row r="41" spans="6:6" x14ac:dyDescent="0.35">
      <c r="F41" s="7">
        <v>7</v>
      </c>
    </row>
    <row r="42" spans="6:6" x14ac:dyDescent="0.35">
      <c r="F42" s="7">
        <v>6</v>
      </c>
    </row>
    <row r="43" spans="6:6" x14ac:dyDescent="0.35">
      <c r="F43" s="7">
        <v>9</v>
      </c>
    </row>
    <row r="44" spans="6:6" x14ac:dyDescent="0.35">
      <c r="F44" s="7">
        <v>8</v>
      </c>
    </row>
    <row r="45" spans="6:6" x14ac:dyDescent="0.35">
      <c r="F45" s="7">
        <v>7</v>
      </c>
    </row>
    <row r="46" spans="6:6" x14ac:dyDescent="0.35">
      <c r="F46" s="7">
        <v>6</v>
      </c>
    </row>
    <row r="47" spans="6:6" x14ac:dyDescent="0.35">
      <c r="F47" s="7">
        <v>7</v>
      </c>
    </row>
    <row r="48" spans="6:6" x14ac:dyDescent="0.35">
      <c r="F48" s="7">
        <v>8</v>
      </c>
    </row>
    <row r="49" spans="6:6" x14ac:dyDescent="0.35">
      <c r="F49" s="7">
        <v>9</v>
      </c>
    </row>
    <row r="50" spans="6:6" x14ac:dyDescent="0.35">
      <c r="F50" s="7">
        <v>8</v>
      </c>
    </row>
    <row r="51" spans="6:6" x14ac:dyDescent="0.35">
      <c r="F51" s="7">
        <v>7</v>
      </c>
    </row>
    <row r="52" spans="6:6" x14ac:dyDescent="0.35">
      <c r="F52" s="7">
        <v>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1"/>
  <sheetViews>
    <sheetView workbookViewId="0">
      <selection activeCell="K46" sqref="K46:L46"/>
    </sheetView>
  </sheetViews>
  <sheetFormatPr defaultRowHeight="14.5" x14ac:dyDescent="0.35"/>
  <cols>
    <col min="1" max="1" width="10.26953125" customWidth="1"/>
    <col min="2" max="2" width="76" bestFit="1" customWidth="1"/>
    <col min="5" max="5" width="14.90625" bestFit="1" customWidth="1"/>
    <col min="7" max="7" width="24.453125" bestFit="1" customWidth="1"/>
    <col min="8" max="8" width="12.26953125" bestFit="1" customWidth="1"/>
    <col min="9" max="9" width="24.453125" bestFit="1" customWidth="1"/>
    <col min="10" max="12" width="10.26953125" customWidth="1"/>
  </cols>
  <sheetData>
    <row r="1" spans="1:10" x14ac:dyDescent="0.35">
      <c r="A1" t="s">
        <v>0</v>
      </c>
      <c r="B1" t="s">
        <v>1</v>
      </c>
      <c r="E1" s="15" t="s">
        <v>738</v>
      </c>
    </row>
    <row r="2" spans="1:10" x14ac:dyDescent="0.35">
      <c r="A2" s="1" t="s">
        <v>138</v>
      </c>
      <c r="B2" s="1" t="s">
        <v>139</v>
      </c>
      <c r="E2" s="7">
        <v>10</v>
      </c>
    </row>
    <row r="3" spans="1:10" x14ac:dyDescent="0.35">
      <c r="A3" s="1"/>
      <c r="B3" s="1" t="s">
        <v>140</v>
      </c>
      <c r="E3" s="7">
        <v>15</v>
      </c>
    </row>
    <row r="4" spans="1:10" x14ac:dyDescent="0.35">
      <c r="A4" s="1"/>
      <c r="B4" s="1" t="s">
        <v>141</v>
      </c>
      <c r="E4" s="7">
        <v>12</v>
      </c>
    </row>
    <row r="5" spans="1:10" x14ac:dyDescent="0.35">
      <c r="A5" s="1"/>
      <c r="B5" s="1" t="s">
        <v>142</v>
      </c>
      <c r="E5" s="7">
        <v>18</v>
      </c>
      <c r="G5" s="15" t="s">
        <v>738</v>
      </c>
    </row>
    <row r="6" spans="1:10" x14ac:dyDescent="0.35">
      <c r="A6" s="1"/>
      <c r="B6" s="1" t="s">
        <v>143</v>
      </c>
      <c r="E6" s="7">
        <v>20</v>
      </c>
    </row>
    <row r="7" spans="1:10" x14ac:dyDescent="0.35">
      <c r="A7" s="1"/>
      <c r="B7" s="1" t="s">
        <v>144</v>
      </c>
      <c r="E7" s="7">
        <v>25</v>
      </c>
      <c r="G7" s="4" t="s">
        <v>669</v>
      </c>
      <c r="H7" s="4"/>
    </row>
    <row r="8" spans="1:10" x14ac:dyDescent="0.35">
      <c r="A8" s="1"/>
      <c r="B8" s="1" t="s">
        <v>145</v>
      </c>
      <c r="E8" s="7">
        <v>8</v>
      </c>
    </row>
    <row r="9" spans="1:10" x14ac:dyDescent="0.35">
      <c r="A9" s="1"/>
      <c r="B9" s="1" t="s">
        <v>146</v>
      </c>
      <c r="E9" s="7">
        <v>14</v>
      </c>
    </row>
    <row r="10" spans="1:10" x14ac:dyDescent="0.35">
      <c r="A10" s="1"/>
      <c r="B10" s="1" t="s">
        <v>147</v>
      </c>
      <c r="E10" s="7">
        <v>16</v>
      </c>
      <c r="G10" s="3" t="s">
        <v>648</v>
      </c>
      <c r="H10" s="62"/>
      <c r="I10" s="62"/>
    </row>
    <row r="11" spans="1:10" x14ac:dyDescent="0.35">
      <c r="A11" s="1"/>
      <c r="B11" s="1" t="s">
        <v>148</v>
      </c>
      <c r="E11" s="7">
        <v>22</v>
      </c>
      <c r="G11" s="2">
        <f>AVERAGE(E2:E101)</f>
        <v>16.739999999999998</v>
      </c>
      <c r="H11" s="63"/>
      <c r="I11" s="63"/>
    </row>
    <row r="12" spans="1:10" x14ac:dyDescent="0.35">
      <c r="A12" s="1"/>
      <c r="B12" s="1" t="s">
        <v>149</v>
      </c>
      <c r="E12" s="7">
        <v>9</v>
      </c>
    </row>
    <row r="13" spans="1:10" x14ac:dyDescent="0.35">
      <c r="A13" s="1"/>
      <c r="B13" s="1" t="s">
        <v>150</v>
      </c>
      <c r="E13" s="7">
        <v>17</v>
      </c>
    </row>
    <row r="14" spans="1:10" x14ac:dyDescent="0.35">
      <c r="A14" s="1"/>
      <c r="B14" s="1" t="s">
        <v>151</v>
      </c>
      <c r="E14" s="7">
        <v>11</v>
      </c>
      <c r="G14" s="4" t="s">
        <v>670</v>
      </c>
      <c r="H14" s="4"/>
    </row>
    <row r="15" spans="1:10" x14ac:dyDescent="0.35">
      <c r="A15" s="1"/>
      <c r="B15" s="1" t="s">
        <v>152</v>
      </c>
      <c r="E15" s="7">
        <v>13</v>
      </c>
    </row>
    <row r="16" spans="1:10" x14ac:dyDescent="0.35">
      <c r="A16" s="1"/>
      <c r="B16" s="1" t="s">
        <v>88</v>
      </c>
      <c r="E16" s="7">
        <v>19</v>
      </c>
      <c r="G16" s="6" t="s">
        <v>665</v>
      </c>
      <c r="H16" s="6"/>
      <c r="I16" s="6" t="s">
        <v>668</v>
      </c>
      <c r="J16" s="6"/>
    </row>
    <row r="17" spans="1:18" x14ac:dyDescent="0.35">
      <c r="A17" s="1"/>
      <c r="B17" s="1" t="s">
        <v>88</v>
      </c>
      <c r="E17" s="7">
        <v>23</v>
      </c>
      <c r="G17">
        <f>MAX(E2:E101)-MIN(E2:E101)</f>
        <v>19</v>
      </c>
      <c r="I17">
        <f>_xlfn.STDEV.S(E2:E101)</f>
        <v>4.1429506881014673</v>
      </c>
    </row>
    <row r="18" spans="1:18" x14ac:dyDescent="0.35">
      <c r="A18" s="1"/>
      <c r="B18" s="1" t="s">
        <v>153</v>
      </c>
      <c r="E18" s="7">
        <v>21</v>
      </c>
    </row>
    <row r="19" spans="1:18" x14ac:dyDescent="0.35">
      <c r="A19" s="1"/>
      <c r="B19" s="1" t="s">
        <v>154</v>
      </c>
      <c r="E19" s="7">
        <v>16</v>
      </c>
    </row>
    <row r="20" spans="1:18" x14ac:dyDescent="0.35">
      <c r="A20" s="1"/>
      <c r="B20" s="1" t="s">
        <v>154</v>
      </c>
      <c r="E20" s="7">
        <v>24</v>
      </c>
    </row>
    <row r="21" spans="1:18" x14ac:dyDescent="0.35">
      <c r="A21" s="1"/>
      <c r="B21" s="1" t="s">
        <v>155</v>
      </c>
      <c r="E21" s="7">
        <v>27</v>
      </c>
    </row>
    <row r="22" spans="1:18" x14ac:dyDescent="0.35">
      <c r="A22" s="1"/>
      <c r="B22" s="1" t="s">
        <v>156</v>
      </c>
      <c r="E22" s="7">
        <v>13</v>
      </c>
    </row>
    <row r="23" spans="1:18" x14ac:dyDescent="0.35">
      <c r="A23" s="1"/>
      <c r="B23" s="1" t="s">
        <v>157</v>
      </c>
      <c r="E23" s="7">
        <v>10</v>
      </c>
    </row>
    <row r="24" spans="1:18" x14ac:dyDescent="0.35">
      <c r="A24" s="1"/>
      <c r="B24" s="1" t="s">
        <v>158</v>
      </c>
      <c r="E24" s="7">
        <v>18</v>
      </c>
    </row>
    <row r="25" spans="1:18" x14ac:dyDescent="0.35">
      <c r="A25" s="1"/>
      <c r="B25" s="1" t="s">
        <v>159</v>
      </c>
      <c r="E25" s="7">
        <v>16</v>
      </c>
    </row>
    <row r="26" spans="1:18" x14ac:dyDescent="0.35">
      <c r="A26" s="1"/>
      <c r="B26" s="1" t="s">
        <v>160</v>
      </c>
      <c r="E26" s="7">
        <v>12</v>
      </c>
    </row>
    <row r="27" spans="1:18" x14ac:dyDescent="0.35">
      <c r="A27" s="1"/>
      <c r="B27" s="1" t="s">
        <v>161</v>
      </c>
      <c r="E27" s="7">
        <v>14</v>
      </c>
    </row>
    <row r="28" spans="1:18" x14ac:dyDescent="0.35">
      <c r="A28" s="1" t="s">
        <v>162</v>
      </c>
      <c r="B28" s="1" t="s">
        <v>163</v>
      </c>
      <c r="E28" s="7">
        <v>19</v>
      </c>
    </row>
    <row r="29" spans="1:18" x14ac:dyDescent="0.35">
      <c r="A29" s="1"/>
      <c r="B29" s="1" t="s">
        <v>164</v>
      </c>
      <c r="E29" s="7">
        <v>21</v>
      </c>
      <c r="H29" s="15" t="s">
        <v>739</v>
      </c>
    </row>
    <row r="30" spans="1:18" x14ac:dyDescent="0.35">
      <c r="A30" s="1"/>
      <c r="B30" s="1" t="s">
        <v>7</v>
      </c>
      <c r="E30" s="7">
        <v>11</v>
      </c>
      <c r="H30" s="7" t="s">
        <v>675</v>
      </c>
      <c r="I30" s="7">
        <v>30</v>
      </c>
      <c r="J30" s="7">
        <v>32</v>
      </c>
      <c r="K30" s="7">
        <v>33</v>
      </c>
      <c r="L30" s="7">
        <v>28</v>
      </c>
      <c r="M30" s="7">
        <v>31</v>
      </c>
      <c r="N30" s="7">
        <v>30</v>
      </c>
      <c r="O30" s="7">
        <v>29</v>
      </c>
      <c r="P30" s="7">
        <v>30</v>
      </c>
      <c r="Q30" s="7">
        <v>32</v>
      </c>
      <c r="R30" s="7">
        <v>31</v>
      </c>
    </row>
    <row r="31" spans="1:18" x14ac:dyDescent="0.35">
      <c r="A31" s="1"/>
      <c r="B31" s="1" t="s">
        <v>165</v>
      </c>
      <c r="E31" s="7">
        <v>17</v>
      </c>
      <c r="H31" s="7" t="s">
        <v>674</v>
      </c>
      <c r="I31" s="7">
        <v>25</v>
      </c>
      <c r="J31" s="7">
        <v>27</v>
      </c>
      <c r="K31" s="7">
        <v>26</v>
      </c>
      <c r="L31" s="7">
        <v>23</v>
      </c>
      <c r="M31" s="7">
        <v>28</v>
      </c>
      <c r="N31" s="7">
        <v>24</v>
      </c>
      <c r="O31" s="7">
        <v>26</v>
      </c>
      <c r="P31" s="7">
        <v>25</v>
      </c>
      <c r="Q31" s="7">
        <v>27</v>
      </c>
      <c r="R31" s="7">
        <v>28</v>
      </c>
    </row>
    <row r="32" spans="1:18" x14ac:dyDescent="0.35">
      <c r="A32" s="1"/>
      <c r="B32" s="1" t="s">
        <v>166</v>
      </c>
      <c r="E32" s="7">
        <v>15</v>
      </c>
      <c r="H32" s="7" t="s">
        <v>673</v>
      </c>
      <c r="I32" s="7">
        <v>22</v>
      </c>
      <c r="J32" s="7">
        <v>23</v>
      </c>
      <c r="K32" s="7">
        <v>20</v>
      </c>
      <c r="L32" s="7">
        <v>25</v>
      </c>
      <c r="M32" s="7">
        <v>21</v>
      </c>
      <c r="N32" s="7">
        <v>24</v>
      </c>
      <c r="O32" s="7">
        <v>23</v>
      </c>
      <c r="P32" s="7">
        <v>22</v>
      </c>
      <c r="Q32" s="7">
        <v>25</v>
      </c>
      <c r="R32" s="7">
        <v>24</v>
      </c>
    </row>
    <row r="33" spans="1:18" x14ac:dyDescent="0.35">
      <c r="A33" s="1"/>
      <c r="B33" s="1" t="s">
        <v>167</v>
      </c>
      <c r="E33" s="7">
        <v>20</v>
      </c>
      <c r="H33" s="7" t="s">
        <v>672</v>
      </c>
      <c r="I33" s="7">
        <v>18</v>
      </c>
      <c r="J33" s="7">
        <v>17</v>
      </c>
      <c r="K33" s="7">
        <v>19</v>
      </c>
      <c r="L33" s="7">
        <v>20</v>
      </c>
      <c r="M33" s="7">
        <v>21</v>
      </c>
      <c r="N33" s="7">
        <v>18</v>
      </c>
      <c r="O33" s="7">
        <v>19</v>
      </c>
      <c r="P33" s="7">
        <v>17</v>
      </c>
      <c r="Q33" s="7">
        <v>20</v>
      </c>
      <c r="R33" s="7">
        <v>19</v>
      </c>
    </row>
    <row r="34" spans="1:18" x14ac:dyDescent="0.35">
      <c r="A34" s="1"/>
      <c r="B34" s="1" t="s">
        <v>168</v>
      </c>
      <c r="E34" s="7">
        <v>26</v>
      </c>
      <c r="H34" s="7" t="s">
        <v>671</v>
      </c>
      <c r="I34" s="7">
        <v>35</v>
      </c>
      <c r="J34" s="7">
        <v>36</v>
      </c>
      <c r="K34" s="7">
        <v>34</v>
      </c>
      <c r="L34" s="7">
        <v>35</v>
      </c>
      <c r="M34" s="7">
        <v>33</v>
      </c>
      <c r="N34" s="7">
        <v>34</v>
      </c>
      <c r="O34" s="7">
        <v>32</v>
      </c>
      <c r="P34" s="7">
        <v>33</v>
      </c>
      <c r="Q34" s="7">
        <v>36</v>
      </c>
      <c r="R34" s="7">
        <v>34</v>
      </c>
    </row>
    <row r="35" spans="1:18" x14ac:dyDescent="0.35">
      <c r="A35" s="1"/>
      <c r="B35" s="1" t="s">
        <v>169</v>
      </c>
      <c r="E35" s="7">
        <v>13</v>
      </c>
    </row>
    <row r="36" spans="1:18" x14ac:dyDescent="0.35">
      <c r="A36" s="1"/>
      <c r="B36" s="1" t="s">
        <v>170</v>
      </c>
      <c r="E36" s="7">
        <v>12</v>
      </c>
    </row>
    <row r="37" spans="1:18" x14ac:dyDescent="0.35">
      <c r="A37" s="1"/>
      <c r="B37" s="1" t="s">
        <v>171</v>
      </c>
      <c r="E37" s="7">
        <v>14</v>
      </c>
      <c r="I37" s="4" t="s">
        <v>669</v>
      </c>
    </row>
    <row r="38" spans="1:18" x14ac:dyDescent="0.35">
      <c r="A38" s="1"/>
      <c r="B38" s="1" t="s">
        <v>172</v>
      </c>
      <c r="E38" s="7">
        <v>22</v>
      </c>
    </row>
    <row r="39" spans="1:18" x14ac:dyDescent="0.35">
      <c r="A39" s="1"/>
      <c r="B39" s="1" t="s">
        <v>172</v>
      </c>
      <c r="E39" s="7">
        <v>19</v>
      </c>
    </row>
    <row r="40" spans="1:18" x14ac:dyDescent="0.35">
      <c r="A40" s="1"/>
      <c r="B40" s="1" t="s">
        <v>173</v>
      </c>
      <c r="E40" s="7">
        <v>16</v>
      </c>
      <c r="H40" s="69"/>
      <c r="I40" s="67" t="s">
        <v>648</v>
      </c>
      <c r="J40" s="66"/>
      <c r="K40" s="66"/>
    </row>
    <row r="41" spans="1:18" x14ac:dyDescent="0.35">
      <c r="A41" s="1"/>
      <c r="B41" s="1" t="s">
        <v>174</v>
      </c>
      <c r="E41" s="7">
        <v>11</v>
      </c>
      <c r="G41" s="48"/>
      <c r="H41" s="45"/>
      <c r="I41" s="65">
        <f>AVERAGE(I30:R34)</f>
        <v>26.48</v>
      </c>
      <c r="J41" s="45"/>
      <c r="K41" s="45"/>
    </row>
    <row r="42" spans="1:18" x14ac:dyDescent="0.35">
      <c r="A42" s="1"/>
      <c r="B42" s="1" t="s">
        <v>677</v>
      </c>
      <c r="E42" s="7">
        <v>25</v>
      </c>
      <c r="G42" s="48"/>
      <c r="H42" s="70"/>
      <c r="J42" s="38"/>
      <c r="K42" s="38"/>
    </row>
    <row r="43" spans="1:18" x14ac:dyDescent="0.35">
      <c r="A43" s="1"/>
      <c r="B43" s="1" t="s">
        <v>175</v>
      </c>
      <c r="E43" s="7">
        <v>18</v>
      </c>
      <c r="G43" s="48"/>
      <c r="H43" s="70"/>
    </row>
    <row r="44" spans="1:18" x14ac:dyDescent="0.35">
      <c r="B44" s="1" t="s">
        <v>176</v>
      </c>
      <c r="E44" s="7">
        <v>16</v>
      </c>
      <c r="G44" s="48"/>
      <c r="H44" s="70"/>
      <c r="I44" s="4" t="s">
        <v>670</v>
      </c>
    </row>
    <row r="45" spans="1:18" x14ac:dyDescent="0.35">
      <c r="B45" s="1" t="s">
        <v>177</v>
      </c>
      <c r="E45" s="7">
        <v>13</v>
      </c>
      <c r="G45" s="48"/>
      <c r="H45" s="70"/>
    </row>
    <row r="46" spans="1:18" x14ac:dyDescent="0.35">
      <c r="A46" s="1"/>
      <c r="B46" s="1"/>
      <c r="E46" s="7">
        <v>21</v>
      </c>
      <c r="G46" s="48"/>
      <c r="H46" s="45"/>
      <c r="I46" s="6" t="s">
        <v>665</v>
      </c>
      <c r="J46" s="6" t="s">
        <v>666</v>
      </c>
      <c r="K46" s="71"/>
      <c r="L46" s="71"/>
    </row>
    <row r="47" spans="1:18" x14ac:dyDescent="0.35">
      <c r="E47" s="7">
        <v>20</v>
      </c>
      <c r="I47">
        <f>MAX(I30:R34)-MIN(I30:R34)</f>
        <v>19</v>
      </c>
      <c r="J47">
        <f>_xlfn.VAR.P(I30:R34)</f>
        <v>31.769600000000001</v>
      </c>
    </row>
    <row r="48" spans="1:18" x14ac:dyDescent="0.35">
      <c r="E48" s="7">
        <v>15</v>
      </c>
    </row>
    <row r="49" spans="5:5" x14ac:dyDescent="0.35">
      <c r="E49" s="7">
        <v>12</v>
      </c>
    </row>
    <row r="50" spans="5:5" x14ac:dyDescent="0.35">
      <c r="E50" s="7">
        <v>19</v>
      </c>
    </row>
    <row r="51" spans="5:5" x14ac:dyDescent="0.35">
      <c r="E51" s="7">
        <v>17</v>
      </c>
    </row>
    <row r="52" spans="5:5" x14ac:dyDescent="0.35">
      <c r="E52" s="7">
        <v>14</v>
      </c>
    </row>
    <row r="53" spans="5:5" x14ac:dyDescent="0.35">
      <c r="E53" s="7">
        <v>16</v>
      </c>
    </row>
    <row r="54" spans="5:5" x14ac:dyDescent="0.35">
      <c r="E54" s="7">
        <v>23</v>
      </c>
    </row>
    <row r="55" spans="5:5" x14ac:dyDescent="0.35">
      <c r="E55" s="7">
        <v>18</v>
      </c>
    </row>
    <row r="56" spans="5:5" x14ac:dyDescent="0.35">
      <c r="E56" s="7">
        <v>15</v>
      </c>
    </row>
    <row r="57" spans="5:5" x14ac:dyDescent="0.35">
      <c r="E57" s="7">
        <v>11</v>
      </c>
    </row>
    <row r="58" spans="5:5" x14ac:dyDescent="0.35">
      <c r="E58" s="7">
        <v>19</v>
      </c>
    </row>
    <row r="59" spans="5:5" x14ac:dyDescent="0.35">
      <c r="E59" s="7">
        <v>22</v>
      </c>
    </row>
    <row r="60" spans="5:5" x14ac:dyDescent="0.35">
      <c r="E60" s="7">
        <v>17</v>
      </c>
    </row>
    <row r="61" spans="5:5" x14ac:dyDescent="0.35">
      <c r="E61" s="7">
        <v>12</v>
      </c>
    </row>
    <row r="62" spans="5:5" x14ac:dyDescent="0.35">
      <c r="E62" s="7">
        <v>16</v>
      </c>
    </row>
    <row r="63" spans="5:5" x14ac:dyDescent="0.35">
      <c r="E63" s="7">
        <v>14</v>
      </c>
    </row>
    <row r="64" spans="5:5" x14ac:dyDescent="0.35">
      <c r="E64" s="7">
        <v>18</v>
      </c>
    </row>
    <row r="65" spans="5:5" x14ac:dyDescent="0.35">
      <c r="E65" s="7">
        <v>20</v>
      </c>
    </row>
    <row r="66" spans="5:5" x14ac:dyDescent="0.35">
      <c r="E66" s="7">
        <v>25</v>
      </c>
    </row>
    <row r="67" spans="5:5" x14ac:dyDescent="0.35">
      <c r="E67" s="7">
        <v>13</v>
      </c>
    </row>
    <row r="68" spans="5:5" x14ac:dyDescent="0.35">
      <c r="E68" s="7">
        <v>11</v>
      </c>
    </row>
    <row r="69" spans="5:5" x14ac:dyDescent="0.35">
      <c r="E69" s="7">
        <v>22</v>
      </c>
    </row>
    <row r="70" spans="5:5" x14ac:dyDescent="0.35">
      <c r="E70" s="7">
        <v>19</v>
      </c>
    </row>
    <row r="71" spans="5:5" x14ac:dyDescent="0.35">
      <c r="E71" s="7">
        <v>17</v>
      </c>
    </row>
    <row r="72" spans="5:5" x14ac:dyDescent="0.35">
      <c r="E72" s="7">
        <v>15</v>
      </c>
    </row>
    <row r="73" spans="5:5" x14ac:dyDescent="0.35">
      <c r="E73" s="7">
        <v>16</v>
      </c>
    </row>
    <row r="74" spans="5:5" x14ac:dyDescent="0.35">
      <c r="E74" s="7">
        <v>13</v>
      </c>
    </row>
    <row r="75" spans="5:5" x14ac:dyDescent="0.35">
      <c r="E75" s="7">
        <v>14</v>
      </c>
    </row>
    <row r="76" spans="5:5" x14ac:dyDescent="0.35">
      <c r="E76" s="7">
        <v>18</v>
      </c>
    </row>
    <row r="77" spans="5:5" x14ac:dyDescent="0.35">
      <c r="E77" s="7">
        <v>20</v>
      </c>
    </row>
    <row r="78" spans="5:5" x14ac:dyDescent="0.35">
      <c r="E78" s="7">
        <v>19</v>
      </c>
    </row>
    <row r="79" spans="5:5" x14ac:dyDescent="0.35">
      <c r="E79" s="7">
        <v>21</v>
      </c>
    </row>
    <row r="80" spans="5:5" x14ac:dyDescent="0.35">
      <c r="E80" s="7">
        <v>17</v>
      </c>
    </row>
    <row r="81" spans="5:5" x14ac:dyDescent="0.35">
      <c r="E81" s="7">
        <v>12</v>
      </c>
    </row>
    <row r="82" spans="5:5" x14ac:dyDescent="0.35">
      <c r="E82" s="7">
        <v>15</v>
      </c>
    </row>
    <row r="83" spans="5:5" x14ac:dyDescent="0.35">
      <c r="E83" s="7">
        <v>13</v>
      </c>
    </row>
    <row r="84" spans="5:5" x14ac:dyDescent="0.35">
      <c r="E84" s="7">
        <v>16</v>
      </c>
    </row>
    <row r="85" spans="5:5" x14ac:dyDescent="0.35">
      <c r="E85" s="7">
        <v>14</v>
      </c>
    </row>
    <row r="86" spans="5:5" x14ac:dyDescent="0.35">
      <c r="E86" s="7">
        <v>22</v>
      </c>
    </row>
    <row r="87" spans="5:5" x14ac:dyDescent="0.35">
      <c r="E87" s="7">
        <v>21</v>
      </c>
    </row>
    <row r="88" spans="5:5" x14ac:dyDescent="0.35">
      <c r="E88" s="7">
        <v>19</v>
      </c>
    </row>
    <row r="89" spans="5:5" x14ac:dyDescent="0.35">
      <c r="E89" s="7">
        <v>18</v>
      </c>
    </row>
    <row r="90" spans="5:5" x14ac:dyDescent="0.35">
      <c r="E90" s="7">
        <v>16</v>
      </c>
    </row>
    <row r="91" spans="5:5" x14ac:dyDescent="0.35">
      <c r="E91" s="7">
        <v>11</v>
      </c>
    </row>
    <row r="92" spans="5:5" x14ac:dyDescent="0.35">
      <c r="E92" s="7">
        <v>17</v>
      </c>
    </row>
    <row r="93" spans="5:5" x14ac:dyDescent="0.35">
      <c r="E93" s="7">
        <v>14</v>
      </c>
    </row>
    <row r="94" spans="5:5" x14ac:dyDescent="0.35">
      <c r="E94" s="7">
        <v>12</v>
      </c>
    </row>
    <row r="95" spans="5:5" x14ac:dyDescent="0.35">
      <c r="E95" s="7">
        <v>20</v>
      </c>
    </row>
    <row r="96" spans="5:5" x14ac:dyDescent="0.35">
      <c r="E96" s="7">
        <v>23</v>
      </c>
    </row>
    <row r="97" spans="5:5" x14ac:dyDescent="0.35">
      <c r="E97" s="7">
        <v>19</v>
      </c>
    </row>
    <row r="98" spans="5:5" x14ac:dyDescent="0.35">
      <c r="E98" s="7">
        <v>15</v>
      </c>
    </row>
    <row r="99" spans="5:5" x14ac:dyDescent="0.35">
      <c r="E99" s="7">
        <v>16</v>
      </c>
    </row>
    <row r="100" spans="5:5" x14ac:dyDescent="0.35">
      <c r="E100" s="7">
        <v>13</v>
      </c>
    </row>
    <row r="101" spans="5:5" x14ac:dyDescent="0.35">
      <c r="E101" s="7">
        <v>18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2"/>
  <sheetViews>
    <sheetView workbookViewId="0">
      <selection activeCell="H9" sqref="H9"/>
    </sheetView>
  </sheetViews>
  <sheetFormatPr defaultRowHeight="14.5" x14ac:dyDescent="0.35"/>
  <cols>
    <col min="1" max="1" width="10.26953125" customWidth="1"/>
    <col min="2" max="2" width="74.6328125" bestFit="1" customWidth="1"/>
    <col min="5" max="5" width="9.6328125" bestFit="1" customWidth="1"/>
  </cols>
  <sheetData>
    <row r="1" spans="1:10" x14ac:dyDescent="0.35">
      <c r="A1" t="s">
        <v>0</v>
      </c>
      <c r="B1" t="s">
        <v>1</v>
      </c>
    </row>
    <row r="2" spans="1:10" ht="15" thickBot="1" x14ac:dyDescent="0.4">
      <c r="A2" s="1" t="s">
        <v>178</v>
      </c>
      <c r="B2" s="1" t="s">
        <v>179</v>
      </c>
      <c r="D2" s="21" t="s">
        <v>748</v>
      </c>
      <c r="E2" s="44"/>
    </row>
    <row r="3" spans="1:10" x14ac:dyDescent="0.35">
      <c r="A3" s="1"/>
      <c r="B3" s="1" t="s">
        <v>180</v>
      </c>
      <c r="D3" s="20">
        <v>28</v>
      </c>
      <c r="E3" s="45"/>
      <c r="F3" t="s">
        <v>3</v>
      </c>
      <c r="G3" s="5" t="s">
        <v>679</v>
      </c>
      <c r="I3" s="42" t="s">
        <v>701</v>
      </c>
      <c r="J3" s="42" t="s">
        <v>690</v>
      </c>
    </row>
    <row r="4" spans="1:10" x14ac:dyDescent="0.35">
      <c r="A4" s="1"/>
      <c r="B4" s="1" t="s">
        <v>7</v>
      </c>
      <c r="D4" s="20">
        <v>32</v>
      </c>
      <c r="E4" s="45"/>
      <c r="I4" s="43">
        <v>27</v>
      </c>
      <c r="J4" s="43">
        <v>3</v>
      </c>
    </row>
    <row r="5" spans="1:10" x14ac:dyDescent="0.35">
      <c r="A5" s="1"/>
      <c r="B5" s="1" t="s">
        <v>7</v>
      </c>
      <c r="D5" s="20">
        <v>35</v>
      </c>
      <c r="E5" s="45"/>
      <c r="I5" s="43">
        <v>28.8</v>
      </c>
      <c r="J5" s="43">
        <v>5</v>
      </c>
    </row>
    <row r="6" spans="1:10" x14ac:dyDescent="0.35">
      <c r="A6" s="1"/>
      <c r="B6" s="1" t="s">
        <v>181</v>
      </c>
      <c r="D6" s="20">
        <v>40</v>
      </c>
      <c r="E6" s="45"/>
      <c r="I6" s="43">
        <v>30.6</v>
      </c>
      <c r="J6" s="43">
        <v>13</v>
      </c>
    </row>
    <row r="7" spans="1:10" x14ac:dyDescent="0.35">
      <c r="A7" s="1"/>
      <c r="B7" s="1" t="s">
        <v>182</v>
      </c>
      <c r="D7" s="20">
        <v>42</v>
      </c>
      <c r="E7" s="45"/>
      <c r="I7" s="43">
        <v>32.4</v>
      </c>
      <c r="J7" s="43">
        <v>15</v>
      </c>
    </row>
    <row r="8" spans="1:10" x14ac:dyDescent="0.35">
      <c r="A8" s="1"/>
      <c r="B8" s="1" t="s">
        <v>183</v>
      </c>
      <c r="D8" s="20">
        <v>28</v>
      </c>
      <c r="E8" s="45"/>
      <c r="I8" s="43">
        <v>34.200000000000003</v>
      </c>
      <c r="J8" s="43">
        <v>10</v>
      </c>
    </row>
    <row r="9" spans="1:10" x14ac:dyDescent="0.35">
      <c r="A9" s="1"/>
      <c r="B9" s="1" t="s">
        <v>184</v>
      </c>
      <c r="D9" s="20">
        <v>33</v>
      </c>
      <c r="E9" s="45"/>
      <c r="F9" t="s">
        <v>23</v>
      </c>
      <c r="G9" s="5" t="s">
        <v>650</v>
      </c>
      <c r="H9">
        <f>MODE(D3:D102)</f>
        <v>31</v>
      </c>
      <c r="I9" s="43">
        <v>36</v>
      </c>
      <c r="J9" s="43">
        <v>16</v>
      </c>
    </row>
    <row r="10" spans="1:10" x14ac:dyDescent="0.35">
      <c r="A10" s="1"/>
      <c r="B10" s="1" t="s">
        <v>185</v>
      </c>
      <c r="D10" s="17">
        <v>38</v>
      </c>
      <c r="I10" s="43">
        <v>37.799999999999997</v>
      </c>
      <c r="J10" s="43">
        <v>5</v>
      </c>
    </row>
    <row r="11" spans="1:10" x14ac:dyDescent="0.35">
      <c r="A11" s="1"/>
      <c r="B11" s="1" t="s">
        <v>186</v>
      </c>
      <c r="D11" s="17">
        <v>30</v>
      </c>
      <c r="I11" s="43">
        <v>39.6</v>
      </c>
      <c r="J11" s="43">
        <v>13</v>
      </c>
    </row>
    <row r="12" spans="1:10" x14ac:dyDescent="0.35">
      <c r="A12" s="1"/>
      <c r="B12" s="1" t="s">
        <v>187</v>
      </c>
      <c r="D12" s="17">
        <v>41</v>
      </c>
      <c r="F12" t="s">
        <v>39</v>
      </c>
      <c r="G12" s="5" t="s">
        <v>678</v>
      </c>
      <c r="H12">
        <f>MEDIAN(D3:D102)</f>
        <v>35</v>
      </c>
      <c r="I12" s="43">
        <v>41.4</v>
      </c>
      <c r="J12" s="43">
        <v>10</v>
      </c>
    </row>
    <row r="13" spans="1:10" x14ac:dyDescent="0.35">
      <c r="A13" s="1"/>
      <c r="B13" s="1" t="s">
        <v>187</v>
      </c>
      <c r="D13" s="17">
        <v>37</v>
      </c>
      <c r="I13" s="43">
        <v>43.2</v>
      </c>
      <c r="J13" s="43">
        <v>5</v>
      </c>
    </row>
    <row r="14" spans="1:10" x14ac:dyDescent="0.35">
      <c r="A14" s="1"/>
      <c r="B14" s="1" t="s">
        <v>188</v>
      </c>
      <c r="D14" s="17">
        <v>31</v>
      </c>
      <c r="I14" s="43" t="s">
        <v>702</v>
      </c>
      <c r="J14" s="43">
        <v>5</v>
      </c>
    </row>
    <row r="15" spans="1:10" x14ac:dyDescent="0.35">
      <c r="A15" s="1"/>
      <c r="B15" s="1" t="s">
        <v>189</v>
      </c>
      <c r="D15" s="17">
        <v>34</v>
      </c>
      <c r="F15" t="s">
        <v>112</v>
      </c>
      <c r="G15" s="5" t="s">
        <v>665</v>
      </c>
      <c r="H15">
        <f>MAX(D3:D102)-MIN(D3:D102)</f>
        <v>18</v>
      </c>
    </row>
    <row r="16" spans="1:10" x14ac:dyDescent="0.35">
      <c r="A16" s="1"/>
      <c r="B16" s="1" t="s">
        <v>190</v>
      </c>
      <c r="D16" s="17">
        <v>29</v>
      </c>
    </row>
    <row r="17" spans="1:4" x14ac:dyDescent="0.35">
      <c r="A17" s="1"/>
      <c r="B17" s="1" t="s">
        <v>88</v>
      </c>
      <c r="D17" s="17">
        <v>36</v>
      </c>
    </row>
    <row r="18" spans="1:4" x14ac:dyDescent="0.35">
      <c r="A18" s="1"/>
      <c r="B18" s="1" t="s">
        <v>191</v>
      </c>
      <c r="D18" s="17">
        <v>43</v>
      </c>
    </row>
    <row r="19" spans="1:4" x14ac:dyDescent="0.35">
      <c r="A19" s="1"/>
      <c r="B19" s="1" t="s">
        <v>192</v>
      </c>
      <c r="D19" s="17">
        <v>39</v>
      </c>
    </row>
    <row r="20" spans="1:4" x14ac:dyDescent="0.35">
      <c r="A20" s="1"/>
      <c r="B20" s="1" t="s">
        <v>193</v>
      </c>
      <c r="D20" s="17">
        <v>27</v>
      </c>
    </row>
    <row r="21" spans="1:4" x14ac:dyDescent="0.35">
      <c r="A21" s="1"/>
      <c r="B21" s="1" t="s">
        <v>194</v>
      </c>
      <c r="D21" s="17">
        <v>35</v>
      </c>
    </row>
    <row r="22" spans="1:4" x14ac:dyDescent="0.35">
      <c r="A22" s="1"/>
      <c r="B22" s="1" t="s">
        <v>195</v>
      </c>
      <c r="D22" s="17">
        <v>31</v>
      </c>
    </row>
    <row r="23" spans="1:4" x14ac:dyDescent="0.35">
      <c r="A23" s="1"/>
      <c r="B23" s="1" t="s">
        <v>196</v>
      </c>
      <c r="D23" s="17">
        <v>39</v>
      </c>
    </row>
    <row r="24" spans="1:4" x14ac:dyDescent="0.35">
      <c r="A24" s="1"/>
      <c r="B24" s="1" t="s">
        <v>197</v>
      </c>
      <c r="D24" s="17">
        <v>45</v>
      </c>
    </row>
    <row r="25" spans="1:4" x14ac:dyDescent="0.35">
      <c r="A25" s="1"/>
      <c r="B25" s="1" t="s">
        <v>198</v>
      </c>
      <c r="D25" s="17">
        <v>29</v>
      </c>
    </row>
    <row r="26" spans="1:4" x14ac:dyDescent="0.35">
      <c r="A26" s="1"/>
      <c r="B26" s="1" t="s">
        <v>199</v>
      </c>
      <c r="D26" s="17">
        <v>33</v>
      </c>
    </row>
    <row r="27" spans="1:4" x14ac:dyDescent="0.35">
      <c r="A27" s="1"/>
      <c r="B27" s="1" t="s">
        <v>200</v>
      </c>
      <c r="D27" s="17">
        <v>37</v>
      </c>
    </row>
    <row r="28" spans="1:4" x14ac:dyDescent="0.35">
      <c r="D28" s="17">
        <v>40</v>
      </c>
    </row>
    <row r="29" spans="1:4" x14ac:dyDescent="0.35">
      <c r="D29" s="17">
        <v>36</v>
      </c>
    </row>
    <row r="30" spans="1:4" x14ac:dyDescent="0.35">
      <c r="D30" s="17">
        <v>29</v>
      </c>
    </row>
    <row r="31" spans="1:4" x14ac:dyDescent="0.35">
      <c r="D31" s="17">
        <v>31</v>
      </c>
    </row>
    <row r="32" spans="1:4" x14ac:dyDescent="0.35">
      <c r="D32" s="17">
        <v>38</v>
      </c>
    </row>
    <row r="33" spans="4:4" x14ac:dyDescent="0.35">
      <c r="D33" s="17">
        <v>35</v>
      </c>
    </row>
    <row r="34" spans="4:4" x14ac:dyDescent="0.35">
      <c r="D34" s="17">
        <v>44</v>
      </c>
    </row>
    <row r="35" spans="4:4" x14ac:dyDescent="0.35">
      <c r="D35" s="17">
        <v>32</v>
      </c>
    </row>
    <row r="36" spans="4:4" x14ac:dyDescent="0.35">
      <c r="D36" s="17">
        <v>39</v>
      </c>
    </row>
    <row r="37" spans="4:4" x14ac:dyDescent="0.35">
      <c r="D37" s="17">
        <v>36</v>
      </c>
    </row>
    <row r="38" spans="4:4" x14ac:dyDescent="0.35">
      <c r="D38" s="17">
        <v>30</v>
      </c>
    </row>
    <row r="39" spans="4:4" x14ac:dyDescent="0.35">
      <c r="D39" s="17">
        <v>33</v>
      </c>
    </row>
    <row r="40" spans="4:4" x14ac:dyDescent="0.35">
      <c r="D40" s="17">
        <v>28</v>
      </c>
    </row>
    <row r="41" spans="4:4" x14ac:dyDescent="0.35">
      <c r="D41" s="17">
        <v>41</v>
      </c>
    </row>
    <row r="42" spans="4:4" x14ac:dyDescent="0.35">
      <c r="D42" s="17">
        <v>35</v>
      </c>
    </row>
    <row r="43" spans="4:4" x14ac:dyDescent="0.35">
      <c r="D43" s="17">
        <v>31</v>
      </c>
    </row>
    <row r="44" spans="4:4" x14ac:dyDescent="0.35">
      <c r="D44" s="17">
        <v>37</v>
      </c>
    </row>
    <row r="45" spans="4:4" x14ac:dyDescent="0.35">
      <c r="D45" s="17">
        <v>42</v>
      </c>
    </row>
    <row r="46" spans="4:4" x14ac:dyDescent="0.35">
      <c r="D46" s="17">
        <v>29</v>
      </c>
    </row>
    <row r="47" spans="4:4" x14ac:dyDescent="0.35">
      <c r="D47" s="17">
        <v>34</v>
      </c>
    </row>
    <row r="48" spans="4:4" x14ac:dyDescent="0.35">
      <c r="D48" s="17">
        <v>40</v>
      </c>
    </row>
    <row r="49" spans="4:4" x14ac:dyDescent="0.35">
      <c r="D49" s="17">
        <v>31</v>
      </c>
    </row>
    <row r="50" spans="4:4" x14ac:dyDescent="0.35">
      <c r="D50" s="17">
        <v>33</v>
      </c>
    </row>
    <row r="51" spans="4:4" x14ac:dyDescent="0.35">
      <c r="D51" s="17">
        <v>38</v>
      </c>
    </row>
    <row r="52" spans="4:4" x14ac:dyDescent="0.35">
      <c r="D52" s="17">
        <v>36</v>
      </c>
    </row>
    <row r="53" spans="4:4" x14ac:dyDescent="0.35">
      <c r="D53" s="17">
        <v>39</v>
      </c>
    </row>
    <row r="54" spans="4:4" x14ac:dyDescent="0.35">
      <c r="D54" s="17">
        <v>27</v>
      </c>
    </row>
    <row r="55" spans="4:4" x14ac:dyDescent="0.35">
      <c r="D55" s="17">
        <v>35</v>
      </c>
    </row>
    <row r="56" spans="4:4" x14ac:dyDescent="0.35">
      <c r="D56" s="17">
        <v>30</v>
      </c>
    </row>
    <row r="57" spans="4:4" x14ac:dyDescent="0.35">
      <c r="D57" s="17">
        <v>43</v>
      </c>
    </row>
    <row r="58" spans="4:4" x14ac:dyDescent="0.35">
      <c r="D58" s="17">
        <v>29</v>
      </c>
    </row>
    <row r="59" spans="4:4" x14ac:dyDescent="0.35">
      <c r="D59" s="17">
        <v>32</v>
      </c>
    </row>
    <row r="60" spans="4:4" x14ac:dyDescent="0.35">
      <c r="D60" s="17">
        <v>36</v>
      </c>
    </row>
    <row r="61" spans="4:4" x14ac:dyDescent="0.35">
      <c r="D61" s="17">
        <v>31</v>
      </c>
    </row>
    <row r="62" spans="4:4" x14ac:dyDescent="0.35">
      <c r="D62" s="17">
        <v>40</v>
      </c>
    </row>
    <row r="63" spans="4:4" x14ac:dyDescent="0.35">
      <c r="D63" s="17">
        <v>39</v>
      </c>
    </row>
    <row r="64" spans="4:4" x14ac:dyDescent="0.35">
      <c r="D64" s="17">
        <v>27</v>
      </c>
    </row>
    <row r="65" spans="4:4" x14ac:dyDescent="0.35">
      <c r="D65" s="17">
        <v>35</v>
      </c>
    </row>
    <row r="66" spans="4:4" x14ac:dyDescent="0.35">
      <c r="D66" s="17">
        <v>30</v>
      </c>
    </row>
    <row r="67" spans="4:4" x14ac:dyDescent="0.35">
      <c r="D67" s="17">
        <v>43</v>
      </c>
    </row>
    <row r="68" spans="4:4" x14ac:dyDescent="0.35">
      <c r="D68" s="17">
        <v>29</v>
      </c>
    </row>
    <row r="69" spans="4:4" x14ac:dyDescent="0.35">
      <c r="D69" s="17">
        <v>32</v>
      </c>
    </row>
    <row r="70" spans="4:4" x14ac:dyDescent="0.35">
      <c r="D70" s="17">
        <v>36</v>
      </c>
    </row>
    <row r="71" spans="4:4" x14ac:dyDescent="0.35">
      <c r="D71" s="17">
        <v>31</v>
      </c>
    </row>
    <row r="72" spans="4:4" x14ac:dyDescent="0.35">
      <c r="D72" s="17">
        <v>40</v>
      </c>
    </row>
    <row r="73" spans="4:4" x14ac:dyDescent="0.35">
      <c r="D73" s="17">
        <v>38</v>
      </c>
    </row>
    <row r="74" spans="4:4" x14ac:dyDescent="0.35">
      <c r="D74" s="17">
        <v>44</v>
      </c>
    </row>
    <row r="75" spans="4:4" x14ac:dyDescent="0.35">
      <c r="D75" s="17">
        <v>37</v>
      </c>
    </row>
    <row r="76" spans="4:4" x14ac:dyDescent="0.35">
      <c r="D76" s="17">
        <v>33</v>
      </c>
    </row>
    <row r="77" spans="4:4" x14ac:dyDescent="0.35">
      <c r="D77" s="17">
        <v>35</v>
      </c>
    </row>
    <row r="78" spans="4:4" x14ac:dyDescent="0.35">
      <c r="D78" s="17">
        <v>41</v>
      </c>
    </row>
    <row r="79" spans="4:4" x14ac:dyDescent="0.35">
      <c r="D79" s="17">
        <v>30</v>
      </c>
    </row>
    <row r="80" spans="4:4" x14ac:dyDescent="0.35">
      <c r="D80" s="17">
        <v>31</v>
      </c>
    </row>
    <row r="81" spans="4:4" x14ac:dyDescent="0.35">
      <c r="D81" s="17">
        <v>39</v>
      </c>
    </row>
    <row r="82" spans="4:4" x14ac:dyDescent="0.35">
      <c r="D82" s="17">
        <v>28</v>
      </c>
    </row>
    <row r="83" spans="4:4" x14ac:dyDescent="0.35">
      <c r="D83" s="17">
        <v>45</v>
      </c>
    </row>
    <row r="84" spans="4:4" x14ac:dyDescent="0.35">
      <c r="D84" s="17">
        <v>29</v>
      </c>
    </row>
    <row r="85" spans="4:4" x14ac:dyDescent="0.35">
      <c r="D85" s="17">
        <v>33</v>
      </c>
    </row>
    <row r="86" spans="4:4" x14ac:dyDescent="0.35">
      <c r="D86" s="17">
        <v>38</v>
      </c>
    </row>
    <row r="87" spans="4:4" x14ac:dyDescent="0.35">
      <c r="D87" s="17">
        <v>34</v>
      </c>
    </row>
    <row r="88" spans="4:4" x14ac:dyDescent="0.35">
      <c r="D88" s="17">
        <v>32</v>
      </c>
    </row>
    <row r="89" spans="4:4" x14ac:dyDescent="0.35">
      <c r="D89" s="17">
        <v>35</v>
      </c>
    </row>
    <row r="90" spans="4:4" x14ac:dyDescent="0.35">
      <c r="D90" s="17">
        <v>31</v>
      </c>
    </row>
    <row r="91" spans="4:4" x14ac:dyDescent="0.35">
      <c r="D91" s="17">
        <v>40</v>
      </c>
    </row>
    <row r="92" spans="4:4" x14ac:dyDescent="0.35">
      <c r="D92" s="17">
        <v>36</v>
      </c>
    </row>
    <row r="93" spans="4:4" x14ac:dyDescent="0.35">
      <c r="D93" s="17">
        <v>38</v>
      </c>
    </row>
    <row r="94" spans="4:4" x14ac:dyDescent="0.35">
      <c r="D94" s="17">
        <v>44</v>
      </c>
    </row>
    <row r="95" spans="4:4" x14ac:dyDescent="0.35">
      <c r="D95" s="17">
        <v>37</v>
      </c>
    </row>
    <row r="96" spans="4:4" x14ac:dyDescent="0.35">
      <c r="D96" s="17">
        <v>33</v>
      </c>
    </row>
    <row r="97" spans="4:4" x14ac:dyDescent="0.35">
      <c r="D97" s="17">
        <v>35</v>
      </c>
    </row>
    <row r="98" spans="4:4" x14ac:dyDescent="0.35">
      <c r="D98" s="17">
        <v>41</v>
      </c>
    </row>
    <row r="99" spans="4:4" x14ac:dyDescent="0.35">
      <c r="D99" s="17">
        <v>30</v>
      </c>
    </row>
    <row r="100" spans="4:4" x14ac:dyDescent="0.35">
      <c r="D100" s="17">
        <v>31</v>
      </c>
    </row>
    <row r="101" spans="4:4" x14ac:dyDescent="0.35">
      <c r="D101" s="17">
        <v>39</v>
      </c>
    </row>
    <row r="102" spans="4:4" x14ac:dyDescent="0.35">
      <c r="D102" s="17">
        <v>28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55"/>
  <sheetViews>
    <sheetView workbookViewId="0">
      <selection activeCell="I17" sqref="I17"/>
    </sheetView>
  </sheetViews>
  <sheetFormatPr defaultRowHeight="14.5" x14ac:dyDescent="0.35"/>
  <cols>
    <col min="1" max="1" width="4.7265625" customWidth="1"/>
    <col min="2" max="2" width="76.08984375" bestFit="1" customWidth="1"/>
    <col min="4" max="4" width="15.453125" bestFit="1" customWidth="1"/>
    <col min="7" max="7" width="20.81640625" bestFit="1" customWidth="1"/>
  </cols>
  <sheetData>
    <row r="1" spans="1:10" x14ac:dyDescent="0.35">
      <c r="A1" t="s">
        <v>1</v>
      </c>
      <c r="B1" t="s">
        <v>0</v>
      </c>
    </row>
    <row r="2" spans="1:10" x14ac:dyDescent="0.35">
      <c r="A2" s="1" t="s">
        <v>201</v>
      </c>
      <c r="B2" s="1" t="s">
        <v>202</v>
      </c>
      <c r="D2" s="16" t="s">
        <v>749</v>
      </c>
      <c r="E2" t="s">
        <v>201</v>
      </c>
      <c r="F2" t="s">
        <v>3</v>
      </c>
      <c r="G2" s="5" t="s">
        <v>684</v>
      </c>
      <c r="I2" s="46" t="s">
        <v>701</v>
      </c>
      <c r="J2" s="46" t="s">
        <v>690</v>
      </c>
    </row>
    <row r="3" spans="1:10" x14ac:dyDescent="0.35">
      <c r="A3" s="1"/>
      <c r="B3" s="1" t="s">
        <v>203</v>
      </c>
      <c r="D3" s="17">
        <v>56</v>
      </c>
      <c r="I3" s="43">
        <v>28</v>
      </c>
      <c r="J3" s="43">
        <v>1</v>
      </c>
    </row>
    <row r="4" spans="1:10" x14ac:dyDescent="0.35">
      <c r="A4" s="1"/>
      <c r="B4" s="1" t="s">
        <v>204</v>
      </c>
      <c r="D4" s="17">
        <v>40</v>
      </c>
      <c r="I4" s="43">
        <v>34.428571428571431</v>
      </c>
      <c r="J4" s="43">
        <v>0</v>
      </c>
    </row>
    <row r="5" spans="1:10" x14ac:dyDescent="0.35">
      <c r="A5" s="1"/>
      <c r="B5" s="1" t="s">
        <v>205</v>
      </c>
      <c r="D5" s="17">
        <v>28</v>
      </c>
      <c r="I5" s="43">
        <v>40.857142857142861</v>
      </c>
      <c r="J5" s="43">
        <v>8</v>
      </c>
    </row>
    <row r="6" spans="1:10" x14ac:dyDescent="0.35">
      <c r="A6" s="1"/>
      <c r="B6" s="1" t="s">
        <v>206</v>
      </c>
      <c r="D6" s="17">
        <v>73</v>
      </c>
      <c r="I6" s="43">
        <v>47.285714285714285</v>
      </c>
      <c r="J6" s="43">
        <v>11</v>
      </c>
    </row>
    <row r="7" spans="1:10" x14ac:dyDescent="0.35">
      <c r="A7" s="1"/>
      <c r="B7" s="1" t="s">
        <v>207</v>
      </c>
      <c r="D7" s="17">
        <v>52</v>
      </c>
      <c r="F7" t="s">
        <v>685</v>
      </c>
      <c r="G7" s="5" t="s">
        <v>650</v>
      </c>
      <c r="H7">
        <f>MODE(D3:D52)</f>
        <v>40</v>
      </c>
      <c r="I7" s="43">
        <v>53.714285714285715</v>
      </c>
      <c r="J7" s="43">
        <v>10</v>
      </c>
    </row>
    <row r="8" spans="1:10" x14ac:dyDescent="0.35">
      <c r="A8" s="1"/>
      <c r="B8" s="1" t="s">
        <v>208</v>
      </c>
      <c r="D8" s="17">
        <v>61</v>
      </c>
      <c r="I8" s="43">
        <v>60.142857142857146</v>
      </c>
      <c r="J8" s="43">
        <v>10</v>
      </c>
    </row>
    <row r="9" spans="1:10" x14ac:dyDescent="0.35">
      <c r="A9" s="1"/>
      <c r="B9" s="1" t="s">
        <v>209</v>
      </c>
      <c r="D9" s="17">
        <v>35</v>
      </c>
      <c r="I9" s="43">
        <v>66.571428571428569</v>
      </c>
      <c r="J9" s="43">
        <v>7</v>
      </c>
    </row>
    <row r="10" spans="1:10" x14ac:dyDescent="0.35">
      <c r="A10" s="1"/>
      <c r="B10" s="1" t="s">
        <v>88</v>
      </c>
      <c r="D10" s="17">
        <v>40</v>
      </c>
      <c r="I10" s="43" t="s">
        <v>702</v>
      </c>
      <c r="J10" s="43">
        <v>3</v>
      </c>
    </row>
    <row r="11" spans="1:10" x14ac:dyDescent="0.35">
      <c r="A11" s="1"/>
      <c r="B11" s="1" t="s">
        <v>88</v>
      </c>
      <c r="D11" s="17">
        <v>47</v>
      </c>
      <c r="F11" t="s">
        <v>39</v>
      </c>
      <c r="G11" s="5" t="s">
        <v>649</v>
      </c>
      <c r="H11">
        <f>MEDIAN(D3:D52)</f>
        <v>50</v>
      </c>
    </row>
    <row r="12" spans="1:10" x14ac:dyDescent="0.35">
      <c r="A12" s="1"/>
      <c r="B12" s="1" t="s">
        <v>210</v>
      </c>
      <c r="D12" s="17">
        <v>65</v>
      </c>
    </row>
    <row r="13" spans="1:10" x14ac:dyDescent="0.35">
      <c r="A13" s="1"/>
      <c r="B13" s="1" t="s">
        <v>211</v>
      </c>
      <c r="D13" s="17">
        <v>52</v>
      </c>
    </row>
    <row r="14" spans="1:10" x14ac:dyDescent="0.35">
      <c r="A14" s="1"/>
      <c r="B14" s="1" t="s">
        <v>212</v>
      </c>
      <c r="D14" s="17">
        <v>44</v>
      </c>
    </row>
    <row r="15" spans="1:10" x14ac:dyDescent="0.35">
      <c r="A15" s="1"/>
      <c r="B15" s="1" t="s">
        <v>213</v>
      </c>
      <c r="D15" s="17">
        <v>38</v>
      </c>
      <c r="F15" t="s">
        <v>112</v>
      </c>
      <c r="G15" s="5" t="s">
        <v>686</v>
      </c>
      <c r="H15" s="47" t="s">
        <v>687</v>
      </c>
      <c r="I15">
        <f>QUARTILE(D3:D52,1)</f>
        <v>42.25</v>
      </c>
    </row>
    <row r="16" spans="1:10" x14ac:dyDescent="0.35">
      <c r="A16" s="1"/>
      <c r="B16" s="1" t="s">
        <v>214</v>
      </c>
      <c r="D16" s="17">
        <v>60</v>
      </c>
      <c r="H16" s="47" t="s">
        <v>688</v>
      </c>
      <c r="I16">
        <f>QUARTILE(D3:D52,3)</f>
        <v>58</v>
      </c>
    </row>
    <row r="17" spans="1:8" x14ac:dyDescent="0.35">
      <c r="A17" s="1"/>
      <c r="B17" s="1" t="s">
        <v>215</v>
      </c>
      <c r="D17" s="17">
        <v>56</v>
      </c>
    </row>
    <row r="18" spans="1:8" x14ac:dyDescent="0.35">
      <c r="A18" s="1"/>
      <c r="B18" s="1" t="s">
        <v>216</v>
      </c>
      <c r="D18" s="17">
        <v>40</v>
      </c>
      <c r="H18">
        <f>I16-I15</f>
        <v>15.75</v>
      </c>
    </row>
    <row r="19" spans="1:8" x14ac:dyDescent="0.35">
      <c r="A19" s="1"/>
      <c r="B19" s="1" t="s">
        <v>217</v>
      </c>
      <c r="D19" s="17">
        <v>36</v>
      </c>
    </row>
    <row r="20" spans="1:8" x14ac:dyDescent="0.35">
      <c r="A20" s="1" t="s">
        <v>681</v>
      </c>
      <c r="B20" s="1" t="s">
        <v>680</v>
      </c>
      <c r="D20" s="17">
        <v>49</v>
      </c>
    </row>
    <row r="21" spans="1:8" x14ac:dyDescent="0.35">
      <c r="A21" s="1"/>
      <c r="B21" s="1" t="s">
        <v>218</v>
      </c>
      <c r="D21" s="17">
        <v>68</v>
      </c>
    </row>
    <row r="22" spans="1:8" x14ac:dyDescent="0.35">
      <c r="A22" s="1"/>
      <c r="B22" s="1" t="s">
        <v>7</v>
      </c>
      <c r="D22" s="17">
        <v>57</v>
      </c>
      <c r="F22" s="40" t="s">
        <v>681</v>
      </c>
      <c r="G22" s="57" t="s">
        <v>689</v>
      </c>
      <c r="H22" s="57" t="s">
        <v>690</v>
      </c>
    </row>
    <row r="23" spans="1:8" x14ac:dyDescent="0.35">
      <c r="A23" s="1"/>
      <c r="B23" s="1" t="s">
        <v>7</v>
      </c>
      <c r="D23" s="17">
        <v>52</v>
      </c>
      <c r="G23" s="17" t="s">
        <v>691</v>
      </c>
      <c r="H23" s="17">
        <v>30</v>
      </c>
    </row>
    <row r="24" spans="1:8" x14ac:dyDescent="0.35">
      <c r="A24" s="1"/>
      <c r="B24" s="1" t="s">
        <v>219</v>
      </c>
      <c r="D24" s="17">
        <v>63</v>
      </c>
      <c r="G24" s="17" t="s">
        <v>692</v>
      </c>
      <c r="H24" s="17">
        <v>40</v>
      </c>
    </row>
    <row r="25" spans="1:8" x14ac:dyDescent="0.35">
      <c r="A25" s="1"/>
      <c r="B25" s="1" t="s">
        <v>220</v>
      </c>
      <c r="D25" s="17">
        <v>41</v>
      </c>
      <c r="G25" s="17" t="s">
        <v>693</v>
      </c>
      <c r="H25" s="17">
        <v>20</v>
      </c>
    </row>
    <row r="26" spans="1:8" x14ac:dyDescent="0.35">
      <c r="A26" s="1"/>
      <c r="B26" s="1" t="s">
        <v>221</v>
      </c>
      <c r="D26" s="17">
        <v>48</v>
      </c>
      <c r="G26" s="17" t="s">
        <v>697</v>
      </c>
      <c r="H26" s="17">
        <v>10</v>
      </c>
    </row>
    <row r="27" spans="1:8" x14ac:dyDescent="0.35">
      <c r="A27" s="1"/>
      <c r="B27" s="1" t="s">
        <v>222</v>
      </c>
      <c r="D27" s="17">
        <v>55</v>
      </c>
      <c r="G27" s="17" t="s">
        <v>694</v>
      </c>
      <c r="H27" s="17">
        <v>45</v>
      </c>
    </row>
    <row r="28" spans="1:8" x14ac:dyDescent="0.35">
      <c r="A28" s="1"/>
      <c r="B28" s="1" t="s">
        <v>223</v>
      </c>
      <c r="D28" s="17">
        <v>42</v>
      </c>
      <c r="G28" s="17" t="s">
        <v>695</v>
      </c>
      <c r="H28" s="17">
        <v>25</v>
      </c>
    </row>
    <row r="29" spans="1:8" x14ac:dyDescent="0.35">
      <c r="A29" s="1"/>
      <c r="B29" s="1" t="s">
        <v>224</v>
      </c>
      <c r="D29" s="17">
        <v>39</v>
      </c>
      <c r="G29" s="17" t="s">
        <v>696</v>
      </c>
      <c r="H29" s="17">
        <v>30</v>
      </c>
    </row>
    <row r="30" spans="1:8" x14ac:dyDescent="0.35">
      <c r="A30" s="1"/>
      <c r="B30" s="1" t="s">
        <v>225</v>
      </c>
      <c r="D30" s="17">
        <v>58</v>
      </c>
    </row>
    <row r="31" spans="1:8" x14ac:dyDescent="0.35">
      <c r="A31" s="1"/>
      <c r="B31" s="1" t="s">
        <v>226</v>
      </c>
      <c r="D31" s="17">
        <v>62</v>
      </c>
      <c r="G31" s="18" t="s">
        <v>698</v>
      </c>
    </row>
    <row r="32" spans="1:8" x14ac:dyDescent="0.35">
      <c r="A32" s="1"/>
      <c r="B32" s="1" t="s">
        <v>227</v>
      </c>
      <c r="D32" s="17">
        <v>49</v>
      </c>
    </row>
    <row r="33" spans="1:17" x14ac:dyDescent="0.35">
      <c r="A33" s="1"/>
      <c r="B33" s="1" t="s">
        <v>228</v>
      </c>
      <c r="D33" s="17">
        <v>59</v>
      </c>
    </row>
    <row r="34" spans="1:17" x14ac:dyDescent="0.35">
      <c r="A34" s="1"/>
      <c r="D34" s="17">
        <v>45</v>
      </c>
    </row>
    <row r="35" spans="1:17" x14ac:dyDescent="0.35">
      <c r="A35" s="1"/>
      <c r="D35" s="17">
        <v>47</v>
      </c>
    </row>
    <row r="36" spans="1:17" x14ac:dyDescent="0.35">
      <c r="A36" s="1"/>
      <c r="D36" s="17">
        <v>51</v>
      </c>
    </row>
    <row r="37" spans="1:17" x14ac:dyDescent="0.35">
      <c r="D37" s="17">
        <v>65</v>
      </c>
    </row>
    <row r="38" spans="1:17" ht="15" thickBot="1" x14ac:dyDescent="0.4">
      <c r="D38" s="17">
        <v>41</v>
      </c>
    </row>
    <row r="39" spans="1:17" x14ac:dyDescent="0.35">
      <c r="D39" s="17">
        <v>48</v>
      </c>
      <c r="P39" s="24"/>
      <c r="Q39" s="24"/>
    </row>
    <row r="40" spans="1:17" x14ac:dyDescent="0.35">
      <c r="D40" s="17">
        <v>55</v>
      </c>
      <c r="P40" s="22"/>
      <c r="Q40" s="22"/>
    </row>
    <row r="41" spans="1:17" x14ac:dyDescent="0.35">
      <c r="D41" s="17">
        <v>42</v>
      </c>
      <c r="P41" s="22"/>
      <c r="Q41" s="22"/>
    </row>
    <row r="42" spans="1:17" x14ac:dyDescent="0.35">
      <c r="D42" s="17">
        <v>39</v>
      </c>
      <c r="P42" s="22"/>
      <c r="Q42" s="22"/>
    </row>
    <row r="43" spans="1:17" x14ac:dyDescent="0.35">
      <c r="D43" s="17">
        <v>58</v>
      </c>
      <c r="G43" s="19" t="s">
        <v>699</v>
      </c>
      <c r="H43" s="19"/>
      <c r="P43" s="22"/>
      <c r="Q43" s="22"/>
    </row>
    <row r="44" spans="1:17" x14ac:dyDescent="0.35">
      <c r="D44" s="17">
        <v>62</v>
      </c>
      <c r="P44" s="22"/>
      <c r="Q44" s="22"/>
    </row>
    <row r="45" spans="1:17" x14ac:dyDescent="0.35">
      <c r="D45" s="17">
        <v>49</v>
      </c>
      <c r="P45" s="22"/>
      <c r="Q45" s="22"/>
    </row>
    <row r="46" spans="1:17" x14ac:dyDescent="0.35">
      <c r="D46" s="17">
        <v>58</v>
      </c>
      <c r="P46" s="22"/>
      <c r="Q46" s="22"/>
    </row>
    <row r="47" spans="1:17" ht="15" thickBot="1" x14ac:dyDescent="0.4">
      <c r="D47" s="17">
        <v>45</v>
      </c>
      <c r="P47" s="23"/>
      <c r="Q47" s="23"/>
    </row>
    <row r="48" spans="1:17" x14ac:dyDescent="0.35">
      <c r="D48" s="17">
        <v>47</v>
      </c>
    </row>
    <row r="49" spans="4:10" x14ac:dyDescent="0.35">
      <c r="D49" s="17">
        <v>51</v>
      </c>
    </row>
    <row r="50" spans="4:10" x14ac:dyDescent="0.35">
      <c r="D50" s="17">
        <v>65</v>
      </c>
    </row>
    <row r="51" spans="4:10" ht="15" thickBot="1" x14ac:dyDescent="0.4">
      <c r="D51" s="17">
        <v>43</v>
      </c>
    </row>
    <row r="52" spans="4:10" x14ac:dyDescent="0.35">
      <c r="D52" s="17">
        <v>68</v>
      </c>
      <c r="G52" s="19" t="s">
        <v>700</v>
      </c>
      <c r="I52" s="24" t="s">
        <v>701</v>
      </c>
      <c r="J52" s="24" t="s">
        <v>690</v>
      </c>
    </row>
    <row r="53" spans="4:10" x14ac:dyDescent="0.35">
      <c r="I53" s="22">
        <v>10</v>
      </c>
      <c r="J53" s="22">
        <v>1</v>
      </c>
    </row>
    <row r="54" spans="4:10" x14ac:dyDescent="0.35">
      <c r="I54" s="22">
        <v>27.5</v>
      </c>
      <c r="J54" s="22">
        <v>2</v>
      </c>
    </row>
    <row r="55" spans="4:10" ht="15" thickBot="1" x14ac:dyDescent="0.4">
      <c r="I55" s="23" t="s">
        <v>702</v>
      </c>
      <c r="J55" s="23">
        <v>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1"/>
  <sheetViews>
    <sheetView workbookViewId="0">
      <selection activeCell="L54" sqref="L54"/>
    </sheetView>
  </sheetViews>
  <sheetFormatPr defaultRowHeight="14.5" x14ac:dyDescent="0.35"/>
  <cols>
    <col min="1" max="1" width="6.1796875" customWidth="1"/>
    <col min="2" max="2" width="75" bestFit="1" customWidth="1"/>
  </cols>
  <sheetData>
    <row r="1" spans="1:14" ht="15" thickBot="1" x14ac:dyDescent="0.4">
      <c r="A1" t="s">
        <v>1</v>
      </c>
      <c r="B1" t="s">
        <v>0</v>
      </c>
      <c r="C1" t="s">
        <v>704</v>
      </c>
      <c r="E1" s="25" t="s">
        <v>750</v>
      </c>
      <c r="F1" s="45"/>
      <c r="G1" s="16" t="s">
        <v>751</v>
      </c>
      <c r="H1" s="45"/>
      <c r="I1" s="45"/>
      <c r="J1" s="45"/>
      <c r="K1" s="45" t="s">
        <v>683</v>
      </c>
      <c r="L1" s="45"/>
      <c r="M1" s="45"/>
      <c r="N1" s="45"/>
    </row>
    <row r="2" spans="1:14" x14ac:dyDescent="0.35">
      <c r="A2" s="1" t="s">
        <v>683</v>
      </c>
      <c r="B2" s="1" t="s">
        <v>682</v>
      </c>
      <c r="C2" s="1"/>
      <c r="E2" s="26">
        <v>4</v>
      </c>
      <c r="F2" s="45"/>
      <c r="G2" s="27">
        <v>35</v>
      </c>
      <c r="J2" s="45"/>
      <c r="K2" s="45" t="s">
        <v>3</v>
      </c>
      <c r="L2" s="50" t="s">
        <v>676</v>
      </c>
      <c r="M2" s="42" t="s">
        <v>701</v>
      </c>
      <c r="N2" s="42" t="s">
        <v>690</v>
      </c>
    </row>
    <row r="3" spans="1:14" x14ac:dyDescent="0.35">
      <c r="A3" s="1"/>
      <c r="B3" s="1" t="s">
        <v>229</v>
      </c>
      <c r="C3" s="1"/>
      <c r="E3" s="26">
        <v>5</v>
      </c>
      <c r="F3" s="45"/>
      <c r="G3" s="28">
        <v>28</v>
      </c>
      <c r="J3" s="45"/>
      <c r="K3" s="45"/>
      <c r="L3" s="51">
        <v>1</v>
      </c>
      <c r="M3" s="53">
        <v>1</v>
      </c>
      <c r="N3" s="43">
        <v>0</v>
      </c>
    </row>
    <row r="4" spans="1:14" x14ac:dyDescent="0.35">
      <c r="A4" s="1"/>
      <c r="B4" s="1" t="s">
        <v>230</v>
      </c>
      <c r="C4" s="1"/>
      <c r="E4" s="26">
        <v>3</v>
      </c>
      <c r="F4" s="45"/>
      <c r="G4" s="28">
        <v>32</v>
      </c>
      <c r="J4" s="45"/>
      <c r="K4" s="45"/>
      <c r="L4" s="51">
        <v>2</v>
      </c>
      <c r="M4" s="53">
        <v>2</v>
      </c>
      <c r="N4" s="43">
        <v>8</v>
      </c>
    </row>
    <row r="5" spans="1:14" x14ac:dyDescent="0.35">
      <c r="A5" s="1"/>
      <c r="B5" s="1"/>
      <c r="C5" s="1"/>
      <c r="E5" s="26">
        <v>4</v>
      </c>
      <c r="F5" s="45"/>
      <c r="G5" s="28">
        <v>45</v>
      </c>
      <c r="J5" s="45"/>
      <c r="K5" s="45"/>
      <c r="L5" s="51">
        <v>3</v>
      </c>
      <c r="M5" s="53">
        <v>3</v>
      </c>
      <c r="N5" s="43">
        <v>30</v>
      </c>
    </row>
    <row r="6" spans="1:14" x14ac:dyDescent="0.35">
      <c r="A6" s="1"/>
      <c r="B6" s="1" t="s">
        <v>231</v>
      </c>
      <c r="C6" s="1"/>
      <c r="E6" s="26">
        <v>4</v>
      </c>
      <c r="F6" s="45"/>
      <c r="G6" s="28">
        <v>38</v>
      </c>
      <c r="J6" s="45"/>
      <c r="K6" s="45"/>
      <c r="L6" s="51">
        <v>4</v>
      </c>
      <c r="M6" s="53">
        <v>4</v>
      </c>
      <c r="N6" s="43">
        <v>39</v>
      </c>
    </row>
    <row r="7" spans="1:14" x14ac:dyDescent="0.35">
      <c r="A7" s="1"/>
      <c r="B7" s="1" t="s">
        <v>232</v>
      </c>
      <c r="C7" s="1"/>
      <c r="E7" s="26">
        <v>3</v>
      </c>
      <c r="F7" s="45"/>
      <c r="G7" s="28">
        <v>29</v>
      </c>
      <c r="J7" s="45"/>
      <c r="K7" s="45"/>
      <c r="L7" s="52">
        <v>5</v>
      </c>
      <c r="M7" s="53">
        <v>5</v>
      </c>
      <c r="N7" s="43">
        <v>23</v>
      </c>
    </row>
    <row r="8" spans="1:14" x14ac:dyDescent="0.35">
      <c r="A8" s="1"/>
      <c r="B8" s="1" t="s">
        <v>233</v>
      </c>
      <c r="C8" s="1"/>
      <c r="E8" s="26">
        <v>2</v>
      </c>
      <c r="F8" s="45"/>
      <c r="G8" s="28">
        <v>42</v>
      </c>
      <c r="J8" s="45"/>
      <c r="K8" s="45"/>
      <c r="L8" s="22"/>
      <c r="M8" s="43" t="s">
        <v>702</v>
      </c>
      <c r="N8" s="43">
        <v>0</v>
      </c>
    </row>
    <row r="9" spans="1:14" x14ac:dyDescent="0.35">
      <c r="A9" s="1"/>
      <c r="B9" s="1" t="s">
        <v>234</v>
      </c>
      <c r="C9" s="1"/>
      <c r="E9" s="26">
        <v>5</v>
      </c>
      <c r="F9" s="45"/>
      <c r="G9" s="7">
        <v>30</v>
      </c>
      <c r="J9" s="45"/>
      <c r="K9" s="45"/>
      <c r="L9" s="22"/>
      <c r="M9" s="22"/>
      <c r="N9" s="45"/>
    </row>
    <row r="10" spans="1:14" x14ac:dyDescent="0.35">
      <c r="A10" s="1"/>
      <c r="B10" s="1" t="s">
        <v>234</v>
      </c>
      <c r="C10" s="1"/>
      <c r="E10" s="26">
        <v>4</v>
      </c>
      <c r="F10" s="45"/>
      <c r="G10" s="7">
        <v>36</v>
      </c>
      <c r="J10" s="45"/>
      <c r="K10" s="45"/>
      <c r="L10" s="22"/>
      <c r="M10" s="22"/>
      <c r="N10" s="45"/>
    </row>
    <row r="11" spans="1:14" x14ac:dyDescent="0.35">
      <c r="A11" s="1"/>
      <c r="B11" s="1" t="s">
        <v>235</v>
      </c>
      <c r="C11" s="1"/>
      <c r="E11" s="26">
        <v>3</v>
      </c>
      <c r="F11" s="45"/>
      <c r="G11" s="7">
        <v>41</v>
      </c>
      <c r="J11" s="45"/>
      <c r="K11" s="45"/>
      <c r="L11" s="22"/>
      <c r="M11" s="22"/>
      <c r="N11" s="45"/>
    </row>
    <row r="12" spans="1:14" x14ac:dyDescent="0.35">
      <c r="A12" s="1"/>
      <c r="B12" s="1" t="s">
        <v>235</v>
      </c>
      <c r="C12" s="1"/>
      <c r="E12" s="26">
        <v>5</v>
      </c>
      <c r="F12" s="45"/>
      <c r="G12" s="7">
        <v>47</v>
      </c>
      <c r="J12" s="45"/>
      <c r="K12" s="45"/>
      <c r="L12" s="22"/>
      <c r="M12" s="22"/>
      <c r="N12" s="45"/>
    </row>
    <row r="13" spans="1:14" x14ac:dyDescent="0.35">
      <c r="A13" s="1"/>
      <c r="B13" s="1" t="s">
        <v>236</v>
      </c>
      <c r="C13" s="1"/>
      <c r="E13" s="7">
        <v>4</v>
      </c>
      <c r="G13" s="28">
        <v>31</v>
      </c>
      <c r="L13" s="22"/>
      <c r="M13" s="22"/>
    </row>
    <row r="14" spans="1:14" x14ac:dyDescent="0.35">
      <c r="A14" s="1"/>
      <c r="B14" s="1" t="s">
        <v>236</v>
      </c>
      <c r="C14" s="1"/>
      <c r="E14" s="7">
        <v>2</v>
      </c>
      <c r="G14" s="28">
        <v>39</v>
      </c>
    </row>
    <row r="15" spans="1:14" x14ac:dyDescent="0.35">
      <c r="A15" s="1"/>
      <c r="B15" s="1" t="s">
        <v>237</v>
      </c>
      <c r="C15" s="1"/>
      <c r="E15" s="7">
        <v>3</v>
      </c>
      <c r="G15" s="28">
        <v>43</v>
      </c>
      <c r="K15" t="s">
        <v>23</v>
      </c>
      <c r="L15" s="5" t="s">
        <v>650</v>
      </c>
      <c r="M15">
        <f>_xlfn.MODE.SNGL(E2:E101)</f>
        <v>4</v>
      </c>
    </row>
    <row r="16" spans="1:14" x14ac:dyDescent="0.35">
      <c r="A16" s="1"/>
      <c r="B16" s="1" t="s">
        <v>88</v>
      </c>
      <c r="C16" s="1"/>
      <c r="E16" s="7">
        <v>4</v>
      </c>
      <c r="G16" s="28">
        <v>37</v>
      </c>
    </row>
    <row r="17" spans="1:14" x14ac:dyDescent="0.35">
      <c r="A17" s="1"/>
      <c r="B17" s="1" t="s">
        <v>88</v>
      </c>
      <c r="C17" s="1"/>
      <c r="E17" s="7">
        <v>5</v>
      </c>
      <c r="G17" s="28">
        <v>30</v>
      </c>
      <c r="K17" t="s">
        <v>39</v>
      </c>
      <c r="L17" s="5" t="s">
        <v>703</v>
      </c>
    </row>
    <row r="18" spans="1:14" ht="15" thickBot="1" x14ac:dyDescent="0.4">
      <c r="A18" s="1"/>
      <c r="B18" s="1" t="s">
        <v>238</v>
      </c>
      <c r="C18" s="1"/>
      <c r="E18" s="7">
        <v>3</v>
      </c>
      <c r="G18" s="28">
        <v>34</v>
      </c>
    </row>
    <row r="19" spans="1:14" ht="15" thickBot="1" x14ac:dyDescent="0.4">
      <c r="A19" s="1"/>
      <c r="B19" s="1" t="s">
        <v>239</v>
      </c>
      <c r="C19" s="1"/>
      <c r="E19" s="7">
        <v>4</v>
      </c>
      <c r="G19" s="28">
        <v>39</v>
      </c>
      <c r="L19" s="24"/>
      <c r="M19" s="24"/>
    </row>
    <row r="20" spans="1:14" x14ac:dyDescent="0.35">
      <c r="A20" s="1"/>
      <c r="B20" s="1" t="s">
        <v>240</v>
      </c>
      <c r="C20" s="1"/>
      <c r="E20" s="7">
        <v>5</v>
      </c>
      <c r="G20" s="28">
        <v>28</v>
      </c>
      <c r="L20" s="22"/>
      <c r="M20" s="24" t="s">
        <v>701</v>
      </c>
      <c r="N20" s="24" t="s">
        <v>690</v>
      </c>
    </row>
    <row r="21" spans="1:14" x14ac:dyDescent="0.35">
      <c r="A21" s="1"/>
      <c r="B21" s="1" t="s">
        <v>241</v>
      </c>
      <c r="C21" s="1"/>
      <c r="E21" s="7">
        <v>3</v>
      </c>
      <c r="G21" s="28">
        <v>33</v>
      </c>
      <c r="L21" s="22"/>
      <c r="M21" s="61">
        <v>1</v>
      </c>
      <c r="N21" s="22">
        <v>0</v>
      </c>
    </row>
    <row r="22" spans="1:14" x14ac:dyDescent="0.35">
      <c r="A22" s="1"/>
      <c r="B22" s="1" t="s">
        <v>242</v>
      </c>
      <c r="C22" s="1"/>
      <c r="E22" s="7">
        <v>4</v>
      </c>
      <c r="G22" s="28">
        <v>36</v>
      </c>
      <c r="L22" s="22"/>
      <c r="M22" s="61">
        <v>2</v>
      </c>
      <c r="N22" s="22">
        <v>8</v>
      </c>
    </row>
    <row r="23" spans="1:14" x14ac:dyDescent="0.35">
      <c r="A23" s="1"/>
      <c r="B23" s="1" t="s">
        <v>243</v>
      </c>
      <c r="C23" s="1"/>
      <c r="E23" s="7">
        <v>3</v>
      </c>
      <c r="G23" s="28">
        <v>40</v>
      </c>
      <c r="L23" s="22"/>
      <c r="M23" s="61">
        <v>3</v>
      </c>
      <c r="N23" s="22">
        <v>30</v>
      </c>
    </row>
    <row r="24" spans="1:14" x14ac:dyDescent="0.35">
      <c r="A24" s="1"/>
      <c r="B24" s="1" t="s">
        <v>244</v>
      </c>
      <c r="C24" s="1"/>
      <c r="E24" s="7">
        <v>2</v>
      </c>
      <c r="G24" s="28">
        <v>42</v>
      </c>
      <c r="L24" s="22"/>
      <c r="M24" s="61">
        <v>4</v>
      </c>
      <c r="N24" s="22">
        <v>39</v>
      </c>
    </row>
    <row r="25" spans="1:14" x14ac:dyDescent="0.35">
      <c r="A25" s="1"/>
      <c r="B25" s="1" t="s">
        <v>245</v>
      </c>
      <c r="C25" s="1"/>
      <c r="E25" s="7">
        <v>4</v>
      </c>
      <c r="G25" s="28">
        <v>29</v>
      </c>
      <c r="L25" s="22"/>
      <c r="M25" s="61">
        <v>5</v>
      </c>
      <c r="N25" s="22">
        <v>23</v>
      </c>
    </row>
    <row r="26" spans="1:14" ht="15" thickBot="1" x14ac:dyDescent="0.4">
      <c r="A26" s="1"/>
      <c r="B26" s="1" t="s">
        <v>7</v>
      </c>
      <c r="C26" s="1"/>
      <c r="E26" s="7">
        <v>5</v>
      </c>
      <c r="G26" s="28">
        <v>31</v>
      </c>
      <c r="L26" s="22"/>
      <c r="M26" s="23" t="s">
        <v>702</v>
      </c>
      <c r="N26" s="23">
        <v>0</v>
      </c>
    </row>
    <row r="27" spans="1:14" x14ac:dyDescent="0.35">
      <c r="A27" s="1"/>
      <c r="B27" s="1" t="s">
        <v>246</v>
      </c>
      <c r="C27" s="1"/>
      <c r="E27" s="7">
        <v>3</v>
      </c>
      <c r="G27" s="28">
        <v>45</v>
      </c>
      <c r="L27" s="22"/>
      <c r="M27" s="22"/>
    </row>
    <row r="28" spans="1:14" x14ac:dyDescent="0.35">
      <c r="A28" s="1"/>
      <c r="B28" s="1" t="s">
        <v>247</v>
      </c>
      <c r="C28" s="1"/>
      <c r="E28" s="7">
        <v>4</v>
      </c>
      <c r="G28" s="28">
        <v>38</v>
      </c>
      <c r="L28" s="22"/>
      <c r="M28" s="22"/>
    </row>
    <row r="29" spans="1:14" x14ac:dyDescent="0.35">
      <c r="A29" s="1"/>
      <c r="B29" s="1" t="s">
        <v>248</v>
      </c>
      <c r="C29" s="1"/>
      <c r="E29" s="7">
        <v>5</v>
      </c>
      <c r="G29" s="28">
        <v>33</v>
      </c>
      <c r="L29" s="22"/>
      <c r="M29" s="22"/>
    </row>
    <row r="30" spans="1:14" ht="15" thickBot="1" x14ac:dyDescent="0.4">
      <c r="A30" s="1"/>
      <c r="B30" s="1" t="s">
        <v>249</v>
      </c>
      <c r="C30" s="1"/>
      <c r="E30" s="7">
        <v>4</v>
      </c>
      <c r="G30" s="28">
        <v>41</v>
      </c>
      <c r="L30" s="23"/>
      <c r="M30" s="23"/>
    </row>
    <row r="31" spans="1:14" x14ac:dyDescent="0.35">
      <c r="A31" s="1"/>
      <c r="B31" s="1" t="s">
        <v>250</v>
      </c>
      <c r="C31" s="1"/>
      <c r="E31" s="7">
        <v>3</v>
      </c>
      <c r="G31" s="28">
        <v>35</v>
      </c>
    </row>
    <row r="32" spans="1:14" x14ac:dyDescent="0.35">
      <c r="A32" s="1"/>
      <c r="B32" s="1" t="s">
        <v>251</v>
      </c>
      <c r="C32" s="1"/>
      <c r="E32" s="7">
        <v>3</v>
      </c>
      <c r="G32" s="28">
        <v>37</v>
      </c>
    </row>
    <row r="33" spans="1:16" x14ac:dyDescent="0.35">
      <c r="A33" s="1"/>
      <c r="B33" s="1" t="s">
        <v>252</v>
      </c>
      <c r="C33" s="1"/>
      <c r="E33" s="7">
        <v>4</v>
      </c>
      <c r="G33" s="28">
        <v>34</v>
      </c>
    </row>
    <row r="34" spans="1:16" ht="15" thickBot="1" x14ac:dyDescent="0.4">
      <c r="A34" s="1"/>
      <c r="B34" s="1" t="s">
        <v>253</v>
      </c>
      <c r="C34" s="1"/>
      <c r="E34" s="7">
        <v>5</v>
      </c>
      <c r="G34" s="28">
        <v>46</v>
      </c>
    </row>
    <row r="35" spans="1:16" x14ac:dyDescent="0.35">
      <c r="A35" s="1"/>
      <c r="B35" s="1" t="s">
        <v>254</v>
      </c>
      <c r="C35" s="1"/>
      <c r="E35" s="7">
        <v>2</v>
      </c>
      <c r="G35" s="28">
        <v>30</v>
      </c>
      <c r="L35" s="49"/>
      <c r="M35" s="49"/>
      <c r="N35" t="s">
        <v>3</v>
      </c>
      <c r="O35" s="54" t="s">
        <v>701</v>
      </c>
      <c r="P35" s="54" t="s">
        <v>690</v>
      </c>
    </row>
    <row r="36" spans="1:16" x14ac:dyDescent="0.35">
      <c r="A36" s="1"/>
      <c r="B36" s="1" t="s">
        <v>255</v>
      </c>
      <c r="C36" s="1"/>
      <c r="E36" s="7">
        <v>3</v>
      </c>
      <c r="G36" s="28">
        <v>39</v>
      </c>
      <c r="L36" s="22"/>
      <c r="M36" s="22"/>
      <c r="O36" s="53">
        <v>28</v>
      </c>
      <c r="P36" s="43">
        <v>4</v>
      </c>
    </row>
    <row r="37" spans="1:16" x14ac:dyDescent="0.35">
      <c r="A37" s="1"/>
      <c r="B37" s="1" t="s">
        <v>255</v>
      </c>
      <c r="C37" s="1"/>
      <c r="E37" s="7">
        <v>4</v>
      </c>
      <c r="G37" s="28">
        <v>43</v>
      </c>
      <c r="L37" s="22"/>
      <c r="M37" s="22"/>
      <c r="O37" s="53">
        <v>30.714285714285715</v>
      </c>
      <c r="P37" s="43">
        <v>6</v>
      </c>
    </row>
    <row r="38" spans="1:16" x14ac:dyDescent="0.35">
      <c r="A38" s="1"/>
      <c r="B38" s="1" t="s">
        <v>256</v>
      </c>
      <c r="C38" s="1"/>
      <c r="E38" s="7">
        <v>4</v>
      </c>
      <c r="G38" s="28">
        <v>28</v>
      </c>
      <c r="L38" s="22"/>
      <c r="M38" s="22"/>
      <c r="O38" s="53">
        <v>33.428571428571431</v>
      </c>
      <c r="P38" s="43">
        <v>8</v>
      </c>
    </row>
    <row r="39" spans="1:16" x14ac:dyDescent="0.35">
      <c r="A39" s="1"/>
      <c r="B39" s="1" t="s">
        <v>257</v>
      </c>
      <c r="C39" s="1"/>
      <c r="E39" s="7">
        <v>3</v>
      </c>
      <c r="G39" s="28">
        <v>32</v>
      </c>
      <c r="L39" s="22"/>
      <c r="M39" s="22"/>
      <c r="O39" s="53">
        <v>36.142857142857139</v>
      </c>
      <c r="P39" s="43">
        <v>8</v>
      </c>
    </row>
    <row r="40" spans="1:16" x14ac:dyDescent="0.35">
      <c r="A40" s="1"/>
      <c r="B40" s="1" t="s">
        <v>258</v>
      </c>
      <c r="C40" s="1"/>
      <c r="E40" s="7">
        <v>5</v>
      </c>
      <c r="G40" s="28">
        <v>36</v>
      </c>
      <c r="L40" s="22"/>
      <c r="M40" s="22"/>
      <c r="O40" s="53">
        <v>38.857142857142861</v>
      </c>
      <c r="P40" s="43">
        <v>6</v>
      </c>
    </row>
    <row r="41" spans="1:16" x14ac:dyDescent="0.35">
      <c r="A41" s="1"/>
      <c r="B41" s="1" t="s">
        <v>259</v>
      </c>
      <c r="C41" s="1"/>
      <c r="E41" s="7">
        <v>4</v>
      </c>
      <c r="G41" s="28">
        <v>29</v>
      </c>
      <c r="L41" s="22"/>
      <c r="M41" s="22"/>
      <c r="O41" s="53">
        <v>41.571428571428569</v>
      </c>
      <c r="P41" s="43">
        <v>8</v>
      </c>
    </row>
    <row r="42" spans="1:16" x14ac:dyDescent="0.35">
      <c r="A42" s="1"/>
      <c r="B42" s="1" t="s">
        <v>260</v>
      </c>
      <c r="C42" s="1"/>
      <c r="E42" s="7">
        <v>3</v>
      </c>
      <c r="G42" s="28">
        <v>31</v>
      </c>
      <c r="L42" s="22"/>
      <c r="M42" s="22"/>
      <c r="O42" s="53">
        <v>44.285714285714285</v>
      </c>
      <c r="P42" s="43">
        <v>6</v>
      </c>
    </row>
    <row r="43" spans="1:16" x14ac:dyDescent="0.35">
      <c r="E43" s="7">
        <v>4</v>
      </c>
      <c r="G43" s="28">
        <v>37</v>
      </c>
      <c r="L43" s="22"/>
      <c r="M43" s="22"/>
      <c r="O43" s="43" t="s">
        <v>702</v>
      </c>
      <c r="P43" s="43">
        <v>4</v>
      </c>
    </row>
    <row r="44" spans="1:16" x14ac:dyDescent="0.35">
      <c r="E44" s="7">
        <v>5</v>
      </c>
      <c r="G44" s="28">
        <v>40</v>
      </c>
      <c r="L44" s="48"/>
      <c r="M44" s="48"/>
    </row>
    <row r="45" spans="1:16" x14ac:dyDescent="0.35">
      <c r="E45" s="7">
        <v>2</v>
      </c>
      <c r="G45" s="28">
        <v>42</v>
      </c>
      <c r="L45" s="48"/>
      <c r="M45" s="48"/>
    </row>
    <row r="46" spans="1:16" x14ac:dyDescent="0.35">
      <c r="E46" s="7">
        <v>3</v>
      </c>
      <c r="G46" s="28">
        <v>33</v>
      </c>
      <c r="L46" s="48"/>
      <c r="M46" s="48"/>
    </row>
    <row r="47" spans="1:16" x14ac:dyDescent="0.35">
      <c r="E47" s="7">
        <v>4</v>
      </c>
      <c r="G47" s="28">
        <v>39</v>
      </c>
      <c r="K47" s="49"/>
      <c r="L47" s="49"/>
    </row>
    <row r="48" spans="1:16" x14ac:dyDescent="0.35">
      <c r="E48" s="7">
        <v>4</v>
      </c>
      <c r="G48" s="28">
        <v>28</v>
      </c>
      <c r="K48" s="22"/>
      <c r="L48" s="22"/>
      <c r="M48" s="22" t="s">
        <v>23</v>
      </c>
      <c r="N48" s="4" t="s">
        <v>669</v>
      </c>
      <c r="O48" s="4"/>
      <c r="P48" s="4"/>
    </row>
    <row r="49" spans="5:16" x14ac:dyDescent="0.35">
      <c r="E49" s="7">
        <v>3</v>
      </c>
      <c r="G49" s="28">
        <v>35</v>
      </c>
      <c r="K49" s="22"/>
      <c r="L49" s="22"/>
      <c r="M49" s="22"/>
    </row>
    <row r="50" spans="5:16" x14ac:dyDescent="0.35">
      <c r="E50" s="7">
        <v>5</v>
      </c>
      <c r="G50" s="28">
        <v>38</v>
      </c>
      <c r="K50" s="22"/>
      <c r="L50" s="22"/>
      <c r="M50" s="22"/>
    </row>
    <row r="51" spans="5:16" x14ac:dyDescent="0.35">
      <c r="E51" s="7">
        <v>4</v>
      </c>
      <c r="G51" s="29">
        <v>43</v>
      </c>
      <c r="K51" s="22"/>
      <c r="M51" s="22"/>
      <c r="N51" s="64" t="s">
        <v>648</v>
      </c>
      <c r="O51" s="66"/>
      <c r="P51" s="66"/>
    </row>
    <row r="52" spans="5:16" x14ac:dyDescent="0.35">
      <c r="E52" s="7">
        <v>3</v>
      </c>
      <c r="K52" s="22"/>
      <c r="M52" s="22"/>
      <c r="N52" s="65">
        <f>AVERAGE(G2:G51)</f>
        <v>36.14</v>
      </c>
      <c r="O52" s="45"/>
      <c r="P52" s="45"/>
    </row>
    <row r="53" spans="5:16" x14ac:dyDescent="0.35">
      <c r="E53" s="7">
        <v>4</v>
      </c>
      <c r="K53" s="22"/>
    </row>
    <row r="54" spans="5:16" x14ac:dyDescent="0.35">
      <c r="E54" s="7">
        <v>5</v>
      </c>
      <c r="K54" s="22"/>
      <c r="M54" t="s">
        <v>39</v>
      </c>
      <c r="N54" s="4" t="s">
        <v>703</v>
      </c>
    </row>
    <row r="55" spans="5:16" x14ac:dyDescent="0.35">
      <c r="E55" s="7">
        <v>4</v>
      </c>
      <c r="K55" s="22"/>
    </row>
    <row r="56" spans="5:16" ht="15" thickBot="1" x14ac:dyDescent="0.4">
      <c r="E56" s="7">
        <v>2</v>
      </c>
    </row>
    <row r="57" spans="5:16" x14ac:dyDescent="0.35">
      <c r="E57" s="7">
        <v>3</v>
      </c>
      <c r="O57" s="24" t="s">
        <v>701</v>
      </c>
      <c r="P57" s="24" t="s">
        <v>690</v>
      </c>
    </row>
    <row r="58" spans="5:16" x14ac:dyDescent="0.35">
      <c r="E58" s="7">
        <v>4</v>
      </c>
      <c r="O58" s="22">
        <v>28</v>
      </c>
      <c r="P58" s="22">
        <v>4</v>
      </c>
    </row>
    <row r="59" spans="5:16" x14ac:dyDescent="0.35">
      <c r="E59" s="7">
        <v>5</v>
      </c>
      <c r="O59" s="22">
        <v>30.714285714285715</v>
      </c>
      <c r="P59" s="22">
        <v>6</v>
      </c>
    </row>
    <row r="60" spans="5:16" x14ac:dyDescent="0.35">
      <c r="E60" s="7">
        <v>3</v>
      </c>
      <c r="O60" s="22">
        <v>33.428571428571431</v>
      </c>
      <c r="P60" s="22">
        <v>8</v>
      </c>
    </row>
    <row r="61" spans="5:16" x14ac:dyDescent="0.35">
      <c r="E61" s="7">
        <v>4</v>
      </c>
      <c r="O61" s="22">
        <v>36.142857142857139</v>
      </c>
      <c r="P61" s="22">
        <v>8</v>
      </c>
    </row>
    <row r="62" spans="5:16" x14ac:dyDescent="0.35">
      <c r="E62" s="7">
        <v>3</v>
      </c>
      <c r="O62" s="22">
        <v>38.857142857142861</v>
      </c>
      <c r="P62" s="22">
        <v>6</v>
      </c>
    </row>
    <row r="63" spans="5:16" x14ac:dyDescent="0.35">
      <c r="E63" s="7">
        <v>4</v>
      </c>
      <c r="O63" s="22">
        <v>41.571428571428569</v>
      </c>
      <c r="P63" s="22">
        <v>8</v>
      </c>
    </row>
    <row r="64" spans="5:16" x14ac:dyDescent="0.35">
      <c r="E64" s="7">
        <v>5</v>
      </c>
      <c r="O64" s="22">
        <v>44.285714285714285</v>
      </c>
      <c r="P64" s="22">
        <v>6</v>
      </c>
    </row>
    <row r="65" spans="5:16" ht="15" thickBot="1" x14ac:dyDescent="0.4">
      <c r="E65" s="7">
        <v>4</v>
      </c>
      <c r="O65" s="23" t="s">
        <v>702</v>
      </c>
      <c r="P65" s="23">
        <v>4</v>
      </c>
    </row>
    <row r="66" spans="5:16" x14ac:dyDescent="0.35">
      <c r="E66" s="7">
        <v>2</v>
      </c>
    </row>
    <row r="67" spans="5:16" x14ac:dyDescent="0.35">
      <c r="E67" s="7">
        <v>3</v>
      </c>
    </row>
    <row r="68" spans="5:16" x14ac:dyDescent="0.35">
      <c r="E68" s="7">
        <v>4</v>
      </c>
    </row>
    <row r="69" spans="5:16" x14ac:dyDescent="0.35">
      <c r="E69" s="7">
        <v>5</v>
      </c>
    </row>
    <row r="70" spans="5:16" x14ac:dyDescent="0.35">
      <c r="E70" s="7">
        <v>3</v>
      </c>
    </row>
    <row r="71" spans="5:16" x14ac:dyDescent="0.35">
      <c r="E71" s="7">
        <v>4</v>
      </c>
    </row>
    <row r="72" spans="5:16" x14ac:dyDescent="0.35">
      <c r="E72" s="7">
        <v>5</v>
      </c>
    </row>
    <row r="73" spans="5:16" x14ac:dyDescent="0.35">
      <c r="E73" s="7">
        <v>4</v>
      </c>
    </row>
    <row r="74" spans="5:16" x14ac:dyDescent="0.35">
      <c r="E74" s="7">
        <v>3</v>
      </c>
    </row>
    <row r="75" spans="5:16" x14ac:dyDescent="0.35">
      <c r="E75" s="7">
        <v>4</v>
      </c>
    </row>
    <row r="76" spans="5:16" x14ac:dyDescent="0.35">
      <c r="E76" s="7">
        <v>5</v>
      </c>
    </row>
    <row r="77" spans="5:16" x14ac:dyDescent="0.35">
      <c r="E77" s="7">
        <v>3</v>
      </c>
    </row>
    <row r="78" spans="5:16" x14ac:dyDescent="0.35">
      <c r="E78" s="7">
        <v>4</v>
      </c>
    </row>
    <row r="79" spans="5:16" x14ac:dyDescent="0.35">
      <c r="E79" s="7">
        <v>5</v>
      </c>
    </row>
    <row r="80" spans="5:16" x14ac:dyDescent="0.35">
      <c r="E80" s="7">
        <v>4</v>
      </c>
    </row>
    <row r="81" spans="5:5" x14ac:dyDescent="0.35">
      <c r="E81" s="7">
        <v>3</v>
      </c>
    </row>
    <row r="82" spans="5:5" x14ac:dyDescent="0.35">
      <c r="E82" s="7">
        <v>5</v>
      </c>
    </row>
    <row r="83" spans="5:5" x14ac:dyDescent="0.35">
      <c r="E83" s="7">
        <v>4</v>
      </c>
    </row>
    <row r="84" spans="5:5" x14ac:dyDescent="0.35">
      <c r="E84" s="7">
        <v>3</v>
      </c>
    </row>
    <row r="85" spans="5:5" x14ac:dyDescent="0.35">
      <c r="E85" s="7">
        <v>4</v>
      </c>
    </row>
    <row r="86" spans="5:5" x14ac:dyDescent="0.35">
      <c r="E86" s="7">
        <v>5</v>
      </c>
    </row>
    <row r="87" spans="5:5" x14ac:dyDescent="0.35">
      <c r="E87" s="7">
        <v>3</v>
      </c>
    </row>
    <row r="88" spans="5:5" x14ac:dyDescent="0.35">
      <c r="E88" s="7">
        <v>4</v>
      </c>
    </row>
    <row r="89" spans="5:5" x14ac:dyDescent="0.35">
      <c r="E89" s="7">
        <v>5</v>
      </c>
    </row>
    <row r="90" spans="5:5" x14ac:dyDescent="0.35">
      <c r="E90" s="7">
        <v>4</v>
      </c>
    </row>
    <row r="91" spans="5:5" x14ac:dyDescent="0.35">
      <c r="E91" s="7">
        <v>3</v>
      </c>
    </row>
    <row r="92" spans="5:5" x14ac:dyDescent="0.35">
      <c r="E92" s="7">
        <v>3</v>
      </c>
    </row>
    <row r="93" spans="5:5" x14ac:dyDescent="0.35">
      <c r="E93" s="7">
        <v>4</v>
      </c>
    </row>
    <row r="94" spans="5:5" x14ac:dyDescent="0.35">
      <c r="E94" s="7">
        <v>5</v>
      </c>
    </row>
    <row r="95" spans="5:5" x14ac:dyDescent="0.35">
      <c r="E95" s="7">
        <v>2</v>
      </c>
    </row>
    <row r="96" spans="5:5" x14ac:dyDescent="0.35">
      <c r="E96" s="7">
        <v>3</v>
      </c>
    </row>
    <row r="97" spans="5:5" x14ac:dyDescent="0.35">
      <c r="E97" s="7">
        <v>4</v>
      </c>
    </row>
    <row r="98" spans="5:5" x14ac:dyDescent="0.35">
      <c r="E98" s="7">
        <v>4</v>
      </c>
    </row>
    <row r="99" spans="5:5" x14ac:dyDescent="0.35">
      <c r="E99" s="7">
        <v>3</v>
      </c>
    </row>
    <row r="100" spans="5:5" x14ac:dyDescent="0.35">
      <c r="E100" s="7">
        <v>5</v>
      </c>
    </row>
    <row r="101" spans="5:5" x14ac:dyDescent="0.35">
      <c r="E101" s="7">
        <v>4</v>
      </c>
    </row>
  </sheetData>
  <sortState ref="M21:M25">
    <sortCondition ref="M21"/>
  </sortState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E A A B Q S w M E F A A C A A g A 0 K s q W H t J Q f a o A A A A + Q A A A B I A H A B D b 2 5 m a W c v U G F j a 2 F n Z S 5 4 b W w g o h g A K K A U A A A A A A A A A A A A A A A A A A A A A A A A A A A A h c 8 x D o I w G A X g q 5 D u t K U a I + S n D E 4 m Y k x M j G t T K j R C M b R Y 7 u b g k b y C J I q 6 O b 6 X b 3 j v c b t D N j R 1 c F W d 1 a 1 J U Y Q p C p S R b a F N m a L e n c I l y j j s h D y L U g U j N j Y Z b J G i y r l L Q o j 3 H v s Z b r u S M E o j c s w 3 e 1 m p R q A P 1 v 9 x q I 1 1 w k i F O B x e Y z j D 8 R w v G I s x H S 2 Q q Y d c m 6 9 h 4 2 R M g f y U s O p r 1 3 e K K x O u t 0 C m C O R 9 g z 8 B U E s D B B Q A A g A I A N C r K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q y p Y I z G h V P A B A A A 8 I A A A E w A c A E Z v c m 1 1 b G F z L 1 N l Y 3 R p b 2 4 x L m 0 g o h g A K K A U A A A A A A A A A A A A A A A A A A A A A A A A A A A A 1 Z d B S 8 M w F M f v g 3 2 H E C 8 b l H Y v 3 e a m 7 C B V w Y s I m 3 g Y Q + K a z W K b j C Z D x 9 h 3 N 1 0 n K B Z x Y i G v l 9 K X J u / / f p f 2 p 8 X c J E q S c X m H 8 2 a j 2 d D P P B c x u e N L 0 e k A G Z F U m G a D 2 G u s 1 v l c 2 M p d v P A n / C k V u n W d p M K P l D R C G t 2 i C / t 4 F g R B d B b c a 5 H r 4 C L O E h l c q l e Z K h 7 r I O a G c 8 n T j U n m + p F r n S x l Z v c + Q n / Y H f R D F v b 8 V b y g b Y 9 M b 7 J V K o p F X q Q b U f B D O m t 7 Z Z g i X 5 G u D L W d 3 s Q j e s h M Z 7 v p p e 0 z O 7 x 6 Q q N n L p d 2 q M l m J a j d t A / v T 3 I u 9 U L l W a T S d S a L R d 3 a n + t t t 7 Q s A v W I s Q v E i D e z 8 8 h H n X 2 p 7 9 r N R i I r u 3 1 n y h A y Z Y 4 z D R E y D R 1 n 2 k X I t O s 4 0 x 5 C p j 3 H m f Y R M u 0 7 z v Q U I d N T x 5 k O E D I d 1 M f 0 K H Z D h O y G b r C D D j 5 2 0 H G E H U L / A c f 9 B x D 6 D z j u P 4 D Q f 8 B x / w G E / g O O + w 8 g 9 B 9 w 3 H 8 A o f + A 4 / 4 D C P 0 H H P c f Q O g / U K P / / A t T h F 4 E N X r R f z B l C H 2 J O e J L D K E v s R p 9 6 S h 2 C L 2 I 1 e h F R 7 F D 6 D + s R v 8 5 i h 1 C z 2 E 1 e s 4 v 2 e 2 P Z 9 X / i V d v c 5 H 6 0 T r P 7 W A P K n 9 5 U u q l 1 d 5 O b 3 k m R v S w t R j h Q P V P U 5 T t K s b g c l P 1 J f x a D q v L 3 c / l n 1 C 8 A 1 B L A Q I t A B Q A A g A I A N C r K l h 7 S U H 2 q A A A A P k A A A A S A A A A A A A A A A A A A A A A A A A A A A B D b 2 5 m a W c v U G F j a 2 F n Z S 5 4 b W x Q S w E C L Q A U A A I A C A D Q q y p Y D 8 r p q 6 Q A A A D p A A A A E w A A A A A A A A A A A A A A A A D 0 A A A A W 0 N v b n R l b n R f V H l w Z X N d L n h t b F B L A Q I t A B Q A A g A I A N C r K l g j M a F U 8 A E A A D w g A A A T A A A A A A A A A A A A A A A A A O U B A A B G b 3 J t d W x h c y 9 T Z W N 0 a W 9 u M S 5 t U E s F B g A A A A A D A A M A w g A A A C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y 1 A A A A A A A A O r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h Z 2 U w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U G F n Z T A w M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M F Q w N j o y N j o 1 N S 4 z M T c 3 N j k 2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S 9 D a G F u Z 2 V k I F R 5 c G U u e 0 N v b H V t b j E s M H 0 m c X V v d D s s J n F 1 b 3 Q 7 U 2 V j d G l v b j E v U G F n Z T A w M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G F n Z T A w M S 9 D a G F u Z 2 V k I F R 5 c G U u e 0 N v b H V t b j E s M H 0 m c X V v d D s s J n F 1 b 3 Q 7 U 2 V j d G l v b j E v U G F n Z T A w M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B h Z 2 U w M D I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B U M D Y 6 M j Y 6 N T U u M z M 1 O T E 3 M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I v Q 2 h h b m d l Z C B U e X B l L n t D b 2 x 1 b W 4 x L D B 9 J n F 1 b 3 Q 7 L C Z x d W 9 0 O 1 N l Y 3 R p b 2 4 x L 1 B h Z 2 U w M D I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U w M D I v Q 2 h h b m d l Z C B U e X B l L n t D b 2 x 1 b W 4 x L D B 9 J n F 1 b 3 Q 7 L C Z x d W 9 0 O 1 N l Y 3 R p b 2 4 x L 1 B h Z 2 U w M D I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I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B h Z 2 U w M D M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B U M D Y 6 M j Y 6 N T U u M z Q w M j I 4 N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M v Q 2 h h b m d l Z C B U e X B l L n t D b 2 x 1 b W 4 x L D B 9 J n F 1 b 3 Q 7 L C Z x d W 9 0 O 1 N l Y 3 R p b 2 4 x L 1 B h Z 2 U w M D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U w M D M v Q 2 h h b m d l Z C B U e X B l L n t D b 2 x 1 b W 4 x L D B 9 J n F 1 b 3 Q 7 L C Z x d W 9 0 O 1 N l Y 3 R p b 2 4 x L 1 B h Z 2 U w M D M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B h Z 2 U w M D Q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B U M D Y 6 M j Y 6 N T U u M z Q 2 M j g 0 M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Q v Q 2 h h b m d l Z C B U e X B l L n t D b 2 x 1 b W 4 x L D B 9 J n F 1 b 3 Q 7 L C Z x d W 9 0 O 1 N l Y 3 R p b 2 4 x L 1 B h Z 2 U w M D Q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U w M D Q v Q 2 h h b m d l Z C B U e X B l L n t D b 2 x 1 b W 4 x L D B 9 J n F 1 b 3 Q 7 L C Z x d W 9 0 O 1 N l Y 3 R p b 2 4 x L 1 B h Z 2 U w M D Q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Q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B h Z 2 U w M D U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B U M D Y 6 M j Y 6 N T U u M z U y N j U 2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U v Q 2 h h b m d l Z C B U e X B l L n t D b 2 x 1 b W 4 x L D B 9 J n F 1 b 3 Q 7 L C Z x d W 9 0 O 1 N l Y 3 R p b 2 4 x L 1 B h Z 2 U w M D U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U w M D U v Q 2 h h b m d l Z C B U e X B l L n t D b 2 x 1 b W 4 x L D B 9 J n F 1 b 3 Q 7 L C Z x d W 9 0 O 1 N l Y 3 R p b 2 4 x L 1 B h Z 2 U w M D U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U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B h Z 2 U w M D Y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B U M D Y 6 M j Y 6 N T U u M z U 5 M T Y 1 N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Y v Q 2 h h b m d l Z C B U e X B l L n t D b 2 x 1 b W 4 x L D B 9 J n F 1 b 3 Q 7 L C Z x d W 9 0 O 1 N l Y 3 R p b 2 4 x L 1 B h Z 2 U w M D Y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U w M D Y v Q 2 h h b m d l Z C B U e X B l L n t D b 2 x 1 b W 4 x L D B 9 J n F 1 b 3 Q 7 L C Z x d W 9 0 O 1 N l Y 3 R p b 2 4 x L 1 B h Z 2 U w M D Y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Y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B h Z 2 U w M D c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B U M D Y 6 M j Y 6 N T U u M z Y 0 N j U 4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c v Q 2 h h b m d l Z C B U e X B l L n t D b 2 x 1 b W 4 x L D B 9 J n F 1 b 3 Q 7 L C Z x d W 9 0 O 1 N l Y 3 R p b 2 4 x L 1 B h Z 2 U w M D c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U w M D c v Q 2 h h b m d l Z C B U e X B l L n t D b 2 x 1 b W 4 x L D B 9 J n F 1 b 3 Q 7 L C Z x d W 9 0 O 1 N l Y 3 R p b 2 4 x L 1 B h Z 2 U w M D c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c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B h Z 2 U w M D g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B U M D Y 6 M j Y 6 N T U u M z c w M j A 5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4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Q Y W d l M D A 4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4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Q Y W d l M D A 5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w V D A 2 O j I 2 O j U 1 L j M 3 N T c 3 O D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O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G F n Z T A w O S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O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U G F n Z T A x M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M F Q w N j o y N j o 1 N S 4 z O D E z M j M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T A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B h Z 2 U w M T A v Q 2 h h b m d l Z C B U e X B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A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B h Z 2 U w M T E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B U M D Y 6 M j Y 6 N T U u M z g 3 M D k z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T E v Q 2 h h b m d l Z C B U e X B l L n t D b 2 x 1 b W 4 x L D B 9 J n F 1 b 3 Q 7 L C Z x d W 9 0 O 1 N l Y 3 R p b 2 4 x L 1 B h Z 2 U w M T E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U w M T E v Q 2 h h b m d l Z C B U e X B l L n t D b 2 x 1 b W 4 x L D B 9 J n F 1 b 3 Q 7 L C Z x d W 9 0 O 1 N l Y 3 R p b 2 4 x L 1 B h Z 2 U w M T E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E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B h Z 2 U w M T I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B U M D Y 6 M j Y 6 N T U u M z k z N T c 1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T I v Q 2 h h b m d l Z C B U e X B l L n t D b 2 x 1 b W 4 x L D B 9 J n F 1 b 3 Q 7 L C Z x d W 9 0 O 1 N l Y 3 R p b 2 4 x L 1 B h Z 2 U w M T I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U w M T I v Q 2 h h b m d l Z C B U e X B l L n t D b 2 x 1 b W 4 x L D B 9 J n F 1 b 3 Q 7 L C Z x d W 9 0 O 1 N l Y 3 R p b 2 4 x L 1 B h Z 2 U w M T I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I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B h Z 2 U w M T M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B U M D Y 6 M j Y 6 N T U u N D A x N j U w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T M v Q 2 h h b m d l Z C B U e X B l L n t D b 2 x 1 b W 4 x L D B 9 J n F 1 b 3 Q 7 L C Z x d W 9 0 O 1 N l Y 3 R p b 2 4 x L 1 B h Z 2 U w M T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U w M T M v Q 2 h h b m d l Z C B U e X B l L n t D b 2 x 1 b W 4 x L D B 9 J n F 1 b 3 Q 7 L C Z x d W 9 0 O 1 N l Y 3 R p b 2 4 x L 1 B h Z 2 U w M T M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E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M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B h Z 2 U w M T Q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B U M D Y 6 M j Y 6 N T U u N D A 4 N T g 3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T Q v Q 2 h h b m d l Z C B U e X B l L n t D b 2 x 1 b W 4 x L D B 9 J n F 1 b 3 Q 7 L C Z x d W 9 0 O 1 N l Y 3 R p b 2 4 x L 1 B h Z 2 U w M T Q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U w M T Q v Q 2 h h b m d l Z C B U e X B l L n t D b 2 x 1 b W 4 x L D B 9 J n F 1 b 3 Q 7 L C Z x d W 9 0 O 1 N l Y 3 R p b 2 4 x L 1 B h Z 2 U w M T Q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Q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B h Z 2 U w M T U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B U M D Y 6 M j Y 6 N T U u N D E 0 M D Q 3 N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T U v Q 2 h h b m d l Z C B U e X B l L n t D b 2 x 1 b W 4 x L D B 9 J n F 1 b 3 Q 7 L C Z x d W 9 0 O 1 N l Y 3 R p b 2 4 x L 1 B h Z 2 U w M T U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U w M T U v Q 2 h h b m d l Z C B U e X B l L n t D b 2 x 1 b W 4 x L D B 9 J n F 1 b 3 Q 7 L C Z x d W 9 0 O 1 N l Y 3 R p b 2 4 x L 1 B h Z 2 U w M T U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E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U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B h Z 2 U w M T Y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B U M D Y 6 M j Y 6 N T U u N D I w M z c 1 M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T Y v Q 2 h h b m d l Z C B U e X B l L n t D b 2 x 1 b W 4 x L D B 9 J n F 1 b 3 Q 7 L C Z x d W 9 0 O 1 N l Y 3 R p b 2 4 x L 1 B h Z 2 U w M T Y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U w M T Y v Q 2 h h b m d l Z C B U e X B l L n t D b 2 x 1 b W 4 x L D B 9 J n F 1 b 3 Q 7 L C Z x d W 9 0 O 1 N l Y 3 R p b 2 4 x L 1 B h Z 2 U w M T Y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E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Y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B h Z 2 U w M T c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B U M D Y 6 M j Y 6 N T U u N D I 0 O T I y N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T c v Q 2 h h b m d l Z C B U e X B l L n t D b 2 x 1 b W 4 x L D B 9 J n F 1 b 3 Q 7 L C Z x d W 9 0 O 1 N l Y 3 R p b 2 4 x L 1 B h Z 2 U w M T c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U w M T c v Q 2 h h b m d l Z C B U e X B l L n t D b 2 x 1 b W 4 x L D B 9 J n F 1 b 3 Q 7 L C Z x d W 9 0 O 1 N l Y 3 R p b 2 4 x L 1 B h Z 2 U w M T c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E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c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B h Z 2 U w M T g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B U M D Y 6 M j Y 6 N T U u N D M w M z E 0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T g v Q 2 h h b m d l Z C B U e X B l L n t D b 2 x 1 b W 4 x L D B 9 J n F 1 b 3 Q 7 L C Z x d W 9 0 O 1 N l Y 3 R p b 2 4 x L 1 B h Z 2 U w M T g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U w M T g v Q 2 h h b m d l Z C B U e X B l L n t D b 2 x 1 b W 4 x L D B 9 J n F 1 b 3 Q 7 L C Z x d W 9 0 O 1 N l Y 3 R p b 2 4 x L 1 B h Z 2 U w M T g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E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g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B h Z 2 U w M T k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B U M D Y 6 M j Y 6 N T U u N D M 2 N z A 5 M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T k v Q 2 h h b m d l Z C B U e X B l L n t D b 2 x 1 b W 4 x L D B 9 J n F 1 b 3 Q 7 L C Z x d W 9 0 O 1 N l Y 3 R p b 2 4 x L 1 B h Z 2 U w M T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U w M T k v Q 2 h h b m d l Z C B U e X B l L n t D b 2 x 1 b W 4 x L D B 9 J n F 1 b 3 Q 7 L C Z x d W 9 0 O 1 N l Y 3 R p b 2 4 x L 1 B h Z 2 U w M T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k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B h Z 2 U w M j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B U M D Y 6 M j Y 6 N T U u N D Q x M j I 0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I w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Q Y W d l M D I w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I w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Q Y W d l M D I x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w V D A 2 O j I 2 O j U 1 L j Q 0 N j Y z M D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y M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G F n Z T A y M S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y M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U G F n Z T A y M i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M F Q w N j o y N j o 1 N S 4 0 N T M w M j k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j I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B h Z 2 U w M j I v Q 2 h h b m d l Z C B U e X B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j I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B h Z 2 U w M j M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B U M D Y 6 M j Y 6 N T U u N D U 4 N T A 5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I z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Q Y W d l M D I z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y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I z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Q Y W d l M D I 0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w V D A 2 O j I 2 O j U 1 L j Q 2 M z k z N z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y N C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G F n Z T A y N C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y N C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I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y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j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I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w V D E 2 O j A w O j I z L j g x M D U 5 M T N a I i A v P j x F b n R y e S B U e X B l P S J G a W x s Q 2 9 s d W 1 u V H l w Z X M i I F Z h b H V l P S J z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j c v Q 2 h h b m d l Z C B U e X B l L n t D b 2 x 1 b W 4 x L D B 9 J n F 1 b 3 Q 7 L C Z x d W 9 0 O 1 N l Y 3 R p b 2 4 x L 1 R h Y m x l M j c v Q 2 h h b m d l Z C B U e X B l L n t D b 2 x 1 b W 4 y L D F 9 J n F 1 b 3 Q 7 L C Z x d W 9 0 O 1 N l Y 3 R p b 2 4 x L 1 R h Y m x l M j c v Q 2 h h b m d l Z C B U e X B l L n t D b 2 x 1 b W 4 z L D J 9 J n F 1 b 3 Q 7 L C Z x d W 9 0 O 1 N l Y 3 R p b 2 4 x L 1 R h Y m x l M j c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j c v Q 2 h h b m d l Z C B U e X B l L n t D b 2 x 1 b W 4 x L D B 9 J n F 1 b 3 Q 7 L C Z x d W 9 0 O 1 N l Y 3 R p b 2 4 x L 1 R h Y m x l M j c v Q 2 h h b m d l Z C B U e X B l L n t D b 2 x 1 b W 4 y L D F 9 J n F 1 b 3 Q 7 L C Z x d W 9 0 O 1 N l Y 3 R p b 2 4 x L 1 R h Y m x l M j c v Q 2 h h b m d l Z C B U e X B l L n t D b 2 x 1 b W 4 z L D J 9 J n F 1 b 3 Q 7 L C Z x d W 9 0 O 1 N l Y 3 R p b 2 4 x L 1 R h Y m x l M j c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z H A v 8 d V w U G b S Q D U 8 f C d k w A A A A A C A A A A A A A Q Z g A A A A E A A C A A A A B M U N b S e W Q 4 v g w r Q F U s R g 9 + / v K m 4 9 m Z j i s L 1 X 4 g I N K 6 2 Q A A A A A O g A A A A A I A A C A A A A D N O S K U x 8 B + P Q E v o h Q p M Q i 1 0 2 Y u d 2 N M s T 4 h e 9 R y u c a o m V A A A A A v f 5 j r Z U + v 1 X D q g L W U P q Q m o 9 j B q x K G p X V c y B H h E w Q h u a h x j V E S 2 6 G Z i z a o d w 7 R 6 U G 2 k T M 3 D + t I 6 R 9 d z t Y L q L o E k 1 a U S T A e N r H B Q Q l 5 7 w M W F k A A A A A s J L H s S Z + k G T I Q t r P K U H O 9 x y B w B q C k N 5 C 5 x x v s r j S c n e 3 h e i O U 3 0 2 m m y 3 a 2 x P z C y M u 3 b 2 / m l p U a k q V c t G w D n + f < / D a t a M a s h u p > 
</file>

<file path=customXml/itemProps1.xml><?xml version="1.0" encoding="utf-8"?>
<ds:datastoreItem xmlns:ds="http://schemas.openxmlformats.org/officeDocument/2006/customXml" ds:itemID="{7BBE9870-7A8E-49FC-938F-862E69E037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Page001</vt:lpstr>
      <vt:lpstr>Page002</vt:lpstr>
      <vt:lpstr>Page003</vt:lpstr>
      <vt:lpstr>Page004</vt:lpstr>
      <vt:lpstr>Page005</vt:lpstr>
      <vt:lpstr>Page006</vt:lpstr>
      <vt:lpstr>Page007</vt:lpstr>
      <vt:lpstr>Page008</vt:lpstr>
      <vt:lpstr>Page009</vt:lpstr>
      <vt:lpstr>Page010</vt:lpstr>
      <vt:lpstr>Page011</vt:lpstr>
      <vt:lpstr>Page012</vt:lpstr>
      <vt:lpstr>Page013</vt:lpstr>
      <vt:lpstr>Page014</vt:lpstr>
      <vt:lpstr>Page015</vt:lpstr>
      <vt:lpstr>Page016</vt:lpstr>
      <vt:lpstr>Page017</vt:lpstr>
      <vt:lpstr>Page018</vt:lpstr>
      <vt:lpstr>Page019</vt:lpstr>
      <vt:lpstr>Page020</vt:lpstr>
      <vt:lpstr>Page021</vt:lpstr>
      <vt:lpstr>Page022</vt:lpstr>
      <vt:lpstr>Page023</vt:lpstr>
      <vt:lpstr>Page024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Manali Gojariya</cp:lastModifiedBy>
  <dcterms:created xsi:type="dcterms:W3CDTF">2024-01-10T06:25:04Z</dcterms:created>
  <dcterms:modified xsi:type="dcterms:W3CDTF">2024-01-22T03:24:51Z</dcterms:modified>
</cp:coreProperties>
</file>